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20" yWindow="132" windowWidth="19320" windowHeight="11580" tabRatio="843"/>
  </bookViews>
  <sheets>
    <sheet name="NOTES" sheetId="14" r:id="rId1"/>
    <sheet name="Course List" sheetId="2" r:id="rId2"/>
    <sheet name="H&amp;SS List" sheetId="9" r:id="rId3"/>
    <sheet name="CE Eng. Elective List" sheetId="5" r:id="rId4"/>
    <sheet name="GPA Table" sheetId="4" r:id="rId5"/>
    <sheet name="CE Basic" sheetId="1" r:id="rId6"/>
    <sheet name="CE Env" sheetId="3" r:id="rId7"/>
    <sheet name="CE Transp" sheetId="6" r:id="rId8"/>
    <sheet name="CE Sust" sheetId="7" r:id="rId9"/>
    <sheet name="CE Med Prep" sheetId="8" r:id="rId10"/>
    <sheet name="CE-Physics 5yr" sheetId="13" r:id="rId11"/>
    <sheet name="CE 5yr MSc Struc" sheetId="10" r:id="rId12"/>
    <sheet name="CE 5yr MSc Env" sheetId="11" r:id="rId13"/>
    <sheet name="CE 5yr MSc Transp" sheetId="12" r:id="rId14"/>
    <sheet name="Sus. Minor" sheetId="16" r:id="rId15"/>
    <sheet name="Ph.D. &amp; M.Sc. Rules" sheetId="15" r:id="rId16"/>
    <sheet name="Certificate Degree" sheetId="17" r:id="rId17"/>
  </sheets>
  <definedNames>
    <definedName name="_xlnm.Print_Area" localSheetId="12">'CE 5yr MSc Env'!$A$1:$J$99</definedName>
    <definedName name="_xlnm.Print_Area" localSheetId="11">'CE 5yr MSc Struc'!$A$1:$J$99</definedName>
    <definedName name="_xlnm.Print_Area" localSheetId="13">'CE 5yr MSc Transp'!$A$1:$J$99</definedName>
    <definedName name="_xlnm.Print_Area" localSheetId="5">'CE Basic'!$A$1:$J$81</definedName>
    <definedName name="_xlnm.Print_Area" localSheetId="3">'CE Eng. Elective List'!$A$1:$L$65</definedName>
    <definedName name="_xlnm.Print_Area" localSheetId="6">'CE Env'!$A$1:$J$81</definedName>
    <definedName name="_xlnm.Print_Area" localSheetId="9">'CE Med Prep'!$A$1:$J$81</definedName>
    <definedName name="_xlnm.Print_Area" localSheetId="8">'CE Sust'!$A$1:$J$81</definedName>
    <definedName name="_xlnm.Print_Area" localSheetId="7">'CE Transp'!$A$1:$J$81</definedName>
    <definedName name="_xlnm.Print_Area" localSheetId="10">'CE-Physics 5yr'!$A$1:$J$99</definedName>
    <definedName name="_xlnm.Print_Area" localSheetId="1">'Course List'!$A$6:$E$135</definedName>
    <definedName name="_xlnm.Print_Area" localSheetId="0">NOTES!$B$1:$J$28</definedName>
  </definedNames>
  <calcPr calcId="145621"/>
</workbook>
</file>

<file path=xl/calcChain.xml><?xml version="1.0" encoding="utf-8"?>
<calcChain xmlns="http://schemas.openxmlformats.org/spreadsheetml/2006/main">
  <c r="N11" i="3" l="1"/>
  <c r="N12" i="3"/>
  <c r="N13" i="3"/>
  <c r="N14" i="3"/>
  <c r="N15" i="3"/>
  <c r="N16" i="3"/>
  <c r="N17" i="3"/>
  <c r="N18" i="3"/>
  <c r="N20" i="3"/>
  <c r="N21" i="3"/>
  <c r="N22" i="3"/>
  <c r="N23" i="3"/>
  <c r="N24" i="3"/>
  <c r="N25" i="3"/>
  <c r="N26" i="3"/>
  <c r="N27" i="3"/>
  <c r="N29" i="3"/>
  <c r="N30" i="3"/>
  <c r="N31" i="3"/>
  <c r="N32" i="3"/>
  <c r="N33" i="3"/>
  <c r="N34" i="3"/>
  <c r="N35" i="3"/>
  <c r="N36" i="3"/>
  <c r="N38" i="3"/>
  <c r="N39" i="3"/>
  <c r="N40" i="3"/>
  <c r="N41" i="3"/>
  <c r="N42" i="3"/>
  <c r="N43" i="3"/>
  <c r="N44" i="3"/>
  <c r="N45" i="3"/>
  <c r="N47" i="3"/>
  <c r="N48" i="3"/>
  <c r="N49" i="3"/>
  <c r="N50" i="3"/>
  <c r="N51" i="3"/>
  <c r="N52" i="3"/>
  <c r="N53" i="3"/>
  <c r="N54" i="3"/>
  <c r="N56" i="3"/>
  <c r="N57" i="3"/>
  <c r="N58" i="3"/>
  <c r="N59" i="3"/>
  <c r="N60" i="3"/>
  <c r="N61" i="3"/>
  <c r="N62" i="3"/>
  <c r="N63" i="3"/>
  <c r="N65" i="3"/>
  <c r="N66" i="3"/>
  <c r="N67" i="3"/>
  <c r="N68" i="3"/>
  <c r="N69" i="3"/>
  <c r="N70" i="3"/>
  <c r="N71" i="3"/>
  <c r="N72" i="3"/>
  <c r="N74" i="3"/>
  <c r="N75" i="3"/>
  <c r="N76" i="3"/>
  <c r="N77" i="3"/>
  <c r="N78" i="3"/>
  <c r="N79" i="3"/>
  <c r="N80" i="3"/>
  <c r="N81" i="3"/>
  <c r="N64" i="3" l="1"/>
  <c r="N55" i="3"/>
  <c r="N19" i="3"/>
  <c r="N73" i="3"/>
  <c r="N37" i="3"/>
  <c r="N28" i="3"/>
  <c r="N46" i="3"/>
  <c r="N10" i="3"/>
  <c r="T3" i="9"/>
  <c r="N9" i="3" l="1"/>
  <c r="D4" i="12"/>
  <c r="D4" i="11"/>
  <c r="D4" i="10"/>
  <c r="D4" i="13"/>
  <c r="E4" i="13" s="1"/>
  <c r="I4" i="13" s="1"/>
  <c r="D4" i="8"/>
  <c r="D4" i="7"/>
  <c r="D4" i="6"/>
  <c r="D4" i="3"/>
  <c r="D4" i="1"/>
  <c r="H11" i="14"/>
  <c r="D17" i="11"/>
  <c r="D17" i="8"/>
  <c r="G17" i="7"/>
  <c r="D17" i="3"/>
  <c r="A65" i="5"/>
  <c r="B65" i="5"/>
  <c r="C65" i="5"/>
  <c r="D65" i="5"/>
  <c r="E65" i="5"/>
  <c r="F65" i="5"/>
  <c r="G65" i="5"/>
  <c r="H65" i="5"/>
  <c r="I65" i="5"/>
  <c r="J65" i="5"/>
  <c r="K65" i="5"/>
  <c r="L65" i="5"/>
  <c r="A64" i="5"/>
  <c r="B64" i="5"/>
  <c r="C64" i="5"/>
  <c r="D64" i="5"/>
  <c r="E64" i="5"/>
  <c r="F64" i="5"/>
  <c r="G64" i="5"/>
  <c r="H64" i="5"/>
  <c r="I64" i="5"/>
  <c r="J64" i="5"/>
  <c r="K64" i="5"/>
  <c r="L64" i="5"/>
  <c r="A63" i="5"/>
  <c r="B63" i="5"/>
  <c r="C63" i="5"/>
  <c r="D63" i="5"/>
  <c r="E63" i="5"/>
  <c r="F63" i="5"/>
  <c r="G63" i="5"/>
  <c r="H63" i="5"/>
  <c r="I63" i="5"/>
  <c r="J63" i="5"/>
  <c r="K63" i="5"/>
  <c r="L63" i="5"/>
  <c r="A58" i="5"/>
  <c r="B58" i="5"/>
  <c r="C58" i="5"/>
  <c r="D58" i="5"/>
  <c r="E58" i="5"/>
  <c r="F58" i="5"/>
  <c r="G58" i="5"/>
  <c r="H58" i="5"/>
  <c r="I58" i="5"/>
  <c r="J58" i="5"/>
  <c r="K58" i="5"/>
  <c r="L58" i="5"/>
  <c r="A59" i="5"/>
  <c r="B59" i="5"/>
  <c r="C59" i="5"/>
  <c r="D59" i="5"/>
  <c r="E59" i="5"/>
  <c r="F59" i="5"/>
  <c r="G59" i="5"/>
  <c r="H59" i="5"/>
  <c r="I59" i="5"/>
  <c r="J59" i="5"/>
  <c r="K59" i="5"/>
  <c r="L59" i="5"/>
  <c r="A60" i="5"/>
  <c r="B60" i="5"/>
  <c r="C60" i="5"/>
  <c r="D60" i="5"/>
  <c r="E60" i="5"/>
  <c r="F60" i="5"/>
  <c r="G60" i="5"/>
  <c r="H60" i="5"/>
  <c r="I60" i="5"/>
  <c r="J60" i="5"/>
  <c r="K60" i="5"/>
  <c r="L60" i="5"/>
  <c r="A61" i="5"/>
  <c r="B61" i="5"/>
  <c r="C61" i="5"/>
  <c r="D61" i="5"/>
  <c r="E61" i="5"/>
  <c r="F61" i="5"/>
  <c r="G61" i="5"/>
  <c r="H61" i="5"/>
  <c r="I61" i="5"/>
  <c r="J61" i="5"/>
  <c r="K61" i="5"/>
  <c r="L61" i="5"/>
  <c r="A49" i="5"/>
  <c r="B49" i="5"/>
  <c r="C49" i="5"/>
  <c r="D49" i="5"/>
  <c r="E49" i="5"/>
  <c r="F49" i="5"/>
  <c r="G49" i="5"/>
  <c r="H49" i="5"/>
  <c r="I49" i="5"/>
  <c r="J49" i="5"/>
  <c r="K49" i="5"/>
  <c r="L49" i="5"/>
  <c r="A50" i="5"/>
  <c r="B50" i="5"/>
  <c r="C50" i="5"/>
  <c r="D50" i="5"/>
  <c r="E50" i="5"/>
  <c r="F50" i="5"/>
  <c r="G50" i="5"/>
  <c r="H50" i="5"/>
  <c r="I50" i="5"/>
  <c r="J50" i="5"/>
  <c r="K50" i="5"/>
  <c r="L50" i="5"/>
  <c r="A51" i="5"/>
  <c r="B51" i="5"/>
  <c r="C51" i="5"/>
  <c r="D51" i="5"/>
  <c r="E51" i="5"/>
  <c r="F51" i="5"/>
  <c r="G51" i="5"/>
  <c r="H51" i="5"/>
  <c r="I51" i="5"/>
  <c r="J51" i="5"/>
  <c r="K51" i="5"/>
  <c r="L51" i="5"/>
  <c r="A52" i="5"/>
  <c r="B52" i="5"/>
  <c r="C52" i="5"/>
  <c r="D52" i="5"/>
  <c r="E52" i="5"/>
  <c r="F52" i="5"/>
  <c r="G52" i="5"/>
  <c r="H52" i="5"/>
  <c r="I52" i="5"/>
  <c r="J52" i="5"/>
  <c r="K52" i="5"/>
  <c r="L52" i="5"/>
  <c r="A53" i="5"/>
  <c r="B53" i="5"/>
  <c r="C53" i="5"/>
  <c r="D53" i="5"/>
  <c r="E53" i="5"/>
  <c r="F53" i="5"/>
  <c r="G53" i="5"/>
  <c r="H53" i="5"/>
  <c r="I53" i="5"/>
  <c r="J53" i="5"/>
  <c r="K53" i="5"/>
  <c r="L53" i="5"/>
  <c r="A54" i="5"/>
  <c r="B54" i="5"/>
  <c r="C54" i="5"/>
  <c r="D54" i="5"/>
  <c r="E54" i="5"/>
  <c r="F54" i="5"/>
  <c r="G54" i="5"/>
  <c r="H54" i="5"/>
  <c r="I54" i="5"/>
  <c r="J54" i="5"/>
  <c r="K54" i="5"/>
  <c r="L54" i="5"/>
  <c r="A55" i="5"/>
  <c r="B55" i="5"/>
  <c r="C55" i="5"/>
  <c r="D55" i="5"/>
  <c r="E55" i="5"/>
  <c r="F55" i="5"/>
  <c r="G55" i="5"/>
  <c r="H55" i="5"/>
  <c r="I55" i="5"/>
  <c r="J55" i="5"/>
  <c r="K55" i="5"/>
  <c r="L55" i="5"/>
  <c r="A56" i="5"/>
  <c r="B56" i="5"/>
  <c r="C56" i="5"/>
  <c r="D56" i="5"/>
  <c r="E56" i="5"/>
  <c r="F56" i="5"/>
  <c r="G56" i="5"/>
  <c r="H56" i="5"/>
  <c r="I56" i="5"/>
  <c r="J56" i="5"/>
  <c r="K56" i="5"/>
  <c r="L56" i="5"/>
  <c r="A57" i="5"/>
  <c r="B57" i="5"/>
  <c r="C57" i="5"/>
  <c r="D57" i="5"/>
  <c r="E57" i="5"/>
  <c r="F57" i="5"/>
  <c r="G57" i="5"/>
  <c r="H57" i="5"/>
  <c r="I57" i="5"/>
  <c r="J57" i="5"/>
  <c r="K57" i="5"/>
  <c r="L57" i="5"/>
  <c r="A40" i="5"/>
  <c r="B40" i="5"/>
  <c r="C40" i="5"/>
  <c r="D40" i="5"/>
  <c r="E40" i="5"/>
  <c r="F40" i="5"/>
  <c r="G40" i="5"/>
  <c r="H40" i="5"/>
  <c r="I40" i="5"/>
  <c r="J40" i="5"/>
  <c r="K40" i="5"/>
  <c r="L40" i="5"/>
  <c r="A41" i="5"/>
  <c r="B41" i="5"/>
  <c r="C41" i="5"/>
  <c r="D41" i="5"/>
  <c r="E41" i="5"/>
  <c r="F41" i="5"/>
  <c r="G41" i="5"/>
  <c r="H41" i="5"/>
  <c r="I41" i="5"/>
  <c r="J41" i="5"/>
  <c r="K41" i="5"/>
  <c r="L41" i="5"/>
  <c r="A42" i="5"/>
  <c r="B42" i="5"/>
  <c r="C42" i="5"/>
  <c r="D42" i="5"/>
  <c r="E42" i="5"/>
  <c r="F42" i="5"/>
  <c r="G42" i="5"/>
  <c r="H42" i="5"/>
  <c r="I42" i="5"/>
  <c r="J42" i="5"/>
  <c r="K42" i="5"/>
  <c r="L42" i="5"/>
  <c r="A43" i="5"/>
  <c r="B43" i="5"/>
  <c r="C43" i="5"/>
  <c r="D43" i="5"/>
  <c r="E43" i="5"/>
  <c r="F43" i="5"/>
  <c r="G43" i="5"/>
  <c r="H43" i="5"/>
  <c r="I43" i="5"/>
  <c r="J43" i="5"/>
  <c r="K43" i="5"/>
  <c r="L43" i="5"/>
  <c r="A44" i="5"/>
  <c r="B44" i="5"/>
  <c r="C44" i="5"/>
  <c r="D44" i="5"/>
  <c r="E44" i="5"/>
  <c r="F44" i="5"/>
  <c r="G44" i="5"/>
  <c r="H44" i="5"/>
  <c r="I44" i="5"/>
  <c r="J44" i="5"/>
  <c r="K44" i="5"/>
  <c r="L44" i="5"/>
  <c r="A45" i="5"/>
  <c r="B45" i="5"/>
  <c r="C45" i="5"/>
  <c r="D45" i="5"/>
  <c r="E45" i="5"/>
  <c r="F45" i="5"/>
  <c r="G45" i="5"/>
  <c r="H45" i="5"/>
  <c r="I45" i="5"/>
  <c r="J45" i="5"/>
  <c r="K45" i="5"/>
  <c r="L45" i="5"/>
  <c r="A46" i="5"/>
  <c r="B46" i="5"/>
  <c r="C46" i="5"/>
  <c r="D46" i="5"/>
  <c r="E46" i="5"/>
  <c r="F46" i="5"/>
  <c r="G46" i="5"/>
  <c r="H46" i="5"/>
  <c r="I46" i="5"/>
  <c r="J46" i="5"/>
  <c r="K46" i="5"/>
  <c r="L46" i="5"/>
  <c r="A47" i="5"/>
  <c r="B47" i="5"/>
  <c r="C47" i="5"/>
  <c r="D47" i="5"/>
  <c r="E47" i="5"/>
  <c r="F47" i="5"/>
  <c r="G47" i="5"/>
  <c r="H47" i="5"/>
  <c r="K47" i="5"/>
  <c r="L47" i="5"/>
  <c r="A48" i="5"/>
  <c r="B48" i="5"/>
  <c r="C48" i="5"/>
  <c r="D48" i="5"/>
  <c r="E48" i="5"/>
  <c r="F48" i="5"/>
  <c r="G48" i="5"/>
  <c r="H48" i="5"/>
  <c r="I48" i="5"/>
  <c r="J48" i="5"/>
  <c r="K48" i="5"/>
  <c r="L48" i="5"/>
  <c r="A36" i="5"/>
  <c r="B36" i="5"/>
  <c r="C36" i="5"/>
  <c r="D36" i="5"/>
  <c r="E36" i="5"/>
  <c r="F36" i="5"/>
  <c r="G36" i="5"/>
  <c r="H36" i="5"/>
  <c r="I36" i="5"/>
  <c r="J36" i="5"/>
  <c r="K36" i="5"/>
  <c r="L36" i="5"/>
  <c r="A37" i="5"/>
  <c r="B37" i="5"/>
  <c r="C37" i="5"/>
  <c r="D37" i="5"/>
  <c r="E37" i="5"/>
  <c r="F37" i="5"/>
  <c r="G37" i="5"/>
  <c r="H37" i="5"/>
  <c r="I37" i="5"/>
  <c r="J37" i="5"/>
  <c r="K37" i="5"/>
  <c r="L37" i="5"/>
  <c r="A38" i="5"/>
  <c r="B38" i="5"/>
  <c r="C38" i="5"/>
  <c r="D38" i="5"/>
  <c r="E38" i="5"/>
  <c r="F38" i="5"/>
  <c r="G38" i="5"/>
  <c r="H38" i="5"/>
  <c r="I38" i="5"/>
  <c r="J38" i="5"/>
  <c r="K38" i="5"/>
  <c r="L38" i="5"/>
  <c r="A39" i="5"/>
  <c r="B39" i="5"/>
  <c r="C39" i="5"/>
  <c r="D39" i="5"/>
  <c r="E39" i="5"/>
  <c r="F39" i="5"/>
  <c r="G39" i="5"/>
  <c r="H39" i="5"/>
  <c r="I39" i="5"/>
  <c r="J39" i="5"/>
  <c r="K39" i="5"/>
  <c r="L39" i="5"/>
  <c r="A35" i="5"/>
  <c r="B35" i="5"/>
  <c r="C35" i="5"/>
  <c r="D35" i="5"/>
  <c r="E35" i="5"/>
  <c r="F35" i="5"/>
  <c r="G35" i="5"/>
  <c r="H35" i="5"/>
  <c r="I35" i="5"/>
  <c r="J35" i="5"/>
  <c r="K35" i="5"/>
  <c r="L35" i="5"/>
  <c r="A32" i="5"/>
  <c r="B32" i="5"/>
  <c r="C32" i="5"/>
  <c r="D32" i="5"/>
  <c r="E32" i="5"/>
  <c r="F32" i="5"/>
  <c r="G32" i="5"/>
  <c r="H32" i="5"/>
  <c r="I32" i="5"/>
  <c r="J32" i="5"/>
  <c r="K32" i="5"/>
  <c r="L32" i="5"/>
  <c r="A33" i="5"/>
  <c r="B33" i="5"/>
  <c r="C33" i="5"/>
  <c r="D33" i="5"/>
  <c r="E33" i="5"/>
  <c r="F33" i="5"/>
  <c r="G33" i="5"/>
  <c r="H33" i="5"/>
  <c r="I33" i="5"/>
  <c r="J33" i="5"/>
  <c r="K33" i="5"/>
  <c r="L33" i="5"/>
  <c r="A29" i="5"/>
  <c r="B29" i="5"/>
  <c r="C29" i="5"/>
  <c r="D29" i="5"/>
  <c r="E29" i="5"/>
  <c r="F29" i="5"/>
  <c r="G29" i="5"/>
  <c r="H29" i="5"/>
  <c r="I29" i="5"/>
  <c r="J29" i="5"/>
  <c r="K29" i="5"/>
  <c r="L29" i="5"/>
  <c r="A31" i="5"/>
  <c r="B31" i="5"/>
  <c r="C31" i="5"/>
  <c r="D31" i="5"/>
  <c r="E31" i="5"/>
  <c r="F31" i="5"/>
  <c r="G31" i="5"/>
  <c r="H31" i="5"/>
  <c r="I31" i="5"/>
  <c r="J31" i="5"/>
  <c r="K31" i="5"/>
  <c r="L31" i="5"/>
  <c r="A27" i="5"/>
  <c r="B27" i="5"/>
  <c r="C27" i="5"/>
  <c r="D27" i="5"/>
  <c r="E27" i="5"/>
  <c r="F27" i="5"/>
  <c r="G27" i="5"/>
  <c r="H27" i="5"/>
  <c r="I27" i="5"/>
  <c r="J27" i="5"/>
  <c r="K27" i="5"/>
  <c r="L27" i="5"/>
  <c r="A28" i="5"/>
  <c r="B28" i="5"/>
  <c r="C28" i="5"/>
  <c r="D28" i="5"/>
  <c r="E28" i="5"/>
  <c r="F28" i="5"/>
  <c r="G28" i="5"/>
  <c r="H28" i="5"/>
  <c r="I28" i="5"/>
  <c r="J28" i="5"/>
  <c r="K28" i="5"/>
  <c r="L28" i="5"/>
  <c r="A25" i="5"/>
  <c r="B25" i="5"/>
  <c r="C25" i="5"/>
  <c r="D25" i="5"/>
  <c r="E25" i="5"/>
  <c r="F25" i="5"/>
  <c r="G25" i="5"/>
  <c r="H25" i="5"/>
  <c r="I25" i="5"/>
  <c r="J25" i="5"/>
  <c r="K25" i="5"/>
  <c r="L25" i="5"/>
  <c r="A26" i="5"/>
  <c r="B26" i="5"/>
  <c r="C26" i="5"/>
  <c r="D26" i="5"/>
  <c r="E26" i="5"/>
  <c r="F26" i="5"/>
  <c r="G26" i="5"/>
  <c r="H26" i="5"/>
  <c r="I26" i="5"/>
  <c r="J26" i="5"/>
  <c r="K26" i="5"/>
  <c r="L26" i="5"/>
  <c r="A24" i="5"/>
  <c r="B24" i="5"/>
  <c r="C24" i="5"/>
  <c r="D24" i="5"/>
  <c r="E24" i="5"/>
  <c r="F24" i="5"/>
  <c r="G24" i="5"/>
  <c r="H24" i="5"/>
  <c r="I24" i="5"/>
  <c r="J24" i="5"/>
  <c r="K24" i="5"/>
  <c r="L24" i="5"/>
  <c r="A20" i="5"/>
  <c r="B20" i="5"/>
  <c r="C20" i="5"/>
  <c r="D20" i="5"/>
  <c r="E20" i="5"/>
  <c r="F20" i="5"/>
  <c r="G20" i="5"/>
  <c r="H20" i="5"/>
  <c r="I20" i="5"/>
  <c r="J20" i="5"/>
  <c r="K20" i="5"/>
  <c r="L20" i="5"/>
  <c r="A21" i="5"/>
  <c r="B21" i="5"/>
  <c r="C21" i="5"/>
  <c r="D21" i="5"/>
  <c r="E21" i="5"/>
  <c r="F21" i="5"/>
  <c r="G21" i="5"/>
  <c r="H21" i="5"/>
  <c r="I21" i="5"/>
  <c r="J21" i="5"/>
  <c r="K21" i="5"/>
  <c r="L21" i="5"/>
  <c r="A22" i="5"/>
  <c r="B22" i="5"/>
  <c r="C22" i="5"/>
  <c r="D22" i="5"/>
  <c r="E22" i="5"/>
  <c r="F22" i="5"/>
  <c r="G22" i="5"/>
  <c r="H22" i="5"/>
  <c r="I22" i="5"/>
  <c r="J22" i="5"/>
  <c r="K22" i="5"/>
  <c r="L22" i="5"/>
  <c r="A23" i="5"/>
  <c r="B23" i="5"/>
  <c r="C23" i="5"/>
  <c r="D23" i="5"/>
  <c r="E23" i="5"/>
  <c r="F23" i="5"/>
  <c r="G23" i="5"/>
  <c r="H23" i="5"/>
  <c r="I23" i="5"/>
  <c r="J23" i="5"/>
  <c r="K23" i="5"/>
  <c r="L23" i="5"/>
  <c r="A18" i="5"/>
  <c r="B18" i="5"/>
  <c r="C18" i="5"/>
  <c r="D18" i="5"/>
  <c r="E18" i="5"/>
  <c r="F18" i="5"/>
  <c r="G18" i="5"/>
  <c r="H18" i="5"/>
  <c r="I18" i="5"/>
  <c r="J18" i="5"/>
  <c r="K18" i="5"/>
  <c r="L18" i="5"/>
  <c r="A19" i="5"/>
  <c r="B19" i="5"/>
  <c r="C19" i="5"/>
  <c r="D19" i="5"/>
  <c r="E19" i="5"/>
  <c r="F19" i="5"/>
  <c r="G19" i="5"/>
  <c r="H19" i="5"/>
  <c r="I19" i="5"/>
  <c r="J19" i="5"/>
  <c r="K19" i="5"/>
  <c r="L19" i="5"/>
  <c r="A16" i="5"/>
  <c r="B16" i="5"/>
  <c r="C16" i="5"/>
  <c r="D16" i="5"/>
  <c r="E16" i="5"/>
  <c r="F16" i="5"/>
  <c r="G16" i="5"/>
  <c r="H16" i="5"/>
  <c r="I16" i="5"/>
  <c r="J16" i="5"/>
  <c r="K16" i="5"/>
  <c r="L16" i="5"/>
  <c r="A17" i="5"/>
  <c r="B17" i="5"/>
  <c r="C17" i="5"/>
  <c r="D17" i="5"/>
  <c r="E17" i="5"/>
  <c r="F17" i="5"/>
  <c r="G17" i="5"/>
  <c r="H17" i="5"/>
  <c r="I17" i="5"/>
  <c r="J17" i="5"/>
  <c r="K17" i="5"/>
  <c r="L17" i="5"/>
  <c r="A15" i="5"/>
  <c r="B15" i="5"/>
  <c r="C15" i="5"/>
  <c r="D15" i="5"/>
  <c r="E15" i="5"/>
  <c r="F15" i="5"/>
  <c r="G15" i="5"/>
  <c r="H15" i="5"/>
  <c r="I15" i="5"/>
  <c r="J15" i="5"/>
  <c r="K15" i="5"/>
  <c r="L15" i="5"/>
  <c r="L7" i="5"/>
  <c r="K7" i="5"/>
  <c r="J7" i="5"/>
  <c r="I7" i="5"/>
  <c r="H7" i="5"/>
  <c r="G7" i="5"/>
  <c r="F7" i="5"/>
  <c r="E7" i="5"/>
  <c r="D7" i="5"/>
  <c r="C7" i="5"/>
  <c r="B7" i="5"/>
  <c r="A7" i="5"/>
  <c r="D14" i="1"/>
  <c r="N99" i="13"/>
  <c r="J99" i="13"/>
  <c r="G99" i="13"/>
  <c r="F99" i="13"/>
  <c r="E99" i="13"/>
  <c r="M99" i="13" s="1"/>
  <c r="D99" i="13"/>
  <c r="C99" i="13"/>
  <c r="N98" i="13"/>
  <c r="J98" i="13"/>
  <c r="G98" i="13"/>
  <c r="F98" i="13"/>
  <c r="E98" i="13"/>
  <c r="M98" i="13" s="1"/>
  <c r="D98" i="13"/>
  <c r="C98" i="13"/>
  <c r="N97" i="13"/>
  <c r="J97" i="13"/>
  <c r="G97" i="13"/>
  <c r="F97" i="13"/>
  <c r="E97" i="13"/>
  <c r="M97" i="13" s="1"/>
  <c r="D97" i="13"/>
  <c r="C97" i="13"/>
  <c r="N96" i="13"/>
  <c r="J96" i="13"/>
  <c r="G96" i="13"/>
  <c r="F96" i="13"/>
  <c r="E96" i="13"/>
  <c r="M96" i="13" s="1"/>
  <c r="D96" i="13"/>
  <c r="C96" i="13"/>
  <c r="N95" i="13"/>
  <c r="J95" i="13"/>
  <c r="G95" i="13"/>
  <c r="F95" i="13"/>
  <c r="E95" i="13"/>
  <c r="M95" i="13" s="1"/>
  <c r="D95" i="13"/>
  <c r="C95" i="13"/>
  <c r="N94" i="13"/>
  <c r="J94" i="13"/>
  <c r="G94" i="13"/>
  <c r="F94" i="13"/>
  <c r="E94" i="13"/>
  <c r="M94" i="13" s="1"/>
  <c r="D94" i="13"/>
  <c r="C94" i="13"/>
  <c r="N93" i="13"/>
  <c r="J93" i="13"/>
  <c r="G93" i="13"/>
  <c r="F93" i="13"/>
  <c r="E93" i="13"/>
  <c r="M93" i="13" s="1"/>
  <c r="D93" i="13"/>
  <c r="C93" i="13"/>
  <c r="A93" i="13"/>
  <c r="A94" i="13" s="1"/>
  <c r="A95" i="13" s="1"/>
  <c r="A96" i="13" s="1"/>
  <c r="A97" i="13" s="1"/>
  <c r="A98" i="13" s="1"/>
  <c r="A99" i="13" s="1"/>
  <c r="N92" i="13"/>
  <c r="J92" i="13"/>
  <c r="G92" i="13"/>
  <c r="F92" i="13"/>
  <c r="E92" i="13"/>
  <c r="M92" i="13" s="1"/>
  <c r="D92" i="13"/>
  <c r="C92" i="13"/>
  <c r="N90" i="13"/>
  <c r="J90" i="13"/>
  <c r="G90" i="13"/>
  <c r="F90" i="13"/>
  <c r="E90" i="13"/>
  <c r="M90" i="13" s="1"/>
  <c r="D90" i="13"/>
  <c r="C90" i="13"/>
  <c r="N89" i="13"/>
  <c r="J89" i="13"/>
  <c r="G89" i="13"/>
  <c r="F89" i="13"/>
  <c r="E89" i="13"/>
  <c r="M89" i="13" s="1"/>
  <c r="D89" i="13"/>
  <c r="C89" i="13"/>
  <c r="N88" i="13"/>
  <c r="J88" i="13"/>
  <c r="G88" i="13"/>
  <c r="F88" i="13"/>
  <c r="E88" i="13"/>
  <c r="M88" i="13" s="1"/>
  <c r="D88" i="13"/>
  <c r="C88" i="13"/>
  <c r="N87" i="13"/>
  <c r="J87" i="13"/>
  <c r="G87" i="13"/>
  <c r="F87" i="13"/>
  <c r="E87" i="13"/>
  <c r="M87" i="13" s="1"/>
  <c r="D87" i="13"/>
  <c r="C87" i="13"/>
  <c r="N86" i="13"/>
  <c r="J86" i="13"/>
  <c r="G86" i="13"/>
  <c r="F86" i="13"/>
  <c r="E86" i="13"/>
  <c r="M86" i="13" s="1"/>
  <c r="D86" i="13"/>
  <c r="C86" i="13"/>
  <c r="N85" i="13"/>
  <c r="J85" i="13"/>
  <c r="G85" i="13"/>
  <c r="F85" i="13"/>
  <c r="E85" i="13"/>
  <c r="M85" i="13" s="1"/>
  <c r="D85" i="13"/>
  <c r="C85" i="13"/>
  <c r="N84" i="13"/>
  <c r="J84" i="13"/>
  <c r="G84" i="13"/>
  <c r="F84" i="13"/>
  <c r="E84" i="13"/>
  <c r="M84" i="13" s="1"/>
  <c r="D84" i="13"/>
  <c r="C84" i="13"/>
  <c r="A84" i="13"/>
  <c r="A85" i="13" s="1"/>
  <c r="A86" i="13" s="1"/>
  <c r="A87" i="13" s="1"/>
  <c r="A88" i="13" s="1"/>
  <c r="A89" i="13" s="1"/>
  <c r="A90" i="13" s="1"/>
  <c r="N83" i="13"/>
  <c r="J83" i="13"/>
  <c r="G83" i="13"/>
  <c r="F83" i="13"/>
  <c r="E83" i="13"/>
  <c r="M83" i="13" s="1"/>
  <c r="D83" i="13"/>
  <c r="C83" i="13"/>
  <c r="N81" i="13"/>
  <c r="J81" i="13"/>
  <c r="G81" i="13"/>
  <c r="F81" i="13"/>
  <c r="E81" i="13"/>
  <c r="M81" i="13" s="1"/>
  <c r="D81" i="13"/>
  <c r="C81" i="13"/>
  <c r="N80" i="13"/>
  <c r="J80" i="13"/>
  <c r="G80" i="13"/>
  <c r="F80" i="13"/>
  <c r="E80" i="13"/>
  <c r="M80" i="13" s="1"/>
  <c r="D80" i="13"/>
  <c r="C80" i="13"/>
  <c r="N79" i="13"/>
  <c r="J79" i="13"/>
  <c r="G79" i="13"/>
  <c r="F79" i="13"/>
  <c r="E79" i="13"/>
  <c r="M79" i="13" s="1"/>
  <c r="D79" i="13"/>
  <c r="C79" i="13"/>
  <c r="N78" i="13"/>
  <c r="J78" i="13"/>
  <c r="G78" i="13"/>
  <c r="F78" i="13"/>
  <c r="E78" i="13"/>
  <c r="M78" i="13" s="1"/>
  <c r="D78" i="13"/>
  <c r="C78" i="13"/>
  <c r="N77" i="13"/>
  <c r="J77" i="13"/>
  <c r="G77" i="13"/>
  <c r="F77" i="13"/>
  <c r="E77" i="13"/>
  <c r="M77" i="13" s="1"/>
  <c r="D77" i="13"/>
  <c r="C77" i="13"/>
  <c r="N76" i="13"/>
  <c r="J76" i="13"/>
  <c r="G76" i="13"/>
  <c r="F76" i="13"/>
  <c r="E76" i="13"/>
  <c r="M76" i="13" s="1"/>
  <c r="D76" i="13"/>
  <c r="C76" i="13"/>
  <c r="N75" i="13"/>
  <c r="J75" i="13"/>
  <c r="G75" i="13"/>
  <c r="F75" i="13"/>
  <c r="E75" i="13"/>
  <c r="M75" i="13" s="1"/>
  <c r="D75" i="13"/>
  <c r="C75" i="13"/>
  <c r="A75" i="13"/>
  <c r="A76" i="13" s="1"/>
  <c r="A77" i="13" s="1"/>
  <c r="A78" i="13" s="1"/>
  <c r="A79" i="13" s="1"/>
  <c r="A80" i="13" s="1"/>
  <c r="A81" i="13" s="1"/>
  <c r="N74" i="13"/>
  <c r="J74" i="13"/>
  <c r="G74" i="13"/>
  <c r="F74" i="13"/>
  <c r="E74" i="13"/>
  <c r="M74" i="13" s="1"/>
  <c r="D74" i="13"/>
  <c r="C74" i="13"/>
  <c r="N72" i="13"/>
  <c r="J72" i="13"/>
  <c r="G72" i="13"/>
  <c r="F72" i="13"/>
  <c r="E72" i="13"/>
  <c r="M72" i="13" s="1"/>
  <c r="D72" i="13"/>
  <c r="C72" i="13"/>
  <c r="N71" i="13"/>
  <c r="J71" i="13"/>
  <c r="G71" i="13"/>
  <c r="F71" i="13"/>
  <c r="E71" i="13"/>
  <c r="M71" i="13" s="1"/>
  <c r="D71" i="13"/>
  <c r="C71" i="13"/>
  <c r="N70" i="13"/>
  <c r="J70" i="13"/>
  <c r="G70" i="13"/>
  <c r="F70" i="13"/>
  <c r="E70" i="13"/>
  <c r="M70" i="13" s="1"/>
  <c r="D70" i="13"/>
  <c r="C70" i="13"/>
  <c r="N69" i="13"/>
  <c r="J69" i="13"/>
  <c r="G69" i="13"/>
  <c r="F69" i="13"/>
  <c r="E69" i="13"/>
  <c r="M69" i="13" s="1"/>
  <c r="D69" i="13"/>
  <c r="C69" i="13"/>
  <c r="N68" i="13"/>
  <c r="J68" i="13"/>
  <c r="G68" i="13"/>
  <c r="F68" i="13"/>
  <c r="E68" i="13"/>
  <c r="M68" i="13" s="1"/>
  <c r="D68" i="13"/>
  <c r="C68" i="13"/>
  <c r="N67" i="13"/>
  <c r="J67" i="13"/>
  <c r="G67" i="13"/>
  <c r="F67" i="13"/>
  <c r="E67" i="13"/>
  <c r="M67" i="13" s="1"/>
  <c r="D67" i="13"/>
  <c r="C67" i="13"/>
  <c r="N66" i="13"/>
  <c r="J66" i="13"/>
  <c r="G66" i="13"/>
  <c r="F66" i="13"/>
  <c r="E66" i="13"/>
  <c r="M66" i="13" s="1"/>
  <c r="D66" i="13"/>
  <c r="C66" i="13"/>
  <c r="A66" i="13"/>
  <c r="A67" i="13" s="1"/>
  <c r="A68" i="13" s="1"/>
  <c r="A69" i="13" s="1"/>
  <c r="A70" i="13" s="1"/>
  <c r="A71" i="13" s="1"/>
  <c r="A72" i="13" s="1"/>
  <c r="N65" i="13"/>
  <c r="J65" i="13"/>
  <c r="G65" i="13"/>
  <c r="F65" i="13"/>
  <c r="E65" i="13"/>
  <c r="M65" i="13" s="1"/>
  <c r="D65" i="13"/>
  <c r="C65" i="13"/>
  <c r="N63" i="13"/>
  <c r="J63" i="13"/>
  <c r="G63" i="13"/>
  <c r="F63" i="13"/>
  <c r="E63" i="13"/>
  <c r="M63" i="13" s="1"/>
  <c r="D63" i="13"/>
  <c r="C63" i="13"/>
  <c r="N62" i="13"/>
  <c r="J62" i="13"/>
  <c r="G62" i="13"/>
  <c r="F62" i="13"/>
  <c r="E62" i="13"/>
  <c r="M62" i="13" s="1"/>
  <c r="D62" i="13"/>
  <c r="C62" i="13"/>
  <c r="N61" i="13"/>
  <c r="J61" i="13"/>
  <c r="G61" i="13"/>
  <c r="F61" i="13"/>
  <c r="E61" i="13"/>
  <c r="M61" i="13" s="1"/>
  <c r="D61" i="13"/>
  <c r="C61" i="13"/>
  <c r="N60" i="13"/>
  <c r="J60" i="13"/>
  <c r="G60" i="13"/>
  <c r="F60" i="13"/>
  <c r="E60" i="13"/>
  <c r="M60" i="13" s="1"/>
  <c r="D60" i="13"/>
  <c r="C60" i="13"/>
  <c r="N59" i="13"/>
  <c r="J59" i="13"/>
  <c r="G59" i="13"/>
  <c r="F59" i="13"/>
  <c r="E59" i="13"/>
  <c r="M59" i="13" s="1"/>
  <c r="D59" i="13"/>
  <c r="C59" i="13"/>
  <c r="N58" i="13"/>
  <c r="J58" i="13"/>
  <c r="G58" i="13"/>
  <c r="F58" i="13"/>
  <c r="E58" i="13"/>
  <c r="M58" i="13" s="1"/>
  <c r="D58" i="13"/>
  <c r="C58" i="13"/>
  <c r="N57" i="13"/>
  <c r="J57" i="13"/>
  <c r="G57" i="13"/>
  <c r="F57" i="13"/>
  <c r="E57" i="13"/>
  <c r="M57" i="13" s="1"/>
  <c r="D57" i="13"/>
  <c r="C57" i="13"/>
  <c r="A57" i="13"/>
  <c r="A58" i="13" s="1"/>
  <c r="A59" i="13" s="1"/>
  <c r="A60" i="13" s="1"/>
  <c r="A61" i="13" s="1"/>
  <c r="A62" i="13" s="1"/>
  <c r="A63" i="13" s="1"/>
  <c r="N56" i="13"/>
  <c r="J56" i="13"/>
  <c r="G56" i="13"/>
  <c r="F56" i="13"/>
  <c r="E56" i="13"/>
  <c r="M56" i="13" s="1"/>
  <c r="D56" i="13"/>
  <c r="C56" i="13"/>
  <c r="N54" i="13"/>
  <c r="J54" i="13"/>
  <c r="G54" i="13"/>
  <c r="F54" i="13"/>
  <c r="E54" i="13"/>
  <c r="M54" i="13" s="1"/>
  <c r="D54" i="13"/>
  <c r="C54" i="13"/>
  <c r="N53" i="13"/>
  <c r="J53" i="13"/>
  <c r="G53" i="13"/>
  <c r="F53" i="13"/>
  <c r="E53" i="13"/>
  <c r="M53" i="13" s="1"/>
  <c r="D53" i="13"/>
  <c r="C53" i="13"/>
  <c r="N52" i="13"/>
  <c r="J52" i="13"/>
  <c r="G52" i="13"/>
  <c r="F52" i="13"/>
  <c r="E52" i="13"/>
  <c r="M52" i="13" s="1"/>
  <c r="D52" i="13"/>
  <c r="C52" i="13"/>
  <c r="N51" i="13"/>
  <c r="J51" i="13"/>
  <c r="G51" i="13"/>
  <c r="F51" i="13"/>
  <c r="E51" i="13"/>
  <c r="M51" i="13" s="1"/>
  <c r="D51" i="13"/>
  <c r="C51" i="13"/>
  <c r="N50" i="13"/>
  <c r="J50" i="13"/>
  <c r="G50" i="13"/>
  <c r="F50" i="13"/>
  <c r="E50" i="13"/>
  <c r="M50" i="13" s="1"/>
  <c r="D50" i="13"/>
  <c r="C50" i="13"/>
  <c r="N49" i="13"/>
  <c r="J49" i="13"/>
  <c r="G49" i="13"/>
  <c r="F49" i="13"/>
  <c r="E49" i="13"/>
  <c r="M49" i="13" s="1"/>
  <c r="D49" i="13"/>
  <c r="C49" i="13"/>
  <c r="N48" i="13"/>
  <c r="J48" i="13"/>
  <c r="G48" i="13"/>
  <c r="F48" i="13"/>
  <c r="E48" i="13"/>
  <c r="M48" i="13" s="1"/>
  <c r="D48" i="13"/>
  <c r="C48" i="13"/>
  <c r="A48" i="13"/>
  <c r="A49" i="13" s="1"/>
  <c r="A50" i="13" s="1"/>
  <c r="A51" i="13" s="1"/>
  <c r="A52" i="13" s="1"/>
  <c r="A53" i="13" s="1"/>
  <c r="A54" i="13" s="1"/>
  <c r="N47" i="13"/>
  <c r="J47" i="13"/>
  <c r="G47" i="13"/>
  <c r="F47" i="13"/>
  <c r="E47" i="13"/>
  <c r="M47" i="13" s="1"/>
  <c r="D47" i="13"/>
  <c r="C47" i="13"/>
  <c r="N45" i="13"/>
  <c r="J45" i="13"/>
  <c r="G45" i="13"/>
  <c r="F45" i="13"/>
  <c r="E45" i="13"/>
  <c r="M45" i="13" s="1"/>
  <c r="D45" i="13"/>
  <c r="C45" i="13"/>
  <c r="N44" i="13"/>
  <c r="J44" i="13"/>
  <c r="G44" i="13"/>
  <c r="F44" i="13"/>
  <c r="E44" i="13"/>
  <c r="M44" i="13" s="1"/>
  <c r="D44" i="13"/>
  <c r="C44" i="13"/>
  <c r="N43" i="13"/>
  <c r="J43" i="13"/>
  <c r="G43" i="13"/>
  <c r="F43" i="13"/>
  <c r="E43" i="13"/>
  <c r="M43" i="13" s="1"/>
  <c r="D43" i="13"/>
  <c r="C43" i="13"/>
  <c r="N42" i="13"/>
  <c r="J42" i="13"/>
  <c r="G42" i="13"/>
  <c r="F42" i="13"/>
  <c r="E42" i="13"/>
  <c r="M42" i="13" s="1"/>
  <c r="D42" i="13"/>
  <c r="C42" i="13"/>
  <c r="N41" i="13"/>
  <c r="J41" i="13"/>
  <c r="G41" i="13"/>
  <c r="F41" i="13"/>
  <c r="E41" i="13"/>
  <c r="M41" i="13" s="1"/>
  <c r="D41" i="13"/>
  <c r="C41" i="13"/>
  <c r="N40" i="13"/>
  <c r="J40" i="13"/>
  <c r="G40" i="13"/>
  <c r="F40" i="13"/>
  <c r="E40" i="13"/>
  <c r="M40" i="13" s="1"/>
  <c r="D40" i="13"/>
  <c r="C40" i="13"/>
  <c r="N39" i="13"/>
  <c r="J39" i="13"/>
  <c r="G39" i="13"/>
  <c r="F39" i="13"/>
  <c r="E39" i="13"/>
  <c r="M39" i="13" s="1"/>
  <c r="D39" i="13"/>
  <c r="C39" i="13"/>
  <c r="A39" i="13"/>
  <c r="A40" i="13" s="1"/>
  <c r="A41" i="13" s="1"/>
  <c r="A42" i="13" s="1"/>
  <c r="A43" i="13" s="1"/>
  <c r="A44" i="13" s="1"/>
  <c r="A45" i="13" s="1"/>
  <c r="N38" i="13"/>
  <c r="J38" i="13"/>
  <c r="G38" i="13"/>
  <c r="F38" i="13"/>
  <c r="E38" i="13"/>
  <c r="M38" i="13" s="1"/>
  <c r="D38" i="13"/>
  <c r="C38" i="13"/>
  <c r="F37" i="13"/>
  <c r="F55" i="13" s="1"/>
  <c r="F73" i="13" s="1"/>
  <c r="F91" i="13" s="1"/>
  <c r="N36" i="13"/>
  <c r="J36" i="13"/>
  <c r="G36" i="13"/>
  <c r="F36" i="13"/>
  <c r="E36" i="13"/>
  <c r="M36" i="13" s="1"/>
  <c r="D36" i="13"/>
  <c r="C36" i="13"/>
  <c r="N35" i="13"/>
  <c r="J35" i="13"/>
  <c r="G35" i="13"/>
  <c r="F35" i="13"/>
  <c r="E35" i="13"/>
  <c r="M35" i="13" s="1"/>
  <c r="D35" i="13"/>
  <c r="C35" i="13"/>
  <c r="N32" i="13"/>
  <c r="J32" i="13"/>
  <c r="G32" i="13"/>
  <c r="F32" i="13"/>
  <c r="E32" i="13"/>
  <c r="M32" i="13" s="1"/>
  <c r="D32" i="13"/>
  <c r="C32" i="13"/>
  <c r="N34" i="13"/>
  <c r="J34" i="13"/>
  <c r="G34" i="13"/>
  <c r="F34" i="13"/>
  <c r="E34" i="13"/>
  <c r="M34" i="13" s="1"/>
  <c r="D34" i="13"/>
  <c r="C34" i="13"/>
  <c r="N33" i="13"/>
  <c r="J33" i="13"/>
  <c r="G33" i="13"/>
  <c r="F33" i="13"/>
  <c r="E33" i="13"/>
  <c r="M33" i="13" s="1"/>
  <c r="D33" i="13"/>
  <c r="C33" i="13"/>
  <c r="N31" i="13"/>
  <c r="J31" i="13"/>
  <c r="G31" i="13"/>
  <c r="F31" i="13"/>
  <c r="E31" i="13"/>
  <c r="M31" i="13" s="1"/>
  <c r="D31" i="13"/>
  <c r="C31" i="13"/>
  <c r="N30" i="13"/>
  <c r="J30" i="13"/>
  <c r="G30" i="13"/>
  <c r="F30" i="13"/>
  <c r="E30" i="13"/>
  <c r="M30" i="13" s="1"/>
  <c r="D30" i="13"/>
  <c r="C30" i="13"/>
  <c r="A30" i="13"/>
  <c r="A31" i="13" s="1"/>
  <c r="A32" i="13" s="1"/>
  <c r="A33" i="13" s="1"/>
  <c r="A34" i="13" s="1"/>
  <c r="A35" i="13" s="1"/>
  <c r="A36" i="13" s="1"/>
  <c r="N29" i="13"/>
  <c r="J29" i="13"/>
  <c r="G29" i="13"/>
  <c r="F29" i="13"/>
  <c r="E29" i="13"/>
  <c r="M29" i="13" s="1"/>
  <c r="D29" i="13"/>
  <c r="C29" i="13"/>
  <c r="F28" i="13"/>
  <c r="F46" i="13" s="1"/>
  <c r="F64" i="13" s="1"/>
  <c r="F82" i="13" s="1"/>
  <c r="N27" i="13"/>
  <c r="J27" i="13"/>
  <c r="G27" i="13"/>
  <c r="F27" i="13"/>
  <c r="E27" i="13"/>
  <c r="M27" i="13" s="1"/>
  <c r="D27" i="13"/>
  <c r="C27" i="13"/>
  <c r="N26" i="13"/>
  <c r="J26" i="13"/>
  <c r="G26" i="13"/>
  <c r="F26" i="13"/>
  <c r="E26" i="13"/>
  <c r="M26" i="13" s="1"/>
  <c r="D26" i="13"/>
  <c r="C26" i="13"/>
  <c r="N25" i="13"/>
  <c r="J25" i="13"/>
  <c r="G25" i="13"/>
  <c r="F25" i="13"/>
  <c r="E25" i="13"/>
  <c r="M25" i="13" s="1"/>
  <c r="D25" i="13"/>
  <c r="C25" i="13"/>
  <c r="N24" i="13"/>
  <c r="J24" i="13"/>
  <c r="G24" i="13"/>
  <c r="F24" i="13"/>
  <c r="E24" i="13"/>
  <c r="M24" i="13" s="1"/>
  <c r="D24" i="13"/>
  <c r="C24" i="13"/>
  <c r="N23" i="13"/>
  <c r="J23" i="13"/>
  <c r="G23" i="13"/>
  <c r="F23" i="13"/>
  <c r="E23" i="13"/>
  <c r="M23" i="13" s="1"/>
  <c r="D23" i="13"/>
  <c r="C23" i="13"/>
  <c r="N22" i="13"/>
  <c r="J22" i="13"/>
  <c r="G22" i="13"/>
  <c r="F22" i="13"/>
  <c r="E22" i="13"/>
  <c r="M22" i="13" s="1"/>
  <c r="D22" i="13"/>
  <c r="C22" i="13"/>
  <c r="N21" i="13"/>
  <c r="J21" i="13"/>
  <c r="G21" i="13"/>
  <c r="F21" i="13"/>
  <c r="E21" i="13"/>
  <c r="M21" i="13" s="1"/>
  <c r="D21" i="13"/>
  <c r="C21" i="13"/>
  <c r="A21" i="13"/>
  <c r="A22" i="13" s="1"/>
  <c r="A23" i="13" s="1"/>
  <c r="A24" i="13" s="1"/>
  <c r="A25" i="13" s="1"/>
  <c r="A26" i="13" s="1"/>
  <c r="A27" i="13" s="1"/>
  <c r="N20" i="13"/>
  <c r="J20" i="13"/>
  <c r="G20" i="13"/>
  <c r="F20" i="13"/>
  <c r="E20" i="13"/>
  <c r="D20" i="13"/>
  <c r="C20" i="13"/>
  <c r="D19" i="13"/>
  <c r="D28" i="13" s="1"/>
  <c r="D37" i="13" s="1"/>
  <c r="D46" i="13" s="1"/>
  <c r="D55" i="13" s="1"/>
  <c r="D64" i="13" s="1"/>
  <c r="D73" i="13" s="1"/>
  <c r="D82" i="13" s="1"/>
  <c r="D91" i="13" s="1"/>
  <c r="C19" i="13"/>
  <c r="C28" i="13" s="1"/>
  <c r="C37" i="13" s="1"/>
  <c r="C46" i="13" s="1"/>
  <c r="C55" i="13" s="1"/>
  <c r="C64" i="13" s="1"/>
  <c r="C73" i="13" s="1"/>
  <c r="C82" i="13" s="1"/>
  <c r="C91" i="13" s="1"/>
  <c r="B19" i="13"/>
  <c r="B28" i="13" s="1"/>
  <c r="B37" i="13" s="1"/>
  <c r="B46" i="13" s="1"/>
  <c r="B55" i="13" s="1"/>
  <c r="B64" i="13" s="1"/>
  <c r="B73" i="13" s="1"/>
  <c r="B82" i="13" s="1"/>
  <c r="B91" i="13" s="1"/>
  <c r="N18" i="13"/>
  <c r="J18" i="13"/>
  <c r="G18" i="13"/>
  <c r="F18" i="13"/>
  <c r="E18" i="13"/>
  <c r="M18" i="13" s="1"/>
  <c r="D18" i="13"/>
  <c r="C18" i="13"/>
  <c r="N17" i="13"/>
  <c r="J17" i="13"/>
  <c r="G17" i="13"/>
  <c r="F17" i="13"/>
  <c r="E17" i="13"/>
  <c r="M17" i="13" s="1"/>
  <c r="D17" i="13"/>
  <c r="C17" i="13"/>
  <c r="N16" i="13"/>
  <c r="J16" i="13"/>
  <c r="G16" i="13"/>
  <c r="F16" i="13"/>
  <c r="E16" i="13"/>
  <c r="M16" i="13" s="1"/>
  <c r="D16" i="13"/>
  <c r="C16" i="13"/>
  <c r="N15" i="13"/>
  <c r="J15" i="13"/>
  <c r="G15" i="13"/>
  <c r="F15" i="13"/>
  <c r="E15" i="13"/>
  <c r="M15" i="13" s="1"/>
  <c r="D15" i="13"/>
  <c r="C15" i="13"/>
  <c r="N14" i="13"/>
  <c r="J14" i="13"/>
  <c r="G14" i="13"/>
  <c r="F14" i="13"/>
  <c r="E14" i="13"/>
  <c r="M14" i="13" s="1"/>
  <c r="D14" i="13"/>
  <c r="C14" i="13"/>
  <c r="N13" i="13"/>
  <c r="J13" i="13"/>
  <c r="G13" i="13"/>
  <c r="F13" i="13"/>
  <c r="E13" i="13"/>
  <c r="M13" i="13" s="1"/>
  <c r="D13" i="13"/>
  <c r="C13" i="13"/>
  <c r="N12" i="13"/>
  <c r="J12" i="13"/>
  <c r="G12" i="13"/>
  <c r="F12" i="13"/>
  <c r="E12" i="13"/>
  <c r="M12" i="13" s="1"/>
  <c r="D12" i="13"/>
  <c r="C12" i="13"/>
  <c r="A12" i="13"/>
  <c r="A13" i="13" s="1"/>
  <c r="A14" i="13" s="1"/>
  <c r="A15" i="13" s="1"/>
  <c r="A16" i="13" s="1"/>
  <c r="A17" i="13" s="1"/>
  <c r="A18" i="13" s="1"/>
  <c r="N11" i="13"/>
  <c r="J11" i="13"/>
  <c r="G11" i="13"/>
  <c r="F11" i="13"/>
  <c r="E11" i="13"/>
  <c r="M11" i="13" s="1"/>
  <c r="D11" i="13"/>
  <c r="C11" i="13"/>
  <c r="H4" i="13" l="1"/>
  <c r="G10" i="13"/>
  <c r="G19" i="13" s="1"/>
  <c r="G28" i="13" s="1"/>
  <c r="G37" i="13" s="1"/>
  <c r="G46" i="13" s="1"/>
  <c r="G55" i="13" s="1"/>
  <c r="G64" i="13" s="1"/>
  <c r="G73" i="13" s="1"/>
  <c r="G82" i="13" s="1"/>
  <c r="G91" i="13" s="1"/>
  <c r="N10" i="13"/>
  <c r="J10" i="13" s="1"/>
  <c r="M91" i="13"/>
  <c r="M73" i="13"/>
  <c r="M55" i="13"/>
  <c r="E10" i="13"/>
  <c r="M37" i="13"/>
  <c r="N37" i="13"/>
  <c r="J37" i="13" s="1"/>
  <c r="M64" i="13"/>
  <c r="N64" i="13"/>
  <c r="J64" i="13" s="1"/>
  <c r="N82" i="13"/>
  <c r="J82" i="13" s="1"/>
  <c r="E19" i="13"/>
  <c r="N19" i="13"/>
  <c r="J19" i="13" s="1"/>
  <c r="E73" i="13"/>
  <c r="E91" i="13"/>
  <c r="N28" i="13"/>
  <c r="J28" i="13" s="1"/>
  <c r="N55" i="13"/>
  <c r="J55" i="13" s="1"/>
  <c r="N73" i="13"/>
  <c r="J73" i="13" s="1"/>
  <c r="N91" i="13"/>
  <c r="J91" i="13" s="1"/>
  <c r="M10" i="13"/>
  <c r="M46" i="13"/>
  <c r="N46" i="13"/>
  <c r="J46" i="13" s="1"/>
  <c r="E64" i="13"/>
  <c r="E82" i="13"/>
  <c r="M82" i="13"/>
  <c r="M28" i="13"/>
  <c r="M20" i="13"/>
  <c r="M19" i="13" s="1"/>
  <c r="E28" i="13"/>
  <c r="E37" i="13"/>
  <c r="E46" i="13"/>
  <c r="E55" i="13"/>
  <c r="H5" i="13" l="1"/>
  <c r="M9" i="13"/>
  <c r="N9" i="13"/>
  <c r="N99" i="12"/>
  <c r="N98" i="12"/>
  <c r="N97" i="12"/>
  <c r="N96" i="12"/>
  <c r="N95" i="12"/>
  <c r="N94" i="12"/>
  <c r="N93" i="12"/>
  <c r="N92" i="12"/>
  <c r="N90" i="12"/>
  <c r="N89" i="12"/>
  <c r="N88" i="12"/>
  <c r="N87" i="12"/>
  <c r="N86" i="12"/>
  <c r="N85" i="12"/>
  <c r="N84" i="12"/>
  <c r="N83" i="12"/>
  <c r="N81" i="12"/>
  <c r="N80" i="12"/>
  <c r="N79" i="12"/>
  <c r="N78" i="12"/>
  <c r="N77" i="12"/>
  <c r="N76" i="12"/>
  <c r="N75" i="12"/>
  <c r="N74" i="12"/>
  <c r="N72" i="12"/>
  <c r="N71" i="12"/>
  <c r="N70" i="12"/>
  <c r="N69" i="12"/>
  <c r="N68" i="12"/>
  <c r="N67" i="12"/>
  <c r="N66" i="12"/>
  <c r="N65" i="12"/>
  <c r="N63" i="12"/>
  <c r="N62" i="12"/>
  <c r="N61" i="12"/>
  <c r="N60" i="12"/>
  <c r="N59" i="12"/>
  <c r="N58" i="12"/>
  <c r="N57" i="12"/>
  <c r="N56" i="12"/>
  <c r="N54" i="12"/>
  <c r="N53" i="12"/>
  <c r="N52" i="12"/>
  <c r="N51" i="12"/>
  <c r="N50" i="12"/>
  <c r="N49" i="12"/>
  <c r="N48" i="12"/>
  <c r="N47" i="12"/>
  <c r="N45" i="12"/>
  <c r="N44" i="12"/>
  <c r="N43" i="12"/>
  <c r="N42" i="12"/>
  <c r="N41" i="12"/>
  <c r="N40" i="12"/>
  <c r="N39" i="12"/>
  <c r="N38" i="12"/>
  <c r="N36" i="12"/>
  <c r="N35" i="12"/>
  <c r="N34" i="12"/>
  <c r="N33" i="12"/>
  <c r="N32" i="12"/>
  <c r="N31" i="12"/>
  <c r="N30" i="12"/>
  <c r="N29" i="12"/>
  <c r="N27" i="12"/>
  <c r="N26" i="12"/>
  <c r="N25" i="12"/>
  <c r="N24" i="12"/>
  <c r="N23" i="12"/>
  <c r="N22" i="12"/>
  <c r="N21" i="12"/>
  <c r="N20" i="12"/>
  <c r="N18" i="12"/>
  <c r="N17" i="12"/>
  <c r="N16" i="12"/>
  <c r="N15" i="12"/>
  <c r="N14" i="12"/>
  <c r="N13" i="12"/>
  <c r="N12" i="12"/>
  <c r="N11" i="12"/>
  <c r="J99" i="12"/>
  <c r="G99" i="12"/>
  <c r="F99" i="12"/>
  <c r="E99" i="12"/>
  <c r="M99" i="12" s="1"/>
  <c r="D99" i="12"/>
  <c r="C99" i="12"/>
  <c r="J98" i="12"/>
  <c r="G98" i="12"/>
  <c r="F98" i="12"/>
  <c r="E98" i="12"/>
  <c r="M98" i="12" s="1"/>
  <c r="D98" i="12"/>
  <c r="C98" i="12"/>
  <c r="J97" i="12"/>
  <c r="G97" i="12"/>
  <c r="F97" i="12"/>
  <c r="E97" i="12"/>
  <c r="M97" i="12" s="1"/>
  <c r="D97" i="12"/>
  <c r="C97" i="12"/>
  <c r="J96" i="12"/>
  <c r="G96" i="12"/>
  <c r="F96" i="12"/>
  <c r="E96" i="12"/>
  <c r="M96" i="12" s="1"/>
  <c r="D96" i="12"/>
  <c r="C96" i="12"/>
  <c r="J95" i="12"/>
  <c r="G95" i="12"/>
  <c r="F95" i="12"/>
  <c r="E95" i="12"/>
  <c r="M95" i="12" s="1"/>
  <c r="D95" i="12"/>
  <c r="C95" i="12"/>
  <c r="J94" i="12"/>
  <c r="G94" i="12"/>
  <c r="F94" i="12"/>
  <c r="E94" i="12"/>
  <c r="M94" i="12" s="1"/>
  <c r="D94" i="12"/>
  <c r="C94" i="12"/>
  <c r="J93" i="12"/>
  <c r="G93" i="12"/>
  <c r="F93" i="12"/>
  <c r="E93" i="12"/>
  <c r="M93" i="12" s="1"/>
  <c r="D93" i="12"/>
  <c r="C93" i="12"/>
  <c r="A93" i="12"/>
  <c r="A94" i="12" s="1"/>
  <c r="A95" i="12" s="1"/>
  <c r="A96" i="12" s="1"/>
  <c r="A97" i="12" s="1"/>
  <c r="A98" i="12" s="1"/>
  <c r="A99" i="12" s="1"/>
  <c r="J92" i="12"/>
  <c r="G92" i="12"/>
  <c r="F92" i="12"/>
  <c r="E92" i="12"/>
  <c r="M92" i="12" s="1"/>
  <c r="D92" i="12"/>
  <c r="C92" i="12"/>
  <c r="J90" i="12"/>
  <c r="G90" i="12"/>
  <c r="F90" i="12"/>
  <c r="E90" i="12"/>
  <c r="M90" i="12" s="1"/>
  <c r="D90" i="12"/>
  <c r="C90" i="12"/>
  <c r="J89" i="12"/>
  <c r="G89" i="12"/>
  <c r="F89" i="12"/>
  <c r="E89" i="12"/>
  <c r="M89" i="12" s="1"/>
  <c r="D89" i="12"/>
  <c r="C89" i="12"/>
  <c r="J88" i="12"/>
  <c r="G88" i="12"/>
  <c r="F88" i="12"/>
  <c r="E88" i="12"/>
  <c r="M88" i="12" s="1"/>
  <c r="D88" i="12"/>
  <c r="C88" i="12"/>
  <c r="J87" i="12"/>
  <c r="G87" i="12"/>
  <c r="F87" i="12"/>
  <c r="E87" i="12"/>
  <c r="M87" i="12" s="1"/>
  <c r="D87" i="12"/>
  <c r="C87" i="12"/>
  <c r="J86" i="12"/>
  <c r="G86" i="12"/>
  <c r="F86" i="12"/>
  <c r="E86" i="12"/>
  <c r="M86" i="12" s="1"/>
  <c r="D86" i="12"/>
  <c r="C86" i="12"/>
  <c r="J85" i="12"/>
  <c r="G85" i="12"/>
  <c r="F85" i="12"/>
  <c r="E85" i="12"/>
  <c r="M85" i="12" s="1"/>
  <c r="D85" i="12"/>
  <c r="C85" i="12"/>
  <c r="J84" i="12"/>
  <c r="G84" i="12"/>
  <c r="F84" i="12"/>
  <c r="E84" i="12"/>
  <c r="M84" i="12" s="1"/>
  <c r="D84" i="12"/>
  <c r="C84" i="12"/>
  <c r="A84" i="12"/>
  <c r="A85" i="12" s="1"/>
  <c r="A86" i="12" s="1"/>
  <c r="A87" i="12" s="1"/>
  <c r="A88" i="12" s="1"/>
  <c r="A89" i="12" s="1"/>
  <c r="A90" i="12" s="1"/>
  <c r="J83" i="12"/>
  <c r="G83" i="12"/>
  <c r="F83" i="12"/>
  <c r="E83" i="12"/>
  <c r="M83" i="12" s="1"/>
  <c r="D83" i="12"/>
  <c r="C83" i="12"/>
  <c r="J81" i="12"/>
  <c r="G81" i="12"/>
  <c r="F81" i="12"/>
  <c r="E81" i="12"/>
  <c r="M81" i="12" s="1"/>
  <c r="D81" i="12"/>
  <c r="C81" i="12"/>
  <c r="J80" i="12"/>
  <c r="G80" i="12"/>
  <c r="F80" i="12"/>
  <c r="E80" i="12"/>
  <c r="M80" i="12" s="1"/>
  <c r="D80" i="12"/>
  <c r="C80" i="12"/>
  <c r="J79" i="12"/>
  <c r="G79" i="12"/>
  <c r="F79" i="12"/>
  <c r="E79" i="12"/>
  <c r="M79" i="12" s="1"/>
  <c r="D79" i="12"/>
  <c r="C79" i="12"/>
  <c r="J78" i="12"/>
  <c r="G78" i="12"/>
  <c r="F78" i="12"/>
  <c r="E78" i="12"/>
  <c r="M78" i="12" s="1"/>
  <c r="D78" i="12"/>
  <c r="C78" i="12"/>
  <c r="J77" i="12"/>
  <c r="G77" i="12"/>
  <c r="F77" i="12"/>
  <c r="E77" i="12"/>
  <c r="M77" i="12" s="1"/>
  <c r="D77" i="12"/>
  <c r="C77" i="12"/>
  <c r="J76" i="12"/>
  <c r="G76" i="12"/>
  <c r="F76" i="12"/>
  <c r="E76" i="12"/>
  <c r="M76" i="12" s="1"/>
  <c r="D76" i="12"/>
  <c r="C76" i="12"/>
  <c r="J75" i="12"/>
  <c r="G75" i="12"/>
  <c r="F75" i="12"/>
  <c r="E75" i="12"/>
  <c r="M75" i="12" s="1"/>
  <c r="D75" i="12"/>
  <c r="C75" i="12"/>
  <c r="A75" i="12"/>
  <c r="A76" i="12" s="1"/>
  <c r="A77" i="12" s="1"/>
  <c r="A78" i="12" s="1"/>
  <c r="A79" i="12" s="1"/>
  <c r="A80" i="12" s="1"/>
  <c r="A81" i="12" s="1"/>
  <c r="J74" i="12"/>
  <c r="G74" i="12"/>
  <c r="F74" i="12"/>
  <c r="E74" i="12"/>
  <c r="M74" i="12" s="1"/>
  <c r="D74" i="12"/>
  <c r="C74" i="12"/>
  <c r="J72" i="12"/>
  <c r="G72" i="12"/>
  <c r="F72" i="12"/>
  <c r="E72" i="12"/>
  <c r="M72" i="12" s="1"/>
  <c r="D72" i="12"/>
  <c r="C72" i="12"/>
  <c r="J71" i="12"/>
  <c r="G71" i="12"/>
  <c r="F71" i="12"/>
  <c r="E71" i="12"/>
  <c r="M71" i="12" s="1"/>
  <c r="D71" i="12"/>
  <c r="C71" i="12"/>
  <c r="J70" i="12"/>
  <c r="G70" i="12"/>
  <c r="F70" i="12"/>
  <c r="E70" i="12"/>
  <c r="M70" i="12" s="1"/>
  <c r="D70" i="12"/>
  <c r="C70" i="12"/>
  <c r="J69" i="12"/>
  <c r="G69" i="12"/>
  <c r="F69" i="12"/>
  <c r="E69" i="12"/>
  <c r="M69" i="12" s="1"/>
  <c r="D69" i="12"/>
  <c r="C69" i="12"/>
  <c r="J68" i="12"/>
  <c r="G68" i="12"/>
  <c r="F68" i="12"/>
  <c r="E68" i="12"/>
  <c r="M68" i="12" s="1"/>
  <c r="D68" i="12"/>
  <c r="C68" i="12"/>
  <c r="J67" i="12"/>
  <c r="G67" i="12"/>
  <c r="F67" i="12"/>
  <c r="E67" i="12"/>
  <c r="M67" i="12" s="1"/>
  <c r="D67" i="12"/>
  <c r="C67" i="12"/>
  <c r="J66" i="12"/>
  <c r="G66" i="12"/>
  <c r="F66" i="12"/>
  <c r="E66" i="12"/>
  <c r="M66" i="12" s="1"/>
  <c r="D66" i="12"/>
  <c r="C66" i="12"/>
  <c r="A66" i="12"/>
  <c r="A67" i="12" s="1"/>
  <c r="A68" i="12" s="1"/>
  <c r="A69" i="12" s="1"/>
  <c r="A70" i="12" s="1"/>
  <c r="A71" i="12" s="1"/>
  <c r="A72" i="12" s="1"/>
  <c r="J65" i="12"/>
  <c r="G65" i="12"/>
  <c r="F65" i="12"/>
  <c r="E65" i="12"/>
  <c r="M65" i="12" s="1"/>
  <c r="D65" i="12"/>
  <c r="C65" i="12"/>
  <c r="J63" i="12"/>
  <c r="G63" i="12"/>
  <c r="F63" i="12"/>
  <c r="E63" i="12"/>
  <c r="M63" i="12" s="1"/>
  <c r="D63" i="12"/>
  <c r="C63" i="12"/>
  <c r="J62" i="12"/>
  <c r="G62" i="12"/>
  <c r="F62" i="12"/>
  <c r="E62" i="12"/>
  <c r="M62" i="12" s="1"/>
  <c r="D62" i="12"/>
  <c r="C62" i="12"/>
  <c r="J61" i="12"/>
  <c r="G61" i="12"/>
  <c r="F61" i="12"/>
  <c r="E61" i="12"/>
  <c r="M61" i="12" s="1"/>
  <c r="D61" i="12"/>
  <c r="C61" i="12"/>
  <c r="J60" i="12"/>
  <c r="G60" i="12"/>
  <c r="F60" i="12"/>
  <c r="E60" i="12"/>
  <c r="M60" i="12" s="1"/>
  <c r="D60" i="12"/>
  <c r="C60" i="12"/>
  <c r="J59" i="12"/>
  <c r="G59" i="12"/>
  <c r="F59" i="12"/>
  <c r="E59" i="12"/>
  <c r="M59" i="12" s="1"/>
  <c r="D59" i="12"/>
  <c r="C59" i="12"/>
  <c r="J58" i="12"/>
  <c r="G58" i="12"/>
  <c r="F58" i="12"/>
  <c r="E58" i="12"/>
  <c r="M58" i="12" s="1"/>
  <c r="D58" i="12"/>
  <c r="C58" i="12"/>
  <c r="J57" i="12"/>
  <c r="G57" i="12"/>
  <c r="F57" i="12"/>
  <c r="E57" i="12"/>
  <c r="M57" i="12" s="1"/>
  <c r="D57" i="12"/>
  <c r="C57" i="12"/>
  <c r="A57" i="12"/>
  <c r="A58" i="12" s="1"/>
  <c r="A59" i="12" s="1"/>
  <c r="A60" i="12" s="1"/>
  <c r="A61" i="12" s="1"/>
  <c r="A62" i="12" s="1"/>
  <c r="A63" i="12" s="1"/>
  <c r="J56" i="12"/>
  <c r="G56" i="12"/>
  <c r="F56" i="12"/>
  <c r="E56" i="12"/>
  <c r="M56" i="12" s="1"/>
  <c r="D56" i="12"/>
  <c r="C56" i="12"/>
  <c r="J54" i="12"/>
  <c r="G54" i="12"/>
  <c r="F54" i="12"/>
  <c r="E54" i="12"/>
  <c r="M54" i="12" s="1"/>
  <c r="D54" i="12"/>
  <c r="C54" i="12"/>
  <c r="J53" i="12"/>
  <c r="G53" i="12"/>
  <c r="F53" i="12"/>
  <c r="E53" i="12"/>
  <c r="M53" i="12" s="1"/>
  <c r="D53" i="12"/>
  <c r="C53" i="12"/>
  <c r="J52" i="12"/>
  <c r="G52" i="12"/>
  <c r="F52" i="12"/>
  <c r="E52" i="12"/>
  <c r="M52" i="12" s="1"/>
  <c r="D52" i="12"/>
  <c r="C52" i="12"/>
  <c r="J51" i="12"/>
  <c r="G51" i="12"/>
  <c r="F51" i="12"/>
  <c r="E51" i="12"/>
  <c r="M51" i="12" s="1"/>
  <c r="D51" i="12"/>
  <c r="C51" i="12"/>
  <c r="J50" i="12"/>
  <c r="G50" i="12"/>
  <c r="F50" i="12"/>
  <c r="E50" i="12"/>
  <c r="M50" i="12" s="1"/>
  <c r="D50" i="12"/>
  <c r="C50" i="12"/>
  <c r="J49" i="12"/>
  <c r="G49" i="12"/>
  <c r="F49" i="12"/>
  <c r="E49" i="12"/>
  <c r="M49" i="12" s="1"/>
  <c r="D49" i="12"/>
  <c r="C49" i="12"/>
  <c r="J48" i="12"/>
  <c r="G48" i="12"/>
  <c r="F48" i="12"/>
  <c r="E48" i="12"/>
  <c r="D48" i="12"/>
  <c r="C48" i="12"/>
  <c r="A48" i="12"/>
  <c r="A49" i="12" s="1"/>
  <c r="A50" i="12" s="1"/>
  <c r="A51" i="12" s="1"/>
  <c r="A52" i="12" s="1"/>
  <c r="A53" i="12" s="1"/>
  <c r="A54" i="12" s="1"/>
  <c r="J47" i="12"/>
  <c r="G47" i="12"/>
  <c r="F47" i="12"/>
  <c r="E47" i="12"/>
  <c r="M47" i="12" s="1"/>
  <c r="D47" i="12"/>
  <c r="C47" i="12"/>
  <c r="J45" i="12"/>
  <c r="G45" i="12"/>
  <c r="F45" i="12"/>
  <c r="E45" i="12"/>
  <c r="M45" i="12" s="1"/>
  <c r="D45" i="12"/>
  <c r="C45" i="12"/>
  <c r="J44" i="12"/>
  <c r="G44" i="12"/>
  <c r="F44" i="12"/>
  <c r="E44" i="12"/>
  <c r="M44" i="12" s="1"/>
  <c r="D44" i="12"/>
  <c r="C44" i="12"/>
  <c r="J43" i="12"/>
  <c r="G43" i="12"/>
  <c r="F43" i="12"/>
  <c r="E43" i="12"/>
  <c r="M43" i="12" s="1"/>
  <c r="D43" i="12"/>
  <c r="C43" i="12"/>
  <c r="J42" i="12"/>
  <c r="G42" i="12"/>
  <c r="F42" i="12"/>
  <c r="E42" i="12"/>
  <c r="M42" i="12" s="1"/>
  <c r="D42" i="12"/>
  <c r="C42" i="12"/>
  <c r="J41" i="12"/>
  <c r="G41" i="12"/>
  <c r="F41" i="12"/>
  <c r="E41" i="12"/>
  <c r="M41" i="12" s="1"/>
  <c r="D41" i="12"/>
  <c r="C41" i="12"/>
  <c r="J40" i="12"/>
  <c r="G40" i="12"/>
  <c r="F40" i="12"/>
  <c r="E40" i="12"/>
  <c r="M40" i="12" s="1"/>
  <c r="D40" i="12"/>
  <c r="C40" i="12"/>
  <c r="J39" i="12"/>
  <c r="G39" i="12"/>
  <c r="F39" i="12"/>
  <c r="E39" i="12"/>
  <c r="M39" i="12" s="1"/>
  <c r="D39" i="12"/>
  <c r="C39" i="12"/>
  <c r="A39" i="12"/>
  <c r="A40" i="12" s="1"/>
  <c r="A41" i="12" s="1"/>
  <c r="A42" i="12" s="1"/>
  <c r="A43" i="12" s="1"/>
  <c r="A44" i="12" s="1"/>
  <c r="A45" i="12" s="1"/>
  <c r="J38" i="12"/>
  <c r="G38" i="12"/>
  <c r="F38" i="12"/>
  <c r="E38" i="12"/>
  <c r="M38" i="12" s="1"/>
  <c r="D38" i="12"/>
  <c r="C38" i="12"/>
  <c r="F37" i="12"/>
  <c r="F55" i="12" s="1"/>
  <c r="F73" i="12" s="1"/>
  <c r="F91" i="12" s="1"/>
  <c r="J36" i="12"/>
  <c r="G36" i="12"/>
  <c r="F36" i="12"/>
  <c r="E36" i="12"/>
  <c r="M36" i="12" s="1"/>
  <c r="D36" i="12"/>
  <c r="C36" i="12"/>
  <c r="J35" i="12"/>
  <c r="G35" i="12"/>
  <c r="F35" i="12"/>
  <c r="E35" i="12"/>
  <c r="M35" i="12" s="1"/>
  <c r="D35" i="12"/>
  <c r="C35" i="12"/>
  <c r="J34" i="12"/>
  <c r="G34" i="12"/>
  <c r="F34" i="12"/>
  <c r="E34" i="12"/>
  <c r="M34" i="12" s="1"/>
  <c r="D34" i="12"/>
  <c r="C34" i="12"/>
  <c r="J33" i="12"/>
  <c r="G33" i="12"/>
  <c r="F33" i="12"/>
  <c r="E33" i="12"/>
  <c r="M33" i="12" s="1"/>
  <c r="D33" i="12"/>
  <c r="C33" i="12"/>
  <c r="J32" i="12"/>
  <c r="G32" i="12"/>
  <c r="F32" i="12"/>
  <c r="E32" i="12"/>
  <c r="M32" i="12" s="1"/>
  <c r="D32" i="12"/>
  <c r="C32" i="12"/>
  <c r="J31" i="12"/>
  <c r="G31" i="12"/>
  <c r="F31" i="12"/>
  <c r="E31" i="12"/>
  <c r="M31" i="12" s="1"/>
  <c r="D31" i="12"/>
  <c r="C31" i="12"/>
  <c r="J30" i="12"/>
  <c r="G30" i="12"/>
  <c r="F30" i="12"/>
  <c r="E30" i="12"/>
  <c r="M30" i="12" s="1"/>
  <c r="D30" i="12"/>
  <c r="C30" i="12"/>
  <c r="A30" i="12"/>
  <c r="A31" i="12" s="1"/>
  <c r="A32" i="12" s="1"/>
  <c r="A33" i="12" s="1"/>
  <c r="A34" i="12" s="1"/>
  <c r="A35" i="12" s="1"/>
  <c r="A36" i="12" s="1"/>
  <c r="J29" i="12"/>
  <c r="G29" i="12"/>
  <c r="F29" i="12"/>
  <c r="E29" i="12"/>
  <c r="M29" i="12" s="1"/>
  <c r="D29" i="12"/>
  <c r="C29" i="12"/>
  <c r="F28" i="12"/>
  <c r="F46" i="12" s="1"/>
  <c r="F64" i="12" s="1"/>
  <c r="F82" i="12" s="1"/>
  <c r="J27" i="12"/>
  <c r="G27" i="12"/>
  <c r="F27" i="12"/>
  <c r="E27" i="12"/>
  <c r="M27" i="12" s="1"/>
  <c r="D27" i="12"/>
  <c r="C27" i="12"/>
  <c r="J26" i="12"/>
  <c r="G26" i="12"/>
  <c r="F26" i="12"/>
  <c r="E26" i="12"/>
  <c r="M26" i="12" s="1"/>
  <c r="D26" i="12"/>
  <c r="C26" i="12"/>
  <c r="J25" i="12"/>
  <c r="G25" i="12"/>
  <c r="F25" i="12"/>
  <c r="E25" i="12"/>
  <c r="M25" i="12" s="1"/>
  <c r="D25" i="12"/>
  <c r="C25" i="12"/>
  <c r="J24" i="12"/>
  <c r="G24" i="12"/>
  <c r="F24" i="12"/>
  <c r="E24" i="12"/>
  <c r="M24" i="12" s="1"/>
  <c r="D24" i="12"/>
  <c r="C24" i="12"/>
  <c r="J23" i="12"/>
  <c r="G23" i="12"/>
  <c r="F23" i="12"/>
  <c r="E23" i="12"/>
  <c r="M23" i="12" s="1"/>
  <c r="D23" i="12"/>
  <c r="C23" i="12"/>
  <c r="J22" i="12"/>
  <c r="G22" i="12"/>
  <c r="F22" i="12"/>
  <c r="E22" i="12"/>
  <c r="M22" i="12" s="1"/>
  <c r="D22" i="12"/>
  <c r="C22" i="12"/>
  <c r="J21" i="12"/>
  <c r="G21" i="12"/>
  <c r="F21" i="12"/>
  <c r="E21" i="12"/>
  <c r="M21" i="12" s="1"/>
  <c r="D21" i="12"/>
  <c r="C21" i="12"/>
  <c r="A21" i="12"/>
  <c r="A22" i="12" s="1"/>
  <c r="A23" i="12" s="1"/>
  <c r="A24" i="12" s="1"/>
  <c r="A25" i="12" s="1"/>
  <c r="A26" i="12" s="1"/>
  <c r="A27" i="12" s="1"/>
  <c r="J20" i="12"/>
  <c r="G20" i="12"/>
  <c r="F20" i="12"/>
  <c r="E20" i="12"/>
  <c r="M20" i="12" s="1"/>
  <c r="D20" i="12"/>
  <c r="C20" i="12"/>
  <c r="D19" i="12"/>
  <c r="D28" i="12" s="1"/>
  <c r="D37" i="12" s="1"/>
  <c r="D46" i="12" s="1"/>
  <c r="D55" i="12" s="1"/>
  <c r="D64" i="12" s="1"/>
  <c r="D73" i="12" s="1"/>
  <c r="D82" i="12" s="1"/>
  <c r="D91" i="12" s="1"/>
  <c r="C19" i="12"/>
  <c r="C28" i="12" s="1"/>
  <c r="C37" i="12" s="1"/>
  <c r="C46" i="12" s="1"/>
  <c r="C55" i="12" s="1"/>
  <c r="C64" i="12" s="1"/>
  <c r="C73" i="12" s="1"/>
  <c r="C82" i="12" s="1"/>
  <c r="C91" i="12" s="1"/>
  <c r="B19" i="12"/>
  <c r="B28" i="12" s="1"/>
  <c r="B37" i="12" s="1"/>
  <c r="B46" i="12" s="1"/>
  <c r="B55" i="12" s="1"/>
  <c r="B64" i="12" s="1"/>
  <c r="B73" i="12" s="1"/>
  <c r="B82" i="12" s="1"/>
  <c r="B91" i="12" s="1"/>
  <c r="J18" i="12"/>
  <c r="G18" i="12"/>
  <c r="F18" i="12"/>
  <c r="E18" i="12"/>
  <c r="M18" i="12" s="1"/>
  <c r="D18" i="12"/>
  <c r="C18" i="12"/>
  <c r="J17" i="12"/>
  <c r="G17" i="12"/>
  <c r="F17" i="12"/>
  <c r="E17" i="12"/>
  <c r="M17" i="12" s="1"/>
  <c r="D17" i="12"/>
  <c r="C17" i="12"/>
  <c r="J16" i="12"/>
  <c r="G16" i="12"/>
  <c r="F16" i="12"/>
  <c r="E16" i="12"/>
  <c r="M16" i="12" s="1"/>
  <c r="D16" i="12"/>
  <c r="C16" i="12"/>
  <c r="J15" i="12"/>
  <c r="G15" i="12"/>
  <c r="F15" i="12"/>
  <c r="E15" i="12"/>
  <c r="M15" i="12" s="1"/>
  <c r="D15" i="12"/>
  <c r="C15" i="12"/>
  <c r="J14" i="12"/>
  <c r="G14" i="12"/>
  <c r="F14" i="12"/>
  <c r="E14" i="12"/>
  <c r="M14" i="12" s="1"/>
  <c r="D14" i="12"/>
  <c r="C14" i="12"/>
  <c r="J13" i="12"/>
  <c r="G13" i="12"/>
  <c r="F13" i="12"/>
  <c r="E13" i="12"/>
  <c r="M13" i="12" s="1"/>
  <c r="D13" i="12"/>
  <c r="C13" i="12"/>
  <c r="J12" i="12"/>
  <c r="G12" i="12"/>
  <c r="F12" i="12"/>
  <c r="E12" i="12"/>
  <c r="M12" i="12" s="1"/>
  <c r="D12" i="12"/>
  <c r="C12" i="12"/>
  <c r="A12" i="12"/>
  <c r="A13" i="12" s="1"/>
  <c r="A14" i="12" s="1"/>
  <c r="A15" i="12" s="1"/>
  <c r="A16" i="12" s="1"/>
  <c r="A17" i="12" s="1"/>
  <c r="A18" i="12" s="1"/>
  <c r="J11" i="12"/>
  <c r="G11" i="12"/>
  <c r="F11" i="12"/>
  <c r="E11" i="12"/>
  <c r="M11" i="12" s="1"/>
  <c r="D11" i="12"/>
  <c r="C11" i="12"/>
  <c r="G10" i="12"/>
  <c r="G19" i="12" s="1"/>
  <c r="G28" i="12" s="1"/>
  <c r="G37" i="12" s="1"/>
  <c r="G46" i="12" s="1"/>
  <c r="G55" i="12" s="1"/>
  <c r="G64" i="12" s="1"/>
  <c r="G73" i="12" s="1"/>
  <c r="G82" i="12" s="1"/>
  <c r="G91" i="12" s="1"/>
  <c r="H4" i="12"/>
  <c r="E4" i="12"/>
  <c r="I4" i="12" s="1"/>
  <c r="N99" i="11"/>
  <c r="N98" i="11"/>
  <c r="N97" i="11"/>
  <c r="N96" i="11"/>
  <c r="N95" i="11"/>
  <c r="N94" i="11"/>
  <c r="N93" i="11"/>
  <c r="N92" i="11"/>
  <c r="N90" i="11"/>
  <c r="N89" i="11"/>
  <c r="N88" i="11"/>
  <c r="N87" i="11"/>
  <c r="N86" i="11"/>
  <c r="N85" i="11"/>
  <c r="N84" i="11"/>
  <c r="N83" i="11"/>
  <c r="N81" i="11"/>
  <c r="N80" i="11"/>
  <c r="N79" i="11"/>
  <c r="N78" i="11"/>
  <c r="N77" i="11"/>
  <c r="N76" i="11"/>
  <c r="N75" i="11"/>
  <c r="N74" i="11"/>
  <c r="N72" i="11"/>
  <c r="N71" i="11"/>
  <c r="N70" i="11"/>
  <c r="N69" i="11"/>
  <c r="N68" i="11"/>
  <c r="N67" i="11"/>
  <c r="N66" i="11"/>
  <c r="N65" i="11"/>
  <c r="N63" i="11"/>
  <c r="N62" i="11"/>
  <c r="N61" i="11"/>
  <c r="N60" i="11"/>
  <c r="N59" i="11"/>
  <c r="N58" i="11"/>
  <c r="N57" i="11"/>
  <c r="N56" i="11"/>
  <c r="N54" i="11"/>
  <c r="N53" i="11"/>
  <c r="N52" i="11"/>
  <c r="N51" i="11"/>
  <c r="N50" i="11"/>
  <c r="N49" i="11"/>
  <c r="N48" i="11"/>
  <c r="N47" i="11"/>
  <c r="N45" i="11"/>
  <c r="N44" i="11"/>
  <c r="N43" i="11"/>
  <c r="N42" i="11"/>
  <c r="N41" i="11"/>
  <c r="N40" i="11"/>
  <c r="N39" i="11"/>
  <c r="N38" i="11"/>
  <c r="N36" i="11"/>
  <c r="N35" i="11"/>
  <c r="N34" i="11"/>
  <c r="N33" i="11"/>
  <c r="N32" i="11"/>
  <c r="N31" i="11"/>
  <c r="N30" i="11"/>
  <c r="N29" i="11"/>
  <c r="N27" i="11"/>
  <c r="N26" i="11"/>
  <c r="N25" i="11"/>
  <c r="N24" i="11"/>
  <c r="N23" i="11"/>
  <c r="N22" i="11"/>
  <c r="N21" i="11"/>
  <c r="N20" i="11"/>
  <c r="N18" i="11"/>
  <c r="N17" i="11"/>
  <c r="N16" i="11"/>
  <c r="N15" i="11"/>
  <c r="N14" i="11"/>
  <c r="N13" i="11"/>
  <c r="N12" i="11"/>
  <c r="N11" i="11"/>
  <c r="J99" i="11"/>
  <c r="G99" i="11"/>
  <c r="F99" i="11"/>
  <c r="E99" i="11"/>
  <c r="M99" i="11" s="1"/>
  <c r="D99" i="11"/>
  <c r="C99" i="11"/>
  <c r="J98" i="11"/>
  <c r="G98" i="11"/>
  <c r="F98" i="11"/>
  <c r="E98" i="11"/>
  <c r="M98" i="11" s="1"/>
  <c r="D98" i="11"/>
  <c r="C98" i="11"/>
  <c r="J97" i="11"/>
  <c r="G97" i="11"/>
  <c r="F97" i="11"/>
  <c r="E97" i="11"/>
  <c r="M97" i="11" s="1"/>
  <c r="D97" i="11"/>
  <c r="C97" i="11"/>
  <c r="J96" i="11"/>
  <c r="G96" i="11"/>
  <c r="F96" i="11"/>
  <c r="E96" i="11"/>
  <c r="M96" i="11" s="1"/>
  <c r="D96" i="11"/>
  <c r="C96" i="11"/>
  <c r="J95" i="11"/>
  <c r="G95" i="11"/>
  <c r="F95" i="11"/>
  <c r="E95" i="11"/>
  <c r="M95" i="11" s="1"/>
  <c r="D95" i="11"/>
  <c r="C95" i="11"/>
  <c r="J94" i="11"/>
  <c r="G94" i="11"/>
  <c r="F94" i="11"/>
  <c r="E94" i="11"/>
  <c r="M94" i="11" s="1"/>
  <c r="D94" i="11"/>
  <c r="C94" i="11"/>
  <c r="J93" i="11"/>
  <c r="G93" i="11"/>
  <c r="F93" i="11"/>
  <c r="E93" i="11"/>
  <c r="M93" i="11" s="1"/>
  <c r="D93" i="11"/>
  <c r="C93" i="11"/>
  <c r="A93" i="11"/>
  <c r="A94" i="11" s="1"/>
  <c r="A95" i="11" s="1"/>
  <c r="A96" i="11" s="1"/>
  <c r="A97" i="11" s="1"/>
  <c r="A98" i="11" s="1"/>
  <c r="A99" i="11" s="1"/>
  <c r="J92" i="11"/>
  <c r="G92" i="11"/>
  <c r="F92" i="11"/>
  <c r="E92" i="11"/>
  <c r="M92" i="11" s="1"/>
  <c r="D92" i="11"/>
  <c r="C92" i="11"/>
  <c r="J90" i="11"/>
  <c r="G90" i="11"/>
  <c r="F90" i="11"/>
  <c r="E90" i="11"/>
  <c r="M90" i="11" s="1"/>
  <c r="D90" i="11"/>
  <c r="C90" i="11"/>
  <c r="J89" i="11"/>
  <c r="G89" i="11"/>
  <c r="F89" i="11"/>
  <c r="E89" i="11"/>
  <c r="M89" i="11" s="1"/>
  <c r="D89" i="11"/>
  <c r="C89" i="11"/>
  <c r="J88" i="11"/>
  <c r="G88" i="11"/>
  <c r="F88" i="11"/>
  <c r="E88" i="11"/>
  <c r="M88" i="11" s="1"/>
  <c r="D88" i="11"/>
  <c r="C88" i="11"/>
  <c r="J87" i="11"/>
  <c r="G87" i="11"/>
  <c r="F87" i="11"/>
  <c r="E87" i="11"/>
  <c r="M87" i="11" s="1"/>
  <c r="D87" i="11"/>
  <c r="C87" i="11"/>
  <c r="J86" i="11"/>
  <c r="G86" i="11"/>
  <c r="F86" i="11"/>
  <c r="E86" i="11"/>
  <c r="M86" i="11" s="1"/>
  <c r="D86" i="11"/>
  <c r="C86" i="11"/>
  <c r="J85" i="11"/>
  <c r="G85" i="11"/>
  <c r="F85" i="11"/>
  <c r="E85" i="11"/>
  <c r="M85" i="11" s="1"/>
  <c r="D85" i="11"/>
  <c r="C85" i="11"/>
  <c r="J84" i="11"/>
  <c r="G84" i="11"/>
  <c r="F84" i="11"/>
  <c r="E84" i="11"/>
  <c r="M84" i="11" s="1"/>
  <c r="D84" i="11"/>
  <c r="C84" i="11"/>
  <c r="A84" i="11"/>
  <c r="A85" i="11" s="1"/>
  <c r="A86" i="11" s="1"/>
  <c r="A87" i="11" s="1"/>
  <c r="A88" i="11" s="1"/>
  <c r="A89" i="11" s="1"/>
  <c r="A90" i="11" s="1"/>
  <c r="J83" i="11"/>
  <c r="G83" i="11"/>
  <c r="F83" i="11"/>
  <c r="E83" i="11"/>
  <c r="M83" i="11" s="1"/>
  <c r="D83" i="11"/>
  <c r="C83" i="11"/>
  <c r="J81" i="11"/>
  <c r="G81" i="11"/>
  <c r="F81" i="11"/>
  <c r="E81" i="11"/>
  <c r="M81" i="11" s="1"/>
  <c r="D81" i="11"/>
  <c r="C81" i="11"/>
  <c r="J80" i="11"/>
  <c r="G80" i="11"/>
  <c r="F80" i="11"/>
  <c r="E80" i="11"/>
  <c r="M80" i="11" s="1"/>
  <c r="D80" i="11"/>
  <c r="C80" i="11"/>
  <c r="J79" i="11"/>
  <c r="G79" i="11"/>
  <c r="F79" i="11"/>
  <c r="E79" i="11"/>
  <c r="M79" i="11" s="1"/>
  <c r="D79" i="11"/>
  <c r="C79" i="11"/>
  <c r="J78" i="11"/>
  <c r="G78" i="11"/>
  <c r="F78" i="11"/>
  <c r="E78" i="11"/>
  <c r="M78" i="11" s="1"/>
  <c r="D78" i="11"/>
  <c r="C78" i="11"/>
  <c r="J77" i="11"/>
  <c r="G77" i="11"/>
  <c r="F77" i="11"/>
  <c r="E77" i="11"/>
  <c r="M77" i="11" s="1"/>
  <c r="D77" i="11"/>
  <c r="C77" i="11"/>
  <c r="J76" i="11"/>
  <c r="G76" i="11"/>
  <c r="F76" i="11"/>
  <c r="E76" i="11"/>
  <c r="M76" i="11" s="1"/>
  <c r="D76" i="11"/>
  <c r="C76" i="11"/>
  <c r="J75" i="11"/>
  <c r="G75" i="11"/>
  <c r="F75" i="11"/>
  <c r="E75" i="11"/>
  <c r="M75" i="11" s="1"/>
  <c r="D75" i="11"/>
  <c r="C75" i="11"/>
  <c r="A75" i="11"/>
  <c r="A76" i="11" s="1"/>
  <c r="A77" i="11" s="1"/>
  <c r="A78" i="11" s="1"/>
  <c r="A79" i="11" s="1"/>
  <c r="A80" i="11" s="1"/>
  <c r="A81" i="11" s="1"/>
  <c r="J74" i="11"/>
  <c r="G74" i="11"/>
  <c r="F74" i="11"/>
  <c r="E74" i="11"/>
  <c r="M74" i="11" s="1"/>
  <c r="D74" i="11"/>
  <c r="C74" i="11"/>
  <c r="J72" i="11"/>
  <c r="G72" i="11"/>
  <c r="F72" i="11"/>
  <c r="E72" i="11"/>
  <c r="M72" i="11" s="1"/>
  <c r="D72" i="11"/>
  <c r="C72" i="11"/>
  <c r="J71" i="11"/>
  <c r="G71" i="11"/>
  <c r="F71" i="11"/>
  <c r="E71" i="11"/>
  <c r="M71" i="11" s="1"/>
  <c r="D71" i="11"/>
  <c r="C71" i="11"/>
  <c r="J70" i="11"/>
  <c r="G70" i="11"/>
  <c r="F70" i="11"/>
  <c r="E70" i="11"/>
  <c r="M70" i="11" s="1"/>
  <c r="D70" i="11"/>
  <c r="C70" i="11"/>
  <c r="J69" i="11"/>
  <c r="G69" i="11"/>
  <c r="F69" i="11"/>
  <c r="E69" i="11"/>
  <c r="M69" i="11" s="1"/>
  <c r="D69" i="11"/>
  <c r="C69" i="11"/>
  <c r="J68" i="11"/>
  <c r="G68" i="11"/>
  <c r="F68" i="11"/>
  <c r="E68" i="11"/>
  <c r="M68" i="11" s="1"/>
  <c r="D68" i="11"/>
  <c r="C68" i="11"/>
  <c r="J67" i="11"/>
  <c r="G67" i="11"/>
  <c r="F67" i="11"/>
  <c r="E67" i="11"/>
  <c r="M67" i="11" s="1"/>
  <c r="D67" i="11"/>
  <c r="C67" i="11"/>
  <c r="J66" i="11"/>
  <c r="G66" i="11"/>
  <c r="F66" i="11"/>
  <c r="E66" i="11"/>
  <c r="M66" i="11" s="1"/>
  <c r="D66" i="11"/>
  <c r="C66" i="11"/>
  <c r="A66" i="11"/>
  <c r="A67" i="11" s="1"/>
  <c r="A68" i="11" s="1"/>
  <c r="A69" i="11" s="1"/>
  <c r="A70" i="11" s="1"/>
  <c r="A71" i="11" s="1"/>
  <c r="A72" i="11" s="1"/>
  <c r="J65" i="11"/>
  <c r="G65" i="11"/>
  <c r="F65" i="11"/>
  <c r="E65" i="11"/>
  <c r="M65" i="11" s="1"/>
  <c r="D65" i="11"/>
  <c r="C65" i="11"/>
  <c r="J63" i="11"/>
  <c r="G63" i="11"/>
  <c r="F63" i="11"/>
  <c r="E63" i="11"/>
  <c r="M63" i="11" s="1"/>
  <c r="D63" i="11"/>
  <c r="C63" i="11"/>
  <c r="J62" i="11"/>
  <c r="G62" i="11"/>
  <c r="F62" i="11"/>
  <c r="E62" i="11"/>
  <c r="M62" i="11" s="1"/>
  <c r="D62" i="11"/>
  <c r="C62" i="11"/>
  <c r="J61" i="11"/>
  <c r="G61" i="11"/>
  <c r="F61" i="11"/>
  <c r="E61" i="11"/>
  <c r="M61" i="11" s="1"/>
  <c r="D61" i="11"/>
  <c r="C61" i="11"/>
  <c r="J60" i="11"/>
  <c r="G60" i="11"/>
  <c r="F60" i="11"/>
  <c r="E60" i="11"/>
  <c r="M60" i="11" s="1"/>
  <c r="D60" i="11"/>
  <c r="C60" i="11"/>
  <c r="J59" i="11"/>
  <c r="G59" i="11"/>
  <c r="F59" i="11"/>
  <c r="E59" i="11"/>
  <c r="M59" i="11" s="1"/>
  <c r="D59" i="11"/>
  <c r="C59" i="11"/>
  <c r="J58" i="11"/>
  <c r="G58" i="11"/>
  <c r="F58" i="11"/>
  <c r="E58" i="11"/>
  <c r="M58" i="11" s="1"/>
  <c r="D58" i="11"/>
  <c r="C58" i="11"/>
  <c r="J57" i="11"/>
  <c r="G57" i="11"/>
  <c r="F57" i="11"/>
  <c r="E57" i="11"/>
  <c r="M57" i="11" s="1"/>
  <c r="D57" i="11"/>
  <c r="C57" i="11"/>
  <c r="A57" i="11"/>
  <c r="A58" i="11" s="1"/>
  <c r="A59" i="11" s="1"/>
  <c r="A60" i="11" s="1"/>
  <c r="A61" i="11" s="1"/>
  <c r="A62" i="11" s="1"/>
  <c r="A63" i="11" s="1"/>
  <c r="J56" i="11"/>
  <c r="G56" i="11"/>
  <c r="F56" i="11"/>
  <c r="E56" i="11"/>
  <c r="M56" i="11" s="1"/>
  <c r="D56" i="11"/>
  <c r="C56" i="11"/>
  <c r="J54" i="11"/>
  <c r="G54" i="11"/>
  <c r="F54" i="11"/>
  <c r="E54" i="11"/>
  <c r="M54" i="11" s="1"/>
  <c r="D54" i="11"/>
  <c r="C54" i="11"/>
  <c r="J53" i="11"/>
  <c r="G53" i="11"/>
  <c r="F53" i="11"/>
  <c r="E53" i="11"/>
  <c r="M53" i="11" s="1"/>
  <c r="D53" i="11"/>
  <c r="C53" i="11"/>
  <c r="J52" i="11"/>
  <c r="G52" i="11"/>
  <c r="F52" i="11"/>
  <c r="E52" i="11"/>
  <c r="M52" i="11" s="1"/>
  <c r="D52" i="11"/>
  <c r="C52" i="11"/>
  <c r="J51" i="11"/>
  <c r="G51" i="11"/>
  <c r="F51" i="11"/>
  <c r="E51" i="11"/>
  <c r="M51" i="11" s="1"/>
  <c r="D51" i="11"/>
  <c r="C51" i="11"/>
  <c r="J50" i="11"/>
  <c r="G50" i="11"/>
  <c r="F50" i="11"/>
  <c r="E50" i="11"/>
  <c r="M50" i="11" s="1"/>
  <c r="D50" i="11"/>
  <c r="C50" i="11"/>
  <c r="J49" i="11"/>
  <c r="G49" i="11"/>
  <c r="F49" i="11"/>
  <c r="E49" i="11"/>
  <c r="M49" i="11" s="1"/>
  <c r="D49" i="11"/>
  <c r="C49" i="11"/>
  <c r="J48" i="11"/>
  <c r="G48" i="11"/>
  <c r="F48" i="11"/>
  <c r="E48" i="11"/>
  <c r="M48" i="11" s="1"/>
  <c r="D48" i="11"/>
  <c r="C48" i="11"/>
  <c r="A48" i="11"/>
  <c r="A49" i="11" s="1"/>
  <c r="A50" i="11" s="1"/>
  <c r="A51" i="11" s="1"/>
  <c r="A52" i="11" s="1"/>
  <c r="A53" i="11" s="1"/>
  <c r="A54" i="11" s="1"/>
  <c r="J47" i="11"/>
  <c r="G47" i="11"/>
  <c r="F47" i="11"/>
  <c r="E47" i="11"/>
  <c r="M47" i="11" s="1"/>
  <c r="D47" i="11"/>
  <c r="C47" i="11"/>
  <c r="J45" i="11"/>
  <c r="G45" i="11"/>
  <c r="F45" i="11"/>
  <c r="E45" i="11"/>
  <c r="M45" i="11" s="1"/>
  <c r="D45" i="11"/>
  <c r="C45" i="11"/>
  <c r="J44" i="11"/>
  <c r="G44" i="11"/>
  <c r="F44" i="11"/>
  <c r="E44" i="11"/>
  <c r="M44" i="11" s="1"/>
  <c r="D44" i="11"/>
  <c r="C44" i="11"/>
  <c r="J43" i="11"/>
  <c r="G43" i="11"/>
  <c r="F43" i="11"/>
  <c r="E43" i="11"/>
  <c r="M43" i="11" s="1"/>
  <c r="D43" i="11"/>
  <c r="C43" i="11"/>
  <c r="J42" i="11"/>
  <c r="G42" i="11"/>
  <c r="F42" i="11"/>
  <c r="E42" i="11"/>
  <c r="M42" i="11" s="1"/>
  <c r="D42" i="11"/>
  <c r="C42" i="11"/>
  <c r="J41" i="11"/>
  <c r="G41" i="11"/>
  <c r="F41" i="11"/>
  <c r="E41" i="11"/>
  <c r="M41" i="11" s="1"/>
  <c r="D41" i="11"/>
  <c r="C41" i="11"/>
  <c r="J40" i="11"/>
  <c r="G40" i="11"/>
  <c r="F40" i="11"/>
  <c r="E40" i="11"/>
  <c r="M40" i="11" s="1"/>
  <c r="D40" i="11"/>
  <c r="C40" i="11"/>
  <c r="J39" i="11"/>
  <c r="G39" i="11"/>
  <c r="F39" i="11"/>
  <c r="E39" i="11"/>
  <c r="M39" i="11" s="1"/>
  <c r="D39" i="11"/>
  <c r="C39" i="11"/>
  <c r="A39" i="11"/>
  <c r="A40" i="11" s="1"/>
  <c r="A41" i="11" s="1"/>
  <c r="A42" i="11" s="1"/>
  <c r="A43" i="11" s="1"/>
  <c r="A44" i="11" s="1"/>
  <c r="A45" i="11" s="1"/>
  <c r="J38" i="11"/>
  <c r="G38" i="11"/>
  <c r="F38" i="11"/>
  <c r="E38" i="11"/>
  <c r="M38" i="11" s="1"/>
  <c r="D38" i="11"/>
  <c r="C38" i="11"/>
  <c r="F37" i="11"/>
  <c r="F55" i="11" s="1"/>
  <c r="F73" i="11" s="1"/>
  <c r="F91" i="11" s="1"/>
  <c r="J36" i="11"/>
  <c r="G36" i="11"/>
  <c r="F36" i="11"/>
  <c r="E36" i="11"/>
  <c r="M36" i="11" s="1"/>
  <c r="D36" i="11"/>
  <c r="C36" i="11"/>
  <c r="J35" i="11"/>
  <c r="G35" i="11"/>
  <c r="F35" i="11"/>
  <c r="E35" i="11"/>
  <c r="M35" i="11" s="1"/>
  <c r="D35" i="11"/>
  <c r="C35" i="11"/>
  <c r="J34" i="11"/>
  <c r="G34" i="11"/>
  <c r="F34" i="11"/>
  <c r="E34" i="11"/>
  <c r="M34" i="11" s="1"/>
  <c r="D34" i="11"/>
  <c r="C34" i="11"/>
  <c r="J33" i="11"/>
  <c r="G33" i="11"/>
  <c r="F33" i="11"/>
  <c r="E33" i="11"/>
  <c r="M33" i="11" s="1"/>
  <c r="D33" i="11"/>
  <c r="C33" i="11"/>
  <c r="J32" i="11"/>
  <c r="G32" i="11"/>
  <c r="F32" i="11"/>
  <c r="E32" i="11"/>
  <c r="M32" i="11" s="1"/>
  <c r="D32" i="11"/>
  <c r="C32" i="11"/>
  <c r="J31" i="11"/>
  <c r="G31" i="11"/>
  <c r="F31" i="11"/>
  <c r="E31" i="11"/>
  <c r="M31" i="11" s="1"/>
  <c r="D31" i="11"/>
  <c r="C31" i="11"/>
  <c r="J30" i="11"/>
  <c r="G30" i="11"/>
  <c r="F30" i="11"/>
  <c r="E30" i="11"/>
  <c r="M30" i="11" s="1"/>
  <c r="D30" i="11"/>
  <c r="C30" i="11"/>
  <c r="A30" i="11"/>
  <c r="A31" i="11" s="1"/>
  <c r="A32" i="11" s="1"/>
  <c r="A33" i="11" s="1"/>
  <c r="A34" i="11" s="1"/>
  <c r="A35" i="11" s="1"/>
  <c r="A36" i="11" s="1"/>
  <c r="J29" i="11"/>
  <c r="G29" i="11"/>
  <c r="F29" i="11"/>
  <c r="E29" i="11"/>
  <c r="M29" i="11" s="1"/>
  <c r="D29" i="11"/>
  <c r="C29" i="11"/>
  <c r="F28" i="11"/>
  <c r="F46" i="11" s="1"/>
  <c r="F64" i="11" s="1"/>
  <c r="F82" i="11" s="1"/>
  <c r="J27" i="11"/>
  <c r="G27" i="11"/>
  <c r="F27" i="11"/>
  <c r="E27" i="11"/>
  <c r="M27" i="11" s="1"/>
  <c r="D27" i="11"/>
  <c r="C27" i="11"/>
  <c r="J26" i="11"/>
  <c r="G26" i="11"/>
  <c r="F26" i="11"/>
  <c r="E26" i="11"/>
  <c r="M26" i="11" s="1"/>
  <c r="D26" i="11"/>
  <c r="C26" i="11"/>
  <c r="J25" i="11"/>
  <c r="G25" i="11"/>
  <c r="F25" i="11"/>
  <c r="E25" i="11"/>
  <c r="M25" i="11" s="1"/>
  <c r="D25" i="11"/>
  <c r="C25" i="11"/>
  <c r="J24" i="11"/>
  <c r="G24" i="11"/>
  <c r="F24" i="11"/>
  <c r="E24" i="11"/>
  <c r="M24" i="11" s="1"/>
  <c r="D24" i="11"/>
  <c r="C24" i="11"/>
  <c r="J23" i="11"/>
  <c r="G23" i="11"/>
  <c r="F23" i="11"/>
  <c r="E23" i="11"/>
  <c r="M23" i="11" s="1"/>
  <c r="D23" i="11"/>
  <c r="C23" i="11"/>
  <c r="J22" i="11"/>
  <c r="G22" i="11"/>
  <c r="F22" i="11"/>
  <c r="E22" i="11"/>
  <c r="D22" i="11"/>
  <c r="C22" i="11"/>
  <c r="J21" i="11"/>
  <c r="G21" i="11"/>
  <c r="F21" i="11"/>
  <c r="E21" i="11"/>
  <c r="M21" i="11" s="1"/>
  <c r="D21" i="11"/>
  <c r="C21" i="11"/>
  <c r="A21" i="11"/>
  <c r="A22" i="11" s="1"/>
  <c r="A23" i="11" s="1"/>
  <c r="A24" i="11" s="1"/>
  <c r="A25" i="11" s="1"/>
  <c r="A26" i="11" s="1"/>
  <c r="A27" i="11" s="1"/>
  <c r="J20" i="11"/>
  <c r="G20" i="11"/>
  <c r="F20" i="11"/>
  <c r="E20" i="11"/>
  <c r="M20" i="11" s="1"/>
  <c r="D20" i="11"/>
  <c r="C20" i="11"/>
  <c r="D19" i="11"/>
  <c r="D28" i="11" s="1"/>
  <c r="D37" i="11" s="1"/>
  <c r="D46" i="11" s="1"/>
  <c r="D55" i="11" s="1"/>
  <c r="D64" i="11" s="1"/>
  <c r="D73" i="11" s="1"/>
  <c r="D82" i="11" s="1"/>
  <c r="D91" i="11" s="1"/>
  <c r="C19" i="11"/>
  <c r="C28" i="11" s="1"/>
  <c r="C37" i="11" s="1"/>
  <c r="C46" i="11" s="1"/>
  <c r="C55" i="11" s="1"/>
  <c r="C64" i="11" s="1"/>
  <c r="C73" i="11" s="1"/>
  <c r="C82" i="11" s="1"/>
  <c r="C91" i="11" s="1"/>
  <c r="B19" i="11"/>
  <c r="B28" i="11" s="1"/>
  <c r="B37" i="11" s="1"/>
  <c r="B46" i="11" s="1"/>
  <c r="B55" i="11" s="1"/>
  <c r="B64" i="11" s="1"/>
  <c r="B73" i="11" s="1"/>
  <c r="B82" i="11" s="1"/>
  <c r="B91" i="11" s="1"/>
  <c r="J18" i="11"/>
  <c r="G18" i="11"/>
  <c r="F18" i="11"/>
  <c r="E18" i="11"/>
  <c r="M18" i="11" s="1"/>
  <c r="D18" i="11"/>
  <c r="C18" i="11"/>
  <c r="J17" i="11"/>
  <c r="G17" i="11"/>
  <c r="F17" i="11"/>
  <c r="E17" i="11"/>
  <c r="M17" i="11" s="1"/>
  <c r="C17" i="11"/>
  <c r="J16" i="11"/>
  <c r="G16" i="11"/>
  <c r="F16" i="11"/>
  <c r="E16" i="11"/>
  <c r="M16" i="11" s="1"/>
  <c r="D16" i="11"/>
  <c r="C16" i="11"/>
  <c r="J15" i="11"/>
  <c r="G15" i="11"/>
  <c r="F15" i="11"/>
  <c r="E15" i="11"/>
  <c r="M15" i="11" s="1"/>
  <c r="D15" i="11"/>
  <c r="C15" i="11"/>
  <c r="J14" i="11"/>
  <c r="G14" i="11"/>
  <c r="F14" i="11"/>
  <c r="E14" i="11"/>
  <c r="M14" i="11" s="1"/>
  <c r="D14" i="11"/>
  <c r="C14" i="11"/>
  <c r="J13" i="11"/>
  <c r="G13" i="11"/>
  <c r="F13" i="11"/>
  <c r="E13" i="11"/>
  <c r="M13" i="11" s="1"/>
  <c r="D13" i="11"/>
  <c r="C13" i="11"/>
  <c r="J12" i="11"/>
  <c r="G12" i="11"/>
  <c r="F12" i="11"/>
  <c r="E12" i="11"/>
  <c r="M12" i="11" s="1"/>
  <c r="D12" i="11"/>
  <c r="C12" i="11"/>
  <c r="A12" i="11"/>
  <c r="A13" i="11" s="1"/>
  <c r="A14" i="11" s="1"/>
  <c r="A15" i="11" s="1"/>
  <c r="A16" i="11" s="1"/>
  <c r="A17" i="11" s="1"/>
  <c r="A18" i="11" s="1"/>
  <c r="J11" i="11"/>
  <c r="G11" i="11"/>
  <c r="F11" i="11"/>
  <c r="E11" i="11"/>
  <c r="M11" i="11" s="1"/>
  <c r="D11" i="11"/>
  <c r="C11" i="11"/>
  <c r="G10" i="11"/>
  <c r="G19" i="11" s="1"/>
  <c r="G28" i="11" s="1"/>
  <c r="G37" i="11" s="1"/>
  <c r="G46" i="11" s="1"/>
  <c r="G55" i="11" s="1"/>
  <c r="G64" i="11" s="1"/>
  <c r="G73" i="11" s="1"/>
  <c r="G82" i="11" s="1"/>
  <c r="G91" i="11" s="1"/>
  <c r="H4" i="11"/>
  <c r="E4" i="11"/>
  <c r="I4" i="11" s="1"/>
  <c r="N99" i="10"/>
  <c r="J99" i="10"/>
  <c r="G99" i="10"/>
  <c r="F99" i="10"/>
  <c r="E99" i="10"/>
  <c r="M99" i="10" s="1"/>
  <c r="D99" i="10"/>
  <c r="C99" i="10"/>
  <c r="N98" i="10"/>
  <c r="J98" i="10"/>
  <c r="G98" i="10"/>
  <c r="F98" i="10"/>
  <c r="E98" i="10"/>
  <c r="M98" i="10" s="1"/>
  <c r="D98" i="10"/>
  <c r="C98" i="10"/>
  <c r="N97" i="10"/>
  <c r="J97" i="10"/>
  <c r="G97" i="10"/>
  <c r="F97" i="10"/>
  <c r="E97" i="10"/>
  <c r="M97" i="10" s="1"/>
  <c r="D97" i="10"/>
  <c r="C97" i="10"/>
  <c r="N96" i="10"/>
  <c r="J96" i="10"/>
  <c r="G96" i="10"/>
  <c r="F96" i="10"/>
  <c r="E96" i="10"/>
  <c r="M96" i="10" s="1"/>
  <c r="D96" i="10"/>
  <c r="C96" i="10"/>
  <c r="N95" i="10"/>
  <c r="J95" i="10"/>
  <c r="G95" i="10"/>
  <c r="F95" i="10"/>
  <c r="E95" i="10"/>
  <c r="M95" i="10" s="1"/>
  <c r="D95" i="10"/>
  <c r="C95" i="10"/>
  <c r="N94" i="10"/>
  <c r="J94" i="10"/>
  <c r="G94" i="10"/>
  <c r="F94" i="10"/>
  <c r="E94" i="10"/>
  <c r="M94" i="10" s="1"/>
  <c r="D94" i="10"/>
  <c r="C94" i="10"/>
  <c r="N93" i="10"/>
  <c r="J93" i="10"/>
  <c r="G93" i="10"/>
  <c r="F93" i="10"/>
  <c r="E93" i="10"/>
  <c r="M93" i="10" s="1"/>
  <c r="D93" i="10"/>
  <c r="C93" i="10"/>
  <c r="A93" i="10"/>
  <c r="A94" i="10" s="1"/>
  <c r="A95" i="10" s="1"/>
  <c r="A96" i="10" s="1"/>
  <c r="A97" i="10" s="1"/>
  <c r="A98" i="10" s="1"/>
  <c r="A99" i="10" s="1"/>
  <c r="N92" i="10"/>
  <c r="J92" i="10"/>
  <c r="G92" i="10"/>
  <c r="F92" i="10"/>
  <c r="E92" i="10"/>
  <c r="M92" i="10" s="1"/>
  <c r="D92" i="10"/>
  <c r="C92" i="10"/>
  <c r="N90" i="10"/>
  <c r="J90" i="10"/>
  <c r="G90" i="10"/>
  <c r="F90" i="10"/>
  <c r="E90" i="10"/>
  <c r="M90" i="10" s="1"/>
  <c r="D90" i="10"/>
  <c r="C90" i="10"/>
  <c r="N89" i="10"/>
  <c r="J89" i="10"/>
  <c r="G89" i="10"/>
  <c r="F89" i="10"/>
  <c r="E89" i="10"/>
  <c r="M89" i="10" s="1"/>
  <c r="D89" i="10"/>
  <c r="C89" i="10"/>
  <c r="N88" i="10"/>
  <c r="J88" i="10"/>
  <c r="G88" i="10"/>
  <c r="F88" i="10"/>
  <c r="E88" i="10"/>
  <c r="M88" i="10" s="1"/>
  <c r="D88" i="10"/>
  <c r="C88" i="10"/>
  <c r="N87" i="10"/>
  <c r="J87" i="10"/>
  <c r="G87" i="10"/>
  <c r="F87" i="10"/>
  <c r="E87" i="10"/>
  <c r="M87" i="10" s="1"/>
  <c r="D87" i="10"/>
  <c r="C87" i="10"/>
  <c r="N86" i="10"/>
  <c r="J86" i="10"/>
  <c r="G86" i="10"/>
  <c r="F86" i="10"/>
  <c r="E86" i="10"/>
  <c r="M86" i="10" s="1"/>
  <c r="D86" i="10"/>
  <c r="C86" i="10"/>
  <c r="N85" i="10"/>
  <c r="J85" i="10"/>
  <c r="G85" i="10"/>
  <c r="F85" i="10"/>
  <c r="E85" i="10"/>
  <c r="M85" i="10" s="1"/>
  <c r="D85" i="10"/>
  <c r="C85" i="10"/>
  <c r="N84" i="10"/>
  <c r="J84" i="10"/>
  <c r="G84" i="10"/>
  <c r="F84" i="10"/>
  <c r="E84" i="10"/>
  <c r="M84" i="10" s="1"/>
  <c r="D84" i="10"/>
  <c r="C84" i="10"/>
  <c r="A84" i="10"/>
  <c r="A85" i="10" s="1"/>
  <c r="A86" i="10" s="1"/>
  <c r="A87" i="10" s="1"/>
  <c r="A88" i="10" s="1"/>
  <c r="A89" i="10" s="1"/>
  <c r="A90" i="10" s="1"/>
  <c r="N83" i="10"/>
  <c r="J83" i="10"/>
  <c r="G83" i="10"/>
  <c r="F83" i="10"/>
  <c r="E83" i="10"/>
  <c r="M83" i="10" s="1"/>
  <c r="D83" i="10"/>
  <c r="C83" i="10"/>
  <c r="N81" i="10"/>
  <c r="J81" i="10"/>
  <c r="G81" i="10"/>
  <c r="F81" i="10"/>
  <c r="E81" i="10"/>
  <c r="M81" i="10" s="1"/>
  <c r="D81" i="10"/>
  <c r="C81" i="10"/>
  <c r="N80" i="10"/>
  <c r="J80" i="10"/>
  <c r="G80" i="10"/>
  <c r="F80" i="10"/>
  <c r="E80" i="10"/>
  <c r="M80" i="10" s="1"/>
  <c r="D80" i="10"/>
  <c r="C80" i="10"/>
  <c r="N79" i="10"/>
  <c r="J79" i="10"/>
  <c r="G79" i="10"/>
  <c r="F79" i="10"/>
  <c r="E79" i="10"/>
  <c r="M79" i="10" s="1"/>
  <c r="D79" i="10"/>
  <c r="C79" i="10"/>
  <c r="N78" i="10"/>
  <c r="J78" i="10"/>
  <c r="G78" i="10"/>
  <c r="F78" i="10"/>
  <c r="E78" i="10"/>
  <c r="M78" i="10" s="1"/>
  <c r="D78" i="10"/>
  <c r="C78" i="10"/>
  <c r="N77" i="10"/>
  <c r="J77" i="10"/>
  <c r="G77" i="10"/>
  <c r="F77" i="10"/>
  <c r="E77" i="10"/>
  <c r="M77" i="10" s="1"/>
  <c r="D77" i="10"/>
  <c r="C77" i="10"/>
  <c r="N76" i="10"/>
  <c r="J76" i="10"/>
  <c r="G76" i="10"/>
  <c r="F76" i="10"/>
  <c r="E76" i="10"/>
  <c r="M76" i="10" s="1"/>
  <c r="D76" i="10"/>
  <c r="C76" i="10"/>
  <c r="N75" i="10"/>
  <c r="J75" i="10"/>
  <c r="G75" i="10"/>
  <c r="F75" i="10"/>
  <c r="E75" i="10"/>
  <c r="M75" i="10" s="1"/>
  <c r="D75" i="10"/>
  <c r="C75" i="10"/>
  <c r="A75" i="10"/>
  <c r="A76" i="10" s="1"/>
  <c r="A77" i="10" s="1"/>
  <c r="A78" i="10" s="1"/>
  <c r="A79" i="10" s="1"/>
  <c r="A80" i="10" s="1"/>
  <c r="A81" i="10" s="1"/>
  <c r="N74" i="10"/>
  <c r="J74" i="10"/>
  <c r="G74" i="10"/>
  <c r="F74" i="10"/>
  <c r="E74" i="10"/>
  <c r="M74" i="10" s="1"/>
  <c r="D74" i="10"/>
  <c r="C74" i="10"/>
  <c r="N72" i="10"/>
  <c r="J72" i="10"/>
  <c r="G72" i="10"/>
  <c r="F72" i="10"/>
  <c r="E72" i="10"/>
  <c r="M72" i="10" s="1"/>
  <c r="D72" i="10"/>
  <c r="C72" i="10"/>
  <c r="N71" i="10"/>
  <c r="J71" i="10"/>
  <c r="G71" i="10"/>
  <c r="F71" i="10"/>
  <c r="E71" i="10"/>
  <c r="M71" i="10" s="1"/>
  <c r="D71" i="10"/>
  <c r="C71" i="10"/>
  <c r="N70" i="10"/>
  <c r="J70" i="10"/>
  <c r="G70" i="10"/>
  <c r="F70" i="10"/>
  <c r="E70" i="10"/>
  <c r="M70" i="10" s="1"/>
  <c r="D70" i="10"/>
  <c r="C70" i="10"/>
  <c r="N69" i="10"/>
  <c r="J69" i="10"/>
  <c r="G69" i="10"/>
  <c r="F69" i="10"/>
  <c r="E69" i="10"/>
  <c r="M69" i="10" s="1"/>
  <c r="D69" i="10"/>
  <c r="C69" i="10"/>
  <c r="N68" i="10"/>
  <c r="J68" i="10"/>
  <c r="G68" i="10"/>
  <c r="F68" i="10"/>
  <c r="E68" i="10"/>
  <c r="M68" i="10" s="1"/>
  <c r="D68" i="10"/>
  <c r="C68" i="10"/>
  <c r="N67" i="10"/>
  <c r="J67" i="10"/>
  <c r="G67" i="10"/>
  <c r="F67" i="10"/>
  <c r="E67" i="10"/>
  <c r="M67" i="10" s="1"/>
  <c r="D67" i="10"/>
  <c r="C67" i="10"/>
  <c r="N66" i="10"/>
  <c r="J66" i="10"/>
  <c r="G66" i="10"/>
  <c r="F66" i="10"/>
  <c r="E66" i="10"/>
  <c r="M66" i="10" s="1"/>
  <c r="D66" i="10"/>
  <c r="C66" i="10"/>
  <c r="A66" i="10"/>
  <c r="A67" i="10" s="1"/>
  <c r="A68" i="10" s="1"/>
  <c r="A69" i="10" s="1"/>
  <c r="A70" i="10" s="1"/>
  <c r="A71" i="10" s="1"/>
  <c r="A72" i="10" s="1"/>
  <c r="N65" i="10"/>
  <c r="J65" i="10"/>
  <c r="G65" i="10"/>
  <c r="F65" i="10"/>
  <c r="E65" i="10"/>
  <c r="M65" i="10" s="1"/>
  <c r="D65" i="10"/>
  <c r="C65" i="10"/>
  <c r="N63" i="10"/>
  <c r="J63" i="10"/>
  <c r="G63" i="10"/>
  <c r="F63" i="10"/>
  <c r="E63" i="10"/>
  <c r="M63" i="10" s="1"/>
  <c r="D63" i="10"/>
  <c r="C63" i="10"/>
  <c r="N62" i="10"/>
  <c r="J62" i="10"/>
  <c r="G62" i="10"/>
  <c r="F62" i="10"/>
  <c r="E62" i="10"/>
  <c r="M62" i="10" s="1"/>
  <c r="D62" i="10"/>
  <c r="C62" i="10"/>
  <c r="N61" i="10"/>
  <c r="J61" i="10"/>
  <c r="G61" i="10"/>
  <c r="F61" i="10"/>
  <c r="E61" i="10"/>
  <c r="M61" i="10" s="1"/>
  <c r="D61" i="10"/>
  <c r="C61" i="10"/>
  <c r="N60" i="10"/>
  <c r="J60" i="10"/>
  <c r="G60" i="10"/>
  <c r="F60" i="10"/>
  <c r="E60" i="10"/>
  <c r="M60" i="10" s="1"/>
  <c r="D60" i="10"/>
  <c r="C60" i="10"/>
  <c r="N59" i="10"/>
  <c r="J59" i="10"/>
  <c r="G59" i="10"/>
  <c r="F59" i="10"/>
  <c r="E59" i="10"/>
  <c r="M59" i="10" s="1"/>
  <c r="D59" i="10"/>
  <c r="C59" i="10"/>
  <c r="N58" i="10"/>
  <c r="J58" i="10"/>
  <c r="G58" i="10"/>
  <c r="F58" i="10"/>
  <c r="E58" i="10"/>
  <c r="M58" i="10" s="1"/>
  <c r="D58" i="10"/>
  <c r="C58" i="10"/>
  <c r="N57" i="10"/>
  <c r="J57" i="10"/>
  <c r="G57" i="10"/>
  <c r="F57" i="10"/>
  <c r="E57" i="10"/>
  <c r="M57" i="10" s="1"/>
  <c r="D57" i="10"/>
  <c r="C57" i="10"/>
  <c r="A57" i="10"/>
  <c r="A58" i="10" s="1"/>
  <c r="A59" i="10" s="1"/>
  <c r="A60" i="10" s="1"/>
  <c r="A61" i="10" s="1"/>
  <c r="A62" i="10" s="1"/>
  <c r="A63" i="10" s="1"/>
  <c r="N56" i="10"/>
  <c r="J56" i="10"/>
  <c r="G56" i="10"/>
  <c r="F56" i="10"/>
  <c r="E56" i="10"/>
  <c r="M56" i="10" s="1"/>
  <c r="D56" i="10"/>
  <c r="C56" i="10"/>
  <c r="N54" i="10"/>
  <c r="J54" i="10"/>
  <c r="G54" i="10"/>
  <c r="F54" i="10"/>
  <c r="E54" i="10"/>
  <c r="M54" i="10" s="1"/>
  <c r="D54" i="10"/>
  <c r="C54" i="10"/>
  <c r="N53" i="10"/>
  <c r="J53" i="10"/>
  <c r="G53" i="10"/>
  <c r="F53" i="10"/>
  <c r="E53" i="10"/>
  <c r="M53" i="10" s="1"/>
  <c r="D53" i="10"/>
  <c r="C53" i="10"/>
  <c r="N52" i="10"/>
  <c r="J52" i="10"/>
  <c r="G52" i="10"/>
  <c r="F52" i="10"/>
  <c r="E52" i="10"/>
  <c r="M52" i="10" s="1"/>
  <c r="D52" i="10"/>
  <c r="C52" i="10"/>
  <c r="N51" i="10"/>
  <c r="J51" i="10"/>
  <c r="G51" i="10"/>
  <c r="F51" i="10"/>
  <c r="E51" i="10"/>
  <c r="M51" i="10" s="1"/>
  <c r="D51" i="10"/>
  <c r="C51" i="10"/>
  <c r="N50" i="10"/>
  <c r="J50" i="10"/>
  <c r="G50" i="10"/>
  <c r="F50" i="10"/>
  <c r="E50" i="10"/>
  <c r="M50" i="10" s="1"/>
  <c r="D50" i="10"/>
  <c r="C50" i="10"/>
  <c r="N49" i="10"/>
  <c r="J49" i="10"/>
  <c r="G49" i="10"/>
  <c r="F49" i="10"/>
  <c r="E49" i="10"/>
  <c r="M49" i="10" s="1"/>
  <c r="D49" i="10"/>
  <c r="C49" i="10"/>
  <c r="N48" i="10"/>
  <c r="J48" i="10"/>
  <c r="G48" i="10"/>
  <c r="F48" i="10"/>
  <c r="E48" i="10"/>
  <c r="M48" i="10" s="1"/>
  <c r="D48" i="10"/>
  <c r="C48" i="10"/>
  <c r="A48" i="10"/>
  <c r="A49" i="10" s="1"/>
  <c r="A50" i="10" s="1"/>
  <c r="A51" i="10" s="1"/>
  <c r="A52" i="10" s="1"/>
  <c r="A53" i="10" s="1"/>
  <c r="A54" i="10" s="1"/>
  <c r="N47" i="10"/>
  <c r="J47" i="10"/>
  <c r="G47" i="10"/>
  <c r="F47" i="10"/>
  <c r="E47" i="10"/>
  <c r="M47" i="10" s="1"/>
  <c r="D47" i="10"/>
  <c r="C47" i="10"/>
  <c r="N45" i="10"/>
  <c r="J45" i="10"/>
  <c r="G45" i="10"/>
  <c r="F45" i="10"/>
  <c r="E45" i="10"/>
  <c r="M45" i="10" s="1"/>
  <c r="D45" i="10"/>
  <c r="C45" i="10"/>
  <c r="N44" i="10"/>
  <c r="J44" i="10"/>
  <c r="G44" i="10"/>
  <c r="F44" i="10"/>
  <c r="E44" i="10"/>
  <c r="M44" i="10" s="1"/>
  <c r="D44" i="10"/>
  <c r="C44" i="10"/>
  <c r="N43" i="10"/>
  <c r="J43" i="10"/>
  <c r="G43" i="10"/>
  <c r="F43" i="10"/>
  <c r="E43" i="10"/>
  <c r="M43" i="10" s="1"/>
  <c r="D43" i="10"/>
  <c r="C43" i="10"/>
  <c r="N42" i="10"/>
  <c r="J42" i="10"/>
  <c r="G42" i="10"/>
  <c r="F42" i="10"/>
  <c r="E42" i="10"/>
  <c r="M42" i="10" s="1"/>
  <c r="D42" i="10"/>
  <c r="C42" i="10"/>
  <c r="N41" i="10"/>
  <c r="J41" i="10"/>
  <c r="G41" i="10"/>
  <c r="F41" i="10"/>
  <c r="E41" i="10"/>
  <c r="M41" i="10" s="1"/>
  <c r="D41" i="10"/>
  <c r="C41" i="10"/>
  <c r="N40" i="10"/>
  <c r="J40" i="10"/>
  <c r="G40" i="10"/>
  <c r="F40" i="10"/>
  <c r="E40" i="10"/>
  <c r="M40" i="10" s="1"/>
  <c r="D40" i="10"/>
  <c r="C40" i="10"/>
  <c r="N39" i="10"/>
  <c r="J39" i="10"/>
  <c r="G39" i="10"/>
  <c r="F39" i="10"/>
  <c r="E39" i="10"/>
  <c r="M39" i="10" s="1"/>
  <c r="D39" i="10"/>
  <c r="C39" i="10"/>
  <c r="A39" i="10"/>
  <c r="A40" i="10" s="1"/>
  <c r="A41" i="10" s="1"/>
  <c r="A42" i="10" s="1"/>
  <c r="A43" i="10" s="1"/>
  <c r="A44" i="10" s="1"/>
  <c r="A45" i="10" s="1"/>
  <c r="N38" i="10"/>
  <c r="J38" i="10"/>
  <c r="G38" i="10"/>
  <c r="F38" i="10"/>
  <c r="E38" i="10"/>
  <c r="M38" i="10" s="1"/>
  <c r="D38" i="10"/>
  <c r="C38" i="10"/>
  <c r="F37" i="10"/>
  <c r="F55" i="10" s="1"/>
  <c r="F73" i="10" s="1"/>
  <c r="F91" i="10" s="1"/>
  <c r="N36" i="10"/>
  <c r="J36" i="10"/>
  <c r="G36" i="10"/>
  <c r="F36" i="10"/>
  <c r="E36" i="10"/>
  <c r="M36" i="10" s="1"/>
  <c r="D36" i="10"/>
  <c r="C36" i="10"/>
  <c r="N35" i="10"/>
  <c r="J35" i="10"/>
  <c r="G35" i="10"/>
  <c r="F35" i="10"/>
  <c r="E35" i="10"/>
  <c r="M35" i="10" s="1"/>
  <c r="D35" i="10"/>
  <c r="C35" i="10"/>
  <c r="N34" i="10"/>
  <c r="J34" i="10"/>
  <c r="G34" i="10"/>
  <c r="F34" i="10"/>
  <c r="E34" i="10"/>
  <c r="M34" i="10" s="1"/>
  <c r="D34" i="10"/>
  <c r="C34" i="10"/>
  <c r="N33" i="10"/>
  <c r="J33" i="10"/>
  <c r="G33" i="10"/>
  <c r="F33" i="10"/>
  <c r="E33" i="10"/>
  <c r="M33" i="10" s="1"/>
  <c r="D33" i="10"/>
  <c r="C33" i="10"/>
  <c r="N32" i="10"/>
  <c r="J32" i="10"/>
  <c r="G32" i="10"/>
  <c r="F32" i="10"/>
  <c r="E32" i="10"/>
  <c r="M32" i="10" s="1"/>
  <c r="D32" i="10"/>
  <c r="C32" i="10"/>
  <c r="N31" i="10"/>
  <c r="J31" i="10"/>
  <c r="G31" i="10"/>
  <c r="F31" i="10"/>
  <c r="E31" i="10"/>
  <c r="M31" i="10" s="1"/>
  <c r="D31" i="10"/>
  <c r="C31" i="10"/>
  <c r="N30" i="10"/>
  <c r="J30" i="10"/>
  <c r="G30" i="10"/>
  <c r="F30" i="10"/>
  <c r="E30" i="10"/>
  <c r="M30" i="10" s="1"/>
  <c r="D30" i="10"/>
  <c r="C30" i="10"/>
  <c r="A30" i="10"/>
  <c r="A31" i="10" s="1"/>
  <c r="A32" i="10" s="1"/>
  <c r="A33" i="10" s="1"/>
  <c r="A34" i="10" s="1"/>
  <c r="A35" i="10" s="1"/>
  <c r="A36" i="10" s="1"/>
  <c r="N29" i="10"/>
  <c r="J29" i="10"/>
  <c r="G29" i="10"/>
  <c r="F29" i="10"/>
  <c r="E29" i="10"/>
  <c r="M29" i="10" s="1"/>
  <c r="D29" i="10"/>
  <c r="C29" i="10"/>
  <c r="F28" i="10"/>
  <c r="F46" i="10" s="1"/>
  <c r="F64" i="10" s="1"/>
  <c r="F82" i="10" s="1"/>
  <c r="N27" i="10"/>
  <c r="J27" i="10"/>
  <c r="G27" i="10"/>
  <c r="F27" i="10"/>
  <c r="E27" i="10"/>
  <c r="M27" i="10" s="1"/>
  <c r="D27" i="10"/>
  <c r="C27" i="10"/>
  <c r="N26" i="10"/>
  <c r="J26" i="10"/>
  <c r="G26" i="10"/>
  <c r="F26" i="10"/>
  <c r="E26" i="10"/>
  <c r="M26" i="10" s="1"/>
  <c r="D26" i="10"/>
  <c r="C26" i="10"/>
  <c r="N25" i="10"/>
  <c r="J25" i="10"/>
  <c r="G25" i="10"/>
  <c r="F25" i="10"/>
  <c r="E25" i="10"/>
  <c r="M25" i="10" s="1"/>
  <c r="D25" i="10"/>
  <c r="C25" i="10"/>
  <c r="N24" i="10"/>
  <c r="J24" i="10"/>
  <c r="G24" i="10"/>
  <c r="F24" i="10"/>
  <c r="E24" i="10"/>
  <c r="M24" i="10" s="1"/>
  <c r="D24" i="10"/>
  <c r="C24" i="10"/>
  <c r="N23" i="10"/>
  <c r="J23" i="10"/>
  <c r="G23" i="10"/>
  <c r="F23" i="10"/>
  <c r="E23" i="10"/>
  <c r="M23" i="10" s="1"/>
  <c r="D23" i="10"/>
  <c r="C23" i="10"/>
  <c r="N22" i="10"/>
  <c r="J22" i="10"/>
  <c r="G22" i="10"/>
  <c r="F22" i="10"/>
  <c r="E22" i="10"/>
  <c r="M22" i="10" s="1"/>
  <c r="D22" i="10"/>
  <c r="C22" i="10"/>
  <c r="N21" i="10"/>
  <c r="J21" i="10"/>
  <c r="G21" i="10"/>
  <c r="F21" i="10"/>
  <c r="E21" i="10"/>
  <c r="M21" i="10" s="1"/>
  <c r="D21" i="10"/>
  <c r="C21" i="10"/>
  <c r="A21" i="10"/>
  <c r="A22" i="10" s="1"/>
  <c r="A23" i="10" s="1"/>
  <c r="A24" i="10" s="1"/>
  <c r="A25" i="10" s="1"/>
  <c r="A26" i="10" s="1"/>
  <c r="A27" i="10" s="1"/>
  <c r="N20" i="10"/>
  <c r="J20" i="10"/>
  <c r="G20" i="10"/>
  <c r="F20" i="10"/>
  <c r="E20" i="10"/>
  <c r="M20" i="10" s="1"/>
  <c r="D20" i="10"/>
  <c r="C20" i="10"/>
  <c r="D19" i="10"/>
  <c r="D28" i="10" s="1"/>
  <c r="D37" i="10" s="1"/>
  <c r="D46" i="10" s="1"/>
  <c r="D55" i="10" s="1"/>
  <c r="D64" i="10" s="1"/>
  <c r="D73" i="10" s="1"/>
  <c r="D82" i="10" s="1"/>
  <c r="D91" i="10" s="1"/>
  <c r="C19" i="10"/>
  <c r="C28" i="10" s="1"/>
  <c r="C37" i="10" s="1"/>
  <c r="C46" i="10" s="1"/>
  <c r="C55" i="10" s="1"/>
  <c r="C64" i="10" s="1"/>
  <c r="C73" i="10" s="1"/>
  <c r="C82" i="10" s="1"/>
  <c r="C91" i="10" s="1"/>
  <c r="B19" i="10"/>
  <c r="B28" i="10" s="1"/>
  <c r="B37" i="10" s="1"/>
  <c r="B46" i="10" s="1"/>
  <c r="B55" i="10" s="1"/>
  <c r="B64" i="10" s="1"/>
  <c r="B73" i="10" s="1"/>
  <c r="B82" i="10" s="1"/>
  <c r="B91" i="10" s="1"/>
  <c r="N18" i="10"/>
  <c r="J18" i="10"/>
  <c r="G18" i="10"/>
  <c r="F18" i="10"/>
  <c r="E18" i="10"/>
  <c r="M18" i="10" s="1"/>
  <c r="D18" i="10"/>
  <c r="C18" i="10"/>
  <c r="N17" i="10"/>
  <c r="J17" i="10"/>
  <c r="G17" i="10"/>
  <c r="F17" i="10"/>
  <c r="E17" i="10"/>
  <c r="M17" i="10" s="1"/>
  <c r="D17" i="10"/>
  <c r="C17" i="10"/>
  <c r="N16" i="10"/>
  <c r="J16" i="10"/>
  <c r="G16" i="10"/>
  <c r="F16" i="10"/>
  <c r="E16" i="10"/>
  <c r="M16" i="10" s="1"/>
  <c r="D16" i="10"/>
  <c r="C16" i="10"/>
  <c r="N15" i="10"/>
  <c r="J15" i="10"/>
  <c r="G15" i="10"/>
  <c r="F15" i="10"/>
  <c r="E15" i="10"/>
  <c r="M15" i="10" s="1"/>
  <c r="D15" i="10"/>
  <c r="C15" i="10"/>
  <c r="N14" i="10"/>
  <c r="J14" i="10"/>
  <c r="G14" i="10"/>
  <c r="F14" i="10"/>
  <c r="E14" i="10"/>
  <c r="M14" i="10" s="1"/>
  <c r="D14" i="10"/>
  <c r="C14" i="10"/>
  <c r="N13" i="10"/>
  <c r="J13" i="10"/>
  <c r="G13" i="10"/>
  <c r="F13" i="10"/>
  <c r="E13" i="10"/>
  <c r="M13" i="10" s="1"/>
  <c r="D13" i="10"/>
  <c r="C13" i="10"/>
  <c r="N12" i="10"/>
  <c r="J12" i="10"/>
  <c r="G12" i="10"/>
  <c r="F12" i="10"/>
  <c r="E12" i="10"/>
  <c r="M12" i="10" s="1"/>
  <c r="D12" i="10"/>
  <c r="C12" i="10"/>
  <c r="A12" i="10"/>
  <c r="A13" i="10" s="1"/>
  <c r="A14" i="10" s="1"/>
  <c r="A15" i="10" s="1"/>
  <c r="A16" i="10" s="1"/>
  <c r="A17" i="10" s="1"/>
  <c r="A18" i="10" s="1"/>
  <c r="N11" i="10"/>
  <c r="J11" i="10"/>
  <c r="G11" i="10"/>
  <c r="F11" i="10"/>
  <c r="E11" i="10"/>
  <c r="M11" i="10" s="1"/>
  <c r="D11" i="10"/>
  <c r="C11" i="10"/>
  <c r="G10" i="10"/>
  <c r="G19" i="10" s="1"/>
  <c r="G28" i="10" s="1"/>
  <c r="G37" i="10" s="1"/>
  <c r="G46" i="10" s="1"/>
  <c r="G55" i="10" s="1"/>
  <c r="G64" i="10" s="1"/>
  <c r="G73" i="10" s="1"/>
  <c r="G82" i="10" s="1"/>
  <c r="G91" i="10" s="1"/>
  <c r="H4" i="10"/>
  <c r="E4" i="10"/>
  <c r="I4" i="10" s="1"/>
  <c r="E81" i="8"/>
  <c r="M81" i="8" s="1"/>
  <c r="E80" i="8"/>
  <c r="M80" i="8" s="1"/>
  <c r="E79" i="8"/>
  <c r="M79" i="8" s="1"/>
  <c r="E78" i="8"/>
  <c r="M78" i="8" s="1"/>
  <c r="E77" i="8"/>
  <c r="M77" i="8" s="1"/>
  <c r="E76" i="8"/>
  <c r="E75" i="8"/>
  <c r="M75" i="8" s="1"/>
  <c r="E74" i="8"/>
  <c r="M74" i="8" s="1"/>
  <c r="E72" i="8"/>
  <c r="M72" i="8" s="1"/>
  <c r="E71" i="8"/>
  <c r="M71" i="8" s="1"/>
  <c r="E70" i="8"/>
  <c r="M70" i="8" s="1"/>
  <c r="E69" i="8"/>
  <c r="M69" i="8" s="1"/>
  <c r="E68" i="8"/>
  <c r="M68" i="8" s="1"/>
  <c r="E67" i="8"/>
  <c r="M67" i="8" s="1"/>
  <c r="E66" i="8"/>
  <c r="M66" i="8" s="1"/>
  <c r="E65" i="8"/>
  <c r="M65" i="8" s="1"/>
  <c r="E63" i="8"/>
  <c r="M63" i="8" s="1"/>
  <c r="E62" i="8"/>
  <c r="M62" i="8" s="1"/>
  <c r="E61" i="8"/>
  <c r="M61" i="8" s="1"/>
  <c r="E60" i="8"/>
  <c r="M60" i="8" s="1"/>
  <c r="E59" i="8"/>
  <c r="M59" i="8" s="1"/>
  <c r="E58" i="8"/>
  <c r="M58" i="8" s="1"/>
  <c r="E57" i="8"/>
  <c r="M57" i="8" s="1"/>
  <c r="E56" i="8"/>
  <c r="E54" i="8"/>
  <c r="M54" i="8" s="1"/>
  <c r="E53" i="8"/>
  <c r="M53" i="8" s="1"/>
  <c r="E52" i="8"/>
  <c r="M52" i="8" s="1"/>
  <c r="E51" i="8"/>
  <c r="M51" i="8" s="1"/>
  <c r="E50" i="8"/>
  <c r="M50" i="8" s="1"/>
  <c r="E49" i="8"/>
  <c r="M49" i="8" s="1"/>
  <c r="E48" i="8"/>
  <c r="M48" i="8" s="1"/>
  <c r="E47" i="8"/>
  <c r="M47" i="8" s="1"/>
  <c r="E45" i="8"/>
  <c r="M45" i="8" s="1"/>
  <c r="E44" i="8"/>
  <c r="M44" i="8" s="1"/>
  <c r="E43" i="8"/>
  <c r="M43" i="8" s="1"/>
  <c r="E42" i="8"/>
  <c r="M42" i="8" s="1"/>
  <c r="E41" i="8"/>
  <c r="M41" i="8" s="1"/>
  <c r="E40" i="8"/>
  <c r="M40" i="8" s="1"/>
  <c r="E39" i="8"/>
  <c r="M39" i="8" s="1"/>
  <c r="E38" i="8"/>
  <c r="M38" i="8" s="1"/>
  <c r="E36" i="8"/>
  <c r="M36" i="8" s="1"/>
  <c r="E35" i="8"/>
  <c r="M35" i="8" s="1"/>
  <c r="E34" i="8"/>
  <c r="M34" i="8" s="1"/>
  <c r="E33" i="8"/>
  <c r="M33" i="8" s="1"/>
  <c r="E32" i="8"/>
  <c r="M32" i="8" s="1"/>
  <c r="E31" i="8"/>
  <c r="M31" i="8" s="1"/>
  <c r="E30" i="8"/>
  <c r="M30" i="8" s="1"/>
  <c r="E29" i="8"/>
  <c r="M29" i="8" s="1"/>
  <c r="E27" i="8"/>
  <c r="M27" i="8" s="1"/>
  <c r="E26" i="8"/>
  <c r="M26" i="8" s="1"/>
  <c r="E25" i="8"/>
  <c r="M25" i="8" s="1"/>
  <c r="E24" i="8"/>
  <c r="M24" i="8" s="1"/>
  <c r="E23" i="8"/>
  <c r="M23" i="8" s="1"/>
  <c r="E22" i="8"/>
  <c r="M22" i="8" s="1"/>
  <c r="E21" i="8"/>
  <c r="M21" i="8" s="1"/>
  <c r="E20" i="8"/>
  <c r="M20" i="8" s="1"/>
  <c r="E18" i="8"/>
  <c r="M18" i="8" s="1"/>
  <c r="E17" i="8"/>
  <c r="M17" i="8" s="1"/>
  <c r="E16" i="8"/>
  <c r="M16" i="8" s="1"/>
  <c r="E15" i="8"/>
  <c r="M15" i="8" s="1"/>
  <c r="E14" i="8"/>
  <c r="M14" i="8" s="1"/>
  <c r="E13" i="8"/>
  <c r="M13" i="8" s="1"/>
  <c r="E12" i="8"/>
  <c r="M12" i="8" s="1"/>
  <c r="E11" i="8"/>
  <c r="M11" i="8" s="1"/>
  <c r="E81" i="7"/>
  <c r="M81" i="7" s="1"/>
  <c r="E80" i="7"/>
  <c r="M80" i="7" s="1"/>
  <c r="E79" i="7"/>
  <c r="M79" i="7" s="1"/>
  <c r="E78" i="7"/>
  <c r="M78" i="7" s="1"/>
  <c r="E77" i="7"/>
  <c r="M77" i="7" s="1"/>
  <c r="E76" i="7"/>
  <c r="M76" i="7" s="1"/>
  <c r="E75" i="7"/>
  <c r="M75" i="7" s="1"/>
  <c r="E74" i="7"/>
  <c r="M74" i="7" s="1"/>
  <c r="E72" i="7"/>
  <c r="M72" i="7" s="1"/>
  <c r="E71" i="7"/>
  <c r="M71" i="7" s="1"/>
  <c r="E70" i="7"/>
  <c r="M70" i="7" s="1"/>
  <c r="E69" i="7"/>
  <c r="M69" i="7" s="1"/>
  <c r="E68" i="7"/>
  <c r="M68" i="7" s="1"/>
  <c r="E67" i="7"/>
  <c r="M67" i="7" s="1"/>
  <c r="E66" i="7"/>
  <c r="E65" i="7"/>
  <c r="M65" i="7" s="1"/>
  <c r="E63" i="7"/>
  <c r="M63" i="7" s="1"/>
  <c r="E62" i="7"/>
  <c r="M62" i="7" s="1"/>
  <c r="E61" i="7"/>
  <c r="M61" i="7" s="1"/>
  <c r="E60" i="7"/>
  <c r="M60" i="7" s="1"/>
  <c r="E59" i="7"/>
  <c r="M59" i="7" s="1"/>
  <c r="E58" i="7"/>
  <c r="M58" i="7" s="1"/>
  <c r="E57" i="7"/>
  <c r="M57" i="7" s="1"/>
  <c r="E56" i="7"/>
  <c r="M56" i="7" s="1"/>
  <c r="E54" i="7"/>
  <c r="M54" i="7" s="1"/>
  <c r="E53" i="7"/>
  <c r="M53" i="7" s="1"/>
  <c r="E52" i="7"/>
  <c r="M52" i="7" s="1"/>
  <c r="E51" i="7"/>
  <c r="M51" i="7" s="1"/>
  <c r="E50" i="7"/>
  <c r="M50" i="7" s="1"/>
  <c r="E49" i="7"/>
  <c r="M49" i="7" s="1"/>
  <c r="E48" i="7"/>
  <c r="M48" i="7" s="1"/>
  <c r="E47" i="7"/>
  <c r="M47" i="7" s="1"/>
  <c r="E45" i="7"/>
  <c r="M45" i="7" s="1"/>
  <c r="E44" i="7"/>
  <c r="M44" i="7" s="1"/>
  <c r="E43" i="7"/>
  <c r="M43" i="7" s="1"/>
  <c r="E42" i="7"/>
  <c r="M42" i="7" s="1"/>
  <c r="E41" i="7"/>
  <c r="M41" i="7" s="1"/>
  <c r="E40" i="7"/>
  <c r="M40" i="7" s="1"/>
  <c r="E39" i="7"/>
  <c r="M39" i="7" s="1"/>
  <c r="E38" i="7"/>
  <c r="M38" i="7" s="1"/>
  <c r="E36" i="7"/>
  <c r="M36" i="7" s="1"/>
  <c r="E35" i="7"/>
  <c r="M35" i="7" s="1"/>
  <c r="E34" i="7"/>
  <c r="M34" i="7" s="1"/>
  <c r="E33" i="7"/>
  <c r="M33" i="7" s="1"/>
  <c r="E32" i="7"/>
  <c r="M32" i="7" s="1"/>
  <c r="E31" i="7"/>
  <c r="M31" i="7" s="1"/>
  <c r="E30" i="7"/>
  <c r="M30" i="7" s="1"/>
  <c r="E29" i="7"/>
  <c r="M29" i="7" s="1"/>
  <c r="E27" i="7"/>
  <c r="M27" i="7" s="1"/>
  <c r="E26" i="7"/>
  <c r="M26" i="7" s="1"/>
  <c r="E25" i="7"/>
  <c r="M25" i="7" s="1"/>
  <c r="E24" i="7"/>
  <c r="M24" i="7" s="1"/>
  <c r="E23" i="7"/>
  <c r="M23" i="7" s="1"/>
  <c r="E22" i="7"/>
  <c r="M22" i="7" s="1"/>
  <c r="E21" i="7"/>
  <c r="M21" i="7" s="1"/>
  <c r="E20" i="7"/>
  <c r="M20" i="7" s="1"/>
  <c r="E18" i="7"/>
  <c r="M18" i="7" s="1"/>
  <c r="E17" i="7"/>
  <c r="M17" i="7" s="1"/>
  <c r="E16" i="7"/>
  <c r="E15" i="7"/>
  <c r="M15" i="7" s="1"/>
  <c r="E14" i="7"/>
  <c r="M14" i="7" s="1"/>
  <c r="E13" i="7"/>
  <c r="M13" i="7" s="1"/>
  <c r="E12" i="7"/>
  <c r="E11" i="7"/>
  <c r="M11" i="7" s="1"/>
  <c r="E81" i="6"/>
  <c r="M81" i="6" s="1"/>
  <c r="E80" i="6"/>
  <c r="M80" i="6" s="1"/>
  <c r="E79" i="6"/>
  <c r="M79" i="6" s="1"/>
  <c r="E78" i="6"/>
  <c r="M78" i="6" s="1"/>
  <c r="E77" i="6"/>
  <c r="M77" i="6" s="1"/>
  <c r="E76" i="6"/>
  <c r="M76" i="6" s="1"/>
  <c r="E75" i="6"/>
  <c r="M75" i="6" s="1"/>
  <c r="E74" i="6"/>
  <c r="M74" i="6" s="1"/>
  <c r="E72" i="6"/>
  <c r="M72" i="6" s="1"/>
  <c r="E71" i="6"/>
  <c r="M71" i="6" s="1"/>
  <c r="E70" i="6"/>
  <c r="M70" i="6" s="1"/>
  <c r="E69" i="6"/>
  <c r="M69" i="6" s="1"/>
  <c r="E68" i="6"/>
  <c r="M68" i="6" s="1"/>
  <c r="E67" i="6"/>
  <c r="M67" i="6" s="1"/>
  <c r="E66" i="6"/>
  <c r="M66" i="6" s="1"/>
  <c r="E65" i="6"/>
  <c r="M65" i="6" s="1"/>
  <c r="E63" i="6"/>
  <c r="M63" i="6" s="1"/>
  <c r="E62" i="6"/>
  <c r="M62" i="6" s="1"/>
  <c r="E61" i="6"/>
  <c r="M61" i="6" s="1"/>
  <c r="E60" i="6"/>
  <c r="M60" i="6" s="1"/>
  <c r="E59" i="6"/>
  <c r="M59" i="6" s="1"/>
  <c r="E58" i="6"/>
  <c r="M58" i="6" s="1"/>
  <c r="E57" i="6"/>
  <c r="M57" i="6" s="1"/>
  <c r="E56" i="6"/>
  <c r="M56" i="6" s="1"/>
  <c r="E54" i="6"/>
  <c r="M54" i="6" s="1"/>
  <c r="E53" i="6"/>
  <c r="M53" i="6" s="1"/>
  <c r="E52" i="6"/>
  <c r="M52" i="6" s="1"/>
  <c r="E51" i="6"/>
  <c r="M51" i="6" s="1"/>
  <c r="E50" i="6"/>
  <c r="M50" i="6" s="1"/>
  <c r="E49" i="6"/>
  <c r="M49" i="6" s="1"/>
  <c r="E48" i="6"/>
  <c r="M48" i="6" s="1"/>
  <c r="E47" i="6"/>
  <c r="M47" i="6" s="1"/>
  <c r="E45" i="6"/>
  <c r="M45" i="6" s="1"/>
  <c r="E44" i="6"/>
  <c r="M44" i="6" s="1"/>
  <c r="E43" i="6"/>
  <c r="M43" i="6" s="1"/>
  <c r="E42" i="6"/>
  <c r="M42" i="6" s="1"/>
  <c r="E41" i="6"/>
  <c r="M41" i="6" s="1"/>
  <c r="E40" i="6"/>
  <c r="M40" i="6" s="1"/>
  <c r="E39" i="6"/>
  <c r="M39" i="6" s="1"/>
  <c r="E38" i="6"/>
  <c r="M38" i="6" s="1"/>
  <c r="E36" i="6"/>
  <c r="M36" i="6" s="1"/>
  <c r="E35" i="6"/>
  <c r="M35" i="6" s="1"/>
  <c r="E34" i="6"/>
  <c r="M34" i="6" s="1"/>
  <c r="E33" i="6"/>
  <c r="M33" i="6" s="1"/>
  <c r="E32" i="6"/>
  <c r="M32" i="6" s="1"/>
  <c r="E31" i="6"/>
  <c r="M31" i="6" s="1"/>
  <c r="E30" i="6"/>
  <c r="M30" i="6" s="1"/>
  <c r="E29" i="6"/>
  <c r="M29" i="6" s="1"/>
  <c r="E27" i="6"/>
  <c r="M27" i="6" s="1"/>
  <c r="E26" i="6"/>
  <c r="M26" i="6" s="1"/>
  <c r="E25" i="6"/>
  <c r="M25" i="6" s="1"/>
  <c r="E24" i="6"/>
  <c r="M24" i="6" s="1"/>
  <c r="E23" i="6"/>
  <c r="M23" i="6" s="1"/>
  <c r="E22" i="6"/>
  <c r="M22" i="6" s="1"/>
  <c r="E21" i="6"/>
  <c r="M21" i="6" s="1"/>
  <c r="E20" i="6"/>
  <c r="M20" i="6" s="1"/>
  <c r="E18" i="6"/>
  <c r="M18" i="6" s="1"/>
  <c r="E17" i="6"/>
  <c r="M17" i="6" s="1"/>
  <c r="E16" i="6"/>
  <c r="M16" i="6" s="1"/>
  <c r="E15" i="6"/>
  <c r="M15" i="6" s="1"/>
  <c r="E14" i="6"/>
  <c r="M14" i="6" s="1"/>
  <c r="E13" i="6"/>
  <c r="M13" i="6" s="1"/>
  <c r="E12" i="6"/>
  <c r="M12" i="6" s="1"/>
  <c r="E11" i="6"/>
  <c r="M11" i="6" s="1"/>
  <c r="N81" i="8"/>
  <c r="N80" i="8"/>
  <c r="N79" i="8"/>
  <c r="N78" i="8"/>
  <c r="N77" i="8"/>
  <c r="N76" i="8"/>
  <c r="N75" i="8"/>
  <c r="N74" i="8"/>
  <c r="N72" i="8"/>
  <c r="N71" i="8"/>
  <c r="N70" i="8"/>
  <c r="N69" i="8"/>
  <c r="N68" i="8"/>
  <c r="N67" i="8"/>
  <c r="N66" i="8"/>
  <c r="N65" i="8"/>
  <c r="N63" i="8"/>
  <c r="N62" i="8"/>
  <c r="N61" i="8"/>
  <c r="N60" i="8"/>
  <c r="N59" i="8"/>
  <c r="N58" i="8"/>
  <c r="N57" i="8"/>
  <c r="N56" i="8"/>
  <c r="N54" i="8"/>
  <c r="N53" i="8"/>
  <c r="N52" i="8"/>
  <c r="N51" i="8"/>
  <c r="N50" i="8"/>
  <c r="N49" i="8"/>
  <c r="N48" i="8"/>
  <c r="N47" i="8"/>
  <c r="N45" i="8"/>
  <c r="N44" i="8"/>
  <c r="N43" i="8"/>
  <c r="N42" i="8"/>
  <c r="N41" i="8"/>
  <c r="N40" i="8"/>
  <c r="N39" i="8"/>
  <c r="N38" i="8"/>
  <c r="N36" i="8"/>
  <c r="N35" i="8"/>
  <c r="N34" i="8"/>
  <c r="N33" i="8"/>
  <c r="N32" i="8"/>
  <c r="N31" i="8"/>
  <c r="N30" i="8"/>
  <c r="N29" i="8"/>
  <c r="N27" i="8"/>
  <c r="N26" i="8"/>
  <c r="N25" i="8"/>
  <c r="N24" i="8"/>
  <c r="N23" i="8"/>
  <c r="N22" i="8"/>
  <c r="N21" i="8"/>
  <c r="N20" i="8"/>
  <c r="N18" i="8"/>
  <c r="N17" i="8"/>
  <c r="N16" i="8"/>
  <c r="N15" i="8"/>
  <c r="N14" i="8"/>
  <c r="N13" i="8"/>
  <c r="N12" i="8"/>
  <c r="N11" i="8"/>
  <c r="J81" i="8"/>
  <c r="G81" i="8"/>
  <c r="F81" i="8"/>
  <c r="D81" i="8"/>
  <c r="C81" i="8"/>
  <c r="J72" i="8"/>
  <c r="G72" i="8"/>
  <c r="F72" i="8"/>
  <c r="D72" i="8"/>
  <c r="C72" i="8"/>
  <c r="J54" i="8"/>
  <c r="G54" i="8"/>
  <c r="F54" i="8"/>
  <c r="D54" i="8"/>
  <c r="C54" i="8"/>
  <c r="J45" i="8"/>
  <c r="G45" i="8"/>
  <c r="F45" i="8"/>
  <c r="D45" i="8"/>
  <c r="C45" i="8"/>
  <c r="J36" i="8"/>
  <c r="G36" i="8"/>
  <c r="F36" i="8"/>
  <c r="D36" i="8"/>
  <c r="C36" i="8"/>
  <c r="J27" i="8"/>
  <c r="G27" i="8"/>
  <c r="F27" i="8"/>
  <c r="D27" i="8"/>
  <c r="C27" i="8"/>
  <c r="C18" i="8"/>
  <c r="D18" i="8"/>
  <c r="F18" i="8"/>
  <c r="G18" i="8"/>
  <c r="J18" i="8"/>
  <c r="N81" i="7"/>
  <c r="N80" i="7"/>
  <c r="N79" i="7"/>
  <c r="N78" i="7"/>
  <c r="N77" i="7"/>
  <c r="N76" i="7"/>
  <c r="N75" i="7"/>
  <c r="N74" i="7"/>
  <c r="N72" i="7"/>
  <c r="N71" i="7"/>
  <c r="N70" i="7"/>
  <c r="N69" i="7"/>
  <c r="N68" i="7"/>
  <c r="N67" i="7"/>
  <c r="N66" i="7"/>
  <c r="N65" i="7"/>
  <c r="N63" i="7"/>
  <c r="N62" i="7"/>
  <c r="N61" i="7"/>
  <c r="N60" i="7"/>
  <c r="N59" i="7"/>
  <c r="N58" i="7"/>
  <c r="N57" i="7"/>
  <c r="N56" i="7"/>
  <c r="N54" i="7"/>
  <c r="N53" i="7"/>
  <c r="N52" i="7"/>
  <c r="N51" i="7"/>
  <c r="N50" i="7"/>
  <c r="N49" i="7"/>
  <c r="N48" i="7"/>
  <c r="N47" i="7"/>
  <c r="N45" i="7"/>
  <c r="N44" i="7"/>
  <c r="N43" i="7"/>
  <c r="N42" i="7"/>
  <c r="N41" i="7"/>
  <c r="N40" i="7"/>
  <c r="N39" i="7"/>
  <c r="N38" i="7"/>
  <c r="N36" i="7"/>
  <c r="N35" i="7"/>
  <c r="N34" i="7"/>
  <c r="N33" i="7"/>
  <c r="N32" i="7"/>
  <c r="N31" i="7"/>
  <c r="N30" i="7"/>
  <c r="N29" i="7"/>
  <c r="N27" i="7"/>
  <c r="N26" i="7"/>
  <c r="N25" i="7"/>
  <c r="N24" i="7"/>
  <c r="N23" i="7"/>
  <c r="N22" i="7"/>
  <c r="N21" i="7"/>
  <c r="N20" i="7"/>
  <c r="J81" i="7"/>
  <c r="G81" i="7"/>
  <c r="F81" i="7"/>
  <c r="D81" i="7"/>
  <c r="C81" i="7"/>
  <c r="J72" i="7"/>
  <c r="G72" i="7"/>
  <c r="F72" i="7"/>
  <c r="D72" i="7"/>
  <c r="C72" i="7"/>
  <c r="J63" i="7"/>
  <c r="G63" i="7"/>
  <c r="F63" i="7"/>
  <c r="D63" i="7"/>
  <c r="C63" i="7"/>
  <c r="J54" i="7"/>
  <c r="G54" i="7"/>
  <c r="F54" i="7"/>
  <c r="D54" i="7"/>
  <c r="C54" i="7"/>
  <c r="J45" i="7"/>
  <c r="G45" i="7"/>
  <c r="F45" i="7"/>
  <c r="D45" i="7"/>
  <c r="C45" i="7"/>
  <c r="J36" i="7"/>
  <c r="G36" i="7"/>
  <c r="F36" i="7"/>
  <c r="D36" i="7"/>
  <c r="C36" i="7"/>
  <c r="J27" i="7"/>
  <c r="G27" i="7"/>
  <c r="F27" i="7"/>
  <c r="D27" i="7"/>
  <c r="C27" i="7"/>
  <c r="C18" i="7"/>
  <c r="D18" i="7"/>
  <c r="F18" i="7"/>
  <c r="G18" i="7"/>
  <c r="J18" i="7"/>
  <c r="N18" i="7"/>
  <c r="N81" i="6"/>
  <c r="N80" i="6"/>
  <c r="N79" i="6"/>
  <c r="N78" i="6"/>
  <c r="N77" i="6"/>
  <c r="N76" i="6"/>
  <c r="N75" i="6"/>
  <c r="N74" i="6"/>
  <c r="N72" i="6"/>
  <c r="N71" i="6"/>
  <c r="N70" i="6"/>
  <c r="N69" i="6"/>
  <c r="N68" i="6"/>
  <c r="N67" i="6"/>
  <c r="N66" i="6"/>
  <c r="N65" i="6"/>
  <c r="N63" i="6"/>
  <c r="N62" i="6"/>
  <c r="N61" i="6"/>
  <c r="N60" i="6"/>
  <c r="N59" i="6"/>
  <c r="N58" i="6"/>
  <c r="N57" i="6"/>
  <c r="N56" i="6"/>
  <c r="N54" i="6"/>
  <c r="N53" i="6"/>
  <c r="N52" i="6"/>
  <c r="N51" i="6"/>
  <c r="N50" i="6"/>
  <c r="N49" i="6"/>
  <c r="N48" i="6"/>
  <c r="N47" i="6"/>
  <c r="N45" i="6"/>
  <c r="N44" i="6"/>
  <c r="N43" i="6"/>
  <c r="N42" i="6"/>
  <c r="N41" i="6"/>
  <c r="N40" i="6"/>
  <c r="N39" i="6"/>
  <c r="N38" i="6"/>
  <c r="N36" i="6"/>
  <c r="N35" i="6"/>
  <c r="N34" i="6"/>
  <c r="N33" i="6"/>
  <c r="N32" i="6"/>
  <c r="N31" i="6"/>
  <c r="N30" i="6"/>
  <c r="N29" i="6"/>
  <c r="N27" i="6"/>
  <c r="N26" i="6"/>
  <c r="N25" i="6"/>
  <c r="N24" i="6"/>
  <c r="N23" i="6"/>
  <c r="N22" i="6"/>
  <c r="N21" i="6"/>
  <c r="N20" i="6"/>
  <c r="J81" i="6"/>
  <c r="G81" i="6"/>
  <c r="F81" i="6"/>
  <c r="D81" i="6"/>
  <c r="C81" i="6"/>
  <c r="J72" i="6"/>
  <c r="G72" i="6"/>
  <c r="F72" i="6"/>
  <c r="D72" i="6"/>
  <c r="C72" i="6"/>
  <c r="J63" i="6"/>
  <c r="G63" i="6"/>
  <c r="F63" i="6"/>
  <c r="D63" i="6"/>
  <c r="C63" i="6"/>
  <c r="J54" i="6"/>
  <c r="G54" i="6"/>
  <c r="F54" i="6"/>
  <c r="D54" i="6"/>
  <c r="C54" i="6"/>
  <c r="J45" i="6"/>
  <c r="G45" i="6"/>
  <c r="F45" i="6"/>
  <c r="D45" i="6"/>
  <c r="C45" i="6"/>
  <c r="J36" i="6"/>
  <c r="G36" i="6"/>
  <c r="F36" i="6"/>
  <c r="D36" i="6"/>
  <c r="C36" i="6"/>
  <c r="J27" i="6"/>
  <c r="G27" i="6"/>
  <c r="F27" i="6"/>
  <c r="D27" i="6"/>
  <c r="C27" i="6"/>
  <c r="C18" i="6"/>
  <c r="D18" i="6"/>
  <c r="F18" i="6"/>
  <c r="G18" i="6"/>
  <c r="J18" i="6"/>
  <c r="N18" i="6"/>
  <c r="J81" i="3"/>
  <c r="G81" i="3"/>
  <c r="F81" i="3"/>
  <c r="E81" i="3"/>
  <c r="M81" i="3" s="1"/>
  <c r="D81" i="3"/>
  <c r="C81" i="3"/>
  <c r="J72" i="3"/>
  <c r="G72" i="3"/>
  <c r="F72" i="3"/>
  <c r="E72" i="3"/>
  <c r="M72" i="3" s="1"/>
  <c r="D72" i="3"/>
  <c r="C72" i="3"/>
  <c r="J63" i="3"/>
  <c r="G63" i="3"/>
  <c r="F63" i="3"/>
  <c r="E63" i="3"/>
  <c r="M63" i="3" s="1"/>
  <c r="D63" i="3"/>
  <c r="C63" i="3"/>
  <c r="J54" i="3"/>
  <c r="G54" i="3"/>
  <c r="F54" i="3"/>
  <c r="E54" i="3"/>
  <c r="M54" i="3" s="1"/>
  <c r="D54" i="3"/>
  <c r="C54" i="3"/>
  <c r="J45" i="3"/>
  <c r="G45" i="3"/>
  <c r="F45" i="3"/>
  <c r="E45" i="3"/>
  <c r="M45" i="3" s="1"/>
  <c r="D45" i="3"/>
  <c r="C45" i="3"/>
  <c r="J36" i="3"/>
  <c r="G36" i="3"/>
  <c r="F36" i="3"/>
  <c r="E36" i="3"/>
  <c r="M36" i="3" s="1"/>
  <c r="D36" i="3"/>
  <c r="C36" i="3"/>
  <c r="J27" i="3"/>
  <c r="G27" i="3"/>
  <c r="F27" i="3"/>
  <c r="E27" i="3"/>
  <c r="M27" i="3" s="1"/>
  <c r="D27" i="3"/>
  <c r="C27" i="3"/>
  <c r="J18" i="3"/>
  <c r="C18" i="3"/>
  <c r="D18" i="3"/>
  <c r="E18" i="3"/>
  <c r="M18" i="3" s="1"/>
  <c r="F18" i="3"/>
  <c r="G18" i="3"/>
  <c r="E17" i="1"/>
  <c r="M17" i="1" s="1"/>
  <c r="E18" i="1"/>
  <c r="N81" i="1"/>
  <c r="N80" i="1"/>
  <c r="N79" i="1"/>
  <c r="N78" i="1"/>
  <c r="N77" i="1"/>
  <c r="N76" i="1"/>
  <c r="N75" i="1"/>
  <c r="N74" i="1"/>
  <c r="N72" i="1"/>
  <c r="N71" i="1"/>
  <c r="N70" i="1"/>
  <c r="N69" i="1"/>
  <c r="N68" i="1"/>
  <c r="N67" i="1"/>
  <c r="N66" i="1"/>
  <c r="N65" i="1"/>
  <c r="N63" i="1"/>
  <c r="N62" i="1"/>
  <c r="N61" i="1"/>
  <c r="N60" i="1"/>
  <c r="N59" i="1"/>
  <c r="N58" i="1"/>
  <c r="N57" i="1"/>
  <c r="N56" i="1"/>
  <c r="N54" i="1"/>
  <c r="N53" i="1"/>
  <c r="N52" i="1"/>
  <c r="N51" i="1"/>
  <c r="N50" i="1"/>
  <c r="N49" i="1"/>
  <c r="N48" i="1"/>
  <c r="N47" i="1"/>
  <c r="N45" i="1"/>
  <c r="N44" i="1"/>
  <c r="N43" i="1"/>
  <c r="N42" i="1"/>
  <c r="N41" i="1"/>
  <c r="N40" i="1"/>
  <c r="N39" i="1"/>
  <c r="N38" i="1"/>
  <c r="N36" i="1"/>
  <c r="N35" i="1"/>
  <c r="N34" i="1"/>
  <c r="N33" i="1"/>
  <c r="N32" i="1"/>
  <c r="N31" i="1"/>
  <c r="N30" i="1"/>
  <c r="N29" i="1"/>
  <c r="N27" i="1"/>
  <c r="N26" i="1"/>
  <c r="N25" i="1"/>
  <c r="N24" i="1"/>
  <c r="N23" i="1"/>
  <c r="N22" i="1"/>
  <c r="N21" i="1"/>
  <c r="N20" i="1"/>
  <c r="J81" i="1"/>
  <c r="G81" i="1"/>
  <c r="F81" i="1"/>
  <c r="E81" i="1"/>
  <c r="M81" i="1" s="1"/>
  <c r="D81" i="1"/>
  <c r="C81" i="1"/>
  <c r="J72" i="1"/>
  <c r="G72" i="1"/>
  <c r="F72" i="1"/>
  <c r="E72" i="1"/>
  <c r="M72" i="1" s="1"/>
  <c r="D72" i="1"/>
  <c r="C72" i="1"/>
  <c r="J63" i="1"/>
  <c r="G63" i="1"/>
  <c r="F63" i="1"/>
  <c r="E63" i="1"/>
  <c r="M63" i="1" s="1"/>
  <c r="D63" i="1"/>
  <c r="C63" i="1"/>
  <c r="J54" i="1"/>
  <c r="G54" i="1"/>
  <c r="F54" i="1"/>
  <c r="E54" i="1"/>
  <c r="M54" i="1" s="1"/>
  <c r="D54" i="1"/>
  <c r="C54" i="1"/>
  <c r="J45" i="1"/>
  <c r="G45" i="1"/>
  <c r="F45" i="1"/>
  <c r="E45" i="1"/>
  <c r="M45" i="1" s="1"/>
  <c r="D45" i="1"/>
  <c r="C45" i="1"/>
  <c r="J36" i="1"/>
  <c r="G36" i="1"/>
  <c r="F36" i="1"/>
  <c r="E36" i="1"/>
  <c r="M36" i="1" s="1"/>
  <c r="D36" i="1"/>
  <c r="C36" i="1"/>
  <c r="J27" i="1"/>
  <c r="G27" i="1"/>
  <c r="F27" i="1"/>
  <c r="E27" i="1"/>
  <c r="M27" i="1" s="1"/>
  <c r="D27" i="1"/>
  <c r="C27" i="1"/>
  <c r="C17" i="1"/>
  <c r="D17" i="1"/>
  <c r="F17" i="1"/>
  <c r="G17" i="1"/>
  <c r="J17" i="1"/>
  <c r="N17" i="1"/>
  <c r="C18" i="1"/>
  <c r="D18" i="1"/>
  <c r="F18" i="1"/>
  <c r="G18" i="1"/>
  <c r="J18" i="1"/>
  <c r="N18" i="1"/>
  <c r="J63" i="8"/>
  <c r="G63" i="8"/>
  <c r="F63" i="8"/>
  <c r="D63" i="8"/>
  <c r="C63" i="8"/>
  <c r="J80" i="7"/>
  <c r="J79" i="7"/>
  <c r="J78" i="7"/>
  <c r="J77" i="7"/>
  <c r="J76" i="7"/>
  <c r="J75" i="7"/>
  <c r="J74" i="7"/>
  <c r="J71" i="7"/>
  <c r="J70" i="7"/>
  <c r="J69" i="7"/>
  <c r="J68" i="7"/>
  <c r="J67" i="7"/>
  <c r="J66" i="7"/>
  <c r="J65" i="7"/>
  <c r="J62" i="7"/>
  <c r="J61" i="7"/>
  <c r="J60" i="7"/>
  <c r="J59" i="7"/>
  <c r="J58" i="7"/>
  <c r="J57" i="7"/>
  <c r="J56" i="7"/>
  <c r="J53" i="7"/>
  <c r="J52" i="7"/>
  <c r="J51" i="7"/>
  <c r="J50" i="7"/>
  <c r="J49" i="7"/>
  <c r="J48" i="7"/>
  <c r="J47" i="7"/>
  <c r="J44" i="7"/>
  <c r="J43" i="7"/>
  <c r="J42" i="7"/>
  <c r="J41" i="7"/>
  <c r="J40" i="7"/>
  <c r="J39" i="7"/>
  <c r="J38" i="7"/>
  <c r="J35" i="7"/>
  <c r="J34" i="7"/>
  <c r="J33" i="7"/>
  <c r="J32" i="7"/>
  <c r="J31" i="7"/>
  <c r="J30" i="7"/>
  <c r="J29" i="7"/>
  <c r="J26" i="7"/>
  <c r="J25" i="7"/>
  <c r="J24" i="7"/>
  <c r="J23" i="7"/>
  <c r="J22" i="7"/>
  <c r="J21" i="7"/>
  <c r="J20" i="7"/>
  <c r="N17" i="7"/>
  <c r="J17" i="7"/>
  <c r="N16" i="7"/>
  <c r="J16" i="7"/>
  <c r="N15" i="7"/>
  <c r="J15" i="7"/>
  <c r="N14" i="7"/>
  <c r="J14" i="7"/>
  <c r="N13" i="7"/>
  <c r="J13" i="7"/>
  <c r="N12" i="7"/>
  <c r="J12" i="7"/>
  <c r="N11" i="7"/>
  <c r="J11" i="7"/>
  <c r="J80" i="6"/>
  <c r="J79" i="6"/>
  <c r="J78" i="6"/>
  <c r="J77" i="6"/>
  <c r="J76" i="6"/>
  <c r="J75" i="6"/>
  <c r="J74" i="6"/>
  <c r="J71" i="6"/>
  <c r="J70" i="6"/>
  <c r="J69" i="6"/>
  <c r="J68" i="6"/>
  <c r="J67" i="6"/>
  <c r="J66" i="6"/>
  <c r="J65" i="6"/>
  <c r="J62" i="6"/>
  <c r="J61" i="6"/>
  <c r="J60" i="6"/>
  <c r="J59" i="6"/>
  <c r="J58" i="6"/>
  <c r="J57" i="6"/>
  <c r="J56" i="6"/>
  <c r="J53" i="6"/>
  <c r="J52" i="6"/>
  <c r="J51" i="6"/>
  <c r="J50" i="6"/>
  <c r="J49" i="6"/>
  <c r="J48" i="6"/>
  <c r="J47" i="6"/>
  <c r="J44" i="6"/>
  <c r="J43" i="6"/>
  <c r="J42" i="6"/>
  <c r="J41" i="6"/>
  <c r="J40" i="6"/>
  <c r="J39" i="6"/>
  <c r="J38" i="6"/>
  <c r="J35" i="6"/>
  <c r="J34" i="6"/>
  <c r="J33" i="6"/>
  <c r="J32" i="6"/>
  <c r="J31" i="6"/>
  <c r="J30" i="6"/>
  <c r="J29" i="6"/>
  <c r="J26" i="6"/>
  <c r="J25" i="6"/>
  <c r="J24" i="6"/>
  <c r="J23" i="6"/>
  <c r="J22" i="6"/>
  <c r="J21" i="6"/>
  <c r="J20" i="6"/>
  <c r="N17" i="6"/>
  <c r="J17" i="6"/>
  <c r="N16" i="6"/>
  <c r="J16" i="6"/>
  <c r="N15" i="6"/>
  <c r="J15" i="6"/>
  <c r="N14" i="6"/>
  <c r="J14" i="6"/>
  <c r="N13" i="6"/>
  <c r="J13" i="6"/>
  <c r="N12" i="6"/>
  <c r="J12" i="6"/>
  <c r="N11" i="6"/>
  <c r="J11" i="6"/>
  <c r="J80" i="3"/>
  <c r="J79" i="3"/>
  <c r="J78" i="3"/>
  <c r="J77" i="3"/>
  <c r="J76" i="3"/>
  <c r="J75" i="3"/>
  <c r="J74" i="3"/>
  <c r="J71" i="3"/>
  <c r="J70" i="3"/>
  <c r="J69" i="3"/>
  <c r="J68" i="3"/>
  <c r="J67" i="3"/>
  <c r="J66" i="3"/>
  <c r="J65" i="3"/>
  <c r="J62" i="3"/>
  <c r="J61" i="3"/>
  <c r="J60" i="3"/>
  <c r="J59" i="3"/>
  <c r="J58" i="3"/>
  <c r="J57" i="3"/>
  <c r="J56" i="3"/>
  <c r="J53" i="3"/>
  <c r="J52" i="3"/>
  <c r="J51" i="3"/>
  <c r="J50" i="3"/>
  <c r="J49" i="3"/>
  <c r="J48" i="3"/>
  <c r="J47" i="3"/>
  <c r="J44" i="3"/>
  <c r="J43" i="3"/>
  <c r="J42" i="3"/>
  <c r="J41" i="3"/>
  <c r="J40" i="3"/>
  <c r="J39" i="3"/>
  <c r="J38" i="3"/>
  <c r="J35" i="3"/>
  <c r="J34" i="3"/>
  <c r="J33" i="3"/>
  <c r="J32" i="3"/>
  <c r="J31" i="3"/>
  <c r="J30" i="3"/>
  <c r="J29" i="3"/>
  <c r="J26" i="3"/>
  <c r="J25" i="3"/>
  <c r="J24" i="3"/>
  <c r="J23" i="3"/>
  <c r="J22" i="3"/>
  <c r="J20" i="3"/>
  <c r="J21" i="3"/>
  <c r="J17" i="3"/>
  <c r="J16" i="3"/>
  <c r="J15" i="3"/>
  <c r="J14" i="3"/>
  <c r="J13" i="3"/>
  <c r="J12" i="3"/>
  <c r="J11" i="3"/>
  <c r="J11" i="1"/>
  <c r="C51" i="7"/>
  <c r="J80" i="8"/>
  <c r="G80" i="8"/>
  <c r="F80" i="8"/>
  <c r="D80" i="8"/>
  <c r="C80" i="8"/>
  <c r="J79" i="8"/>
  <c r="G79" i="8"/>
  <c r="F79" i="8"/>
  <c r="D79" i="8"/>
  <c r="C79" i="8"/>
  <c r="J78" i="8"/>
  <c r="G78" i="8"/>
  <c r="F78" i="8"/>
  <c r="D78" i="8"/>
  <c r="C78" i="8"/>
  <c r="J77" i="8"/>
  <c r="G77" i="8"/>
  <c r="F77" i="8"/>
  <c r="D77" i="8"/>
  <c r="C77" i="8"/>
  <c r="J76" i="8"/>
  <c r="G76" i="8"/>
  <c r="F76" i="8"/>
  <c r="D76" i="8"/>
  <c r="C76" i="8"/>
  <c r="J75" i="8"/>
  <c r="G75" i="8"/>
  <c r="F75" i="8"/>
  <c r="D75" i="8"/>
  <c r="C75" i="8"/>
  <c r="A75" i="8"/>
  <c r="A76" i="8" s="1"/>
  <c r="A77" i="8" s="1"/>
  <c r="A78" i="8" s="1"/>
  <c r="A79" i="8" s="1"/>
  <c r="A80" i="8" s="1"/>
  <c r="A81" i="8" s="1"/>
  <c r="J74" i="8"/>
  <c r="G74" i="8"/>
  <c r="F74" i="8"/>
  <c r="D74" i="8"/>
  <c r="C74" i="8"/>
  <c r="J71" i="8"/>
  <c r="G71" i="8"/>
  <c r="F71" i="8"/>
  <c r="D71" i="8"/>
  <c r="C71" i="8"/>
  <c r="J70" i="8"/>
  <c r="G70" i="8"/>
  <c r="F70" i="8"/>
  <c r="D70" i="8"/>
  <c r="C70" i="8"/>
  <c r="J69" i="8"/>
  <c r="G69" i="8"/>
  <c r="F69" i="8"/>
  <c r="D69" i="8"/>
  <c r="C69" i="8"/>
  <c r="J68" i="8"/>
  <c r="G68" i="8"/>
  <c r="F68" i="8"/>
  <c r="D68" i="8"/>
  <c r="C68" i="8"/>
  <c r="J67" i="8"/>
  <c r="G67" i="8"/>
  <c r="F67" i="8"/>
  <c r="D67" i="8"/>
  <c r="C67" i="8"/>
  <c r="J66" i="8"/>
  <c r="G66" i="8"/>
  <c r="F66" i="8"/>
  <c r="D66" i="8"/>
  <c r="C66" i="8"/>
  <c r="A66" i="8"/>
  <c r="A67" i="8" s="1"/>
  <c r="A68" i="8" s="1"/>
  <c r="A69" i="8" s="1"/>
  <c r="A70" i="8" s="1"/>
  <c r="A71" i="8" s="1"/>
  <c r="A72" i="8" s="1"/>
  <c r="J65" i="8"/>
  <c r="G65" i="8"/>
  <c r="F65" i="8"/>
  <c r="D65" i="8"/>
  <c r="C65" i="8"/>
  <c r="J62" i="8"/>
  <c r="G62" i="8"/>
  <c r="F62" i="8"/>
  <c r="D62" i="8"/>
  <c r="C62" i="8"/>
  <c r="J61" i="8"/>
  <c r="G61" i="8"/>
  <c r="F61" i="8"/>
  <c r="D61" i="8"/>
  <c r="C61" i="8"/>
  <c r="J60" i="8"/>
  <c r="G60" i="8"/>
  <c r="F60" i="8"/>
  <c r="D60" i="8"/>
  <c r="C60" i="8"/>
  <c r="J59" i="8"/>
  <c r="G59" i="8"/>
  <c r="F59" i="8"/>
  <c r="D59" i="8"/>
  <c r="C59" i="8"/>
  <c r="J58" i="8"/>
  <c r="G58" i="8"/>
  <c r="F58" i="8"/>
  <c r="D58" i="8"/>
  <c r="C58" i="8"/>
  <c r="J57" i="8"/>
  <c r="G57" i="8"/>
  <c r="F57" i="8"/>
  <c r="D57" i="8"/>
  <c r="C57" i="8"/>
  <c r="A57" i="8"/>
  <c r="A58" i="8" s="1"/>
  <c r="A59" i="8" s="1"/>
  <c r="A60" i="8" s="1"/>
  <c r="A61" i="8" s="1"/>
  <c r="A62" i="8" s="1"/>
  <c r="A63" i="8" s="1"/>
  <c r="J56" i="8"/>
  <c r="G56" i="8"/>
  <c r="F56" i="8"/>
  <c r="D56" i="8"/>
  <c r="C56" i="8"/>
  <c r="J53" i="8"/>
  <c r="G53" i="8"/>
  <c r="F53" i="8"/>
  <c r="D53" i="8"/>
  <c r="C53" i="8"/>
  <c r="J52" i="8"/>
  <c r="G52" i="8"/>
  <c r="F52" i="8"/>
  <c r="D52" i="8"/>
  <c r="C52" i="8"/>
  <c r="J51" i="8"/>
  <c r="G51" i="8"/>
  <c r="F51" i="8"/>
  <c r="D51" i="8"/>
  <c r="C51" i="8"/>
  <c r="J50" i="8"/>
  <c r="G50" i="8"/>
  <c r="F50" i="8"/>
  <c r="D50" i="8"/>
  <c r="C50" i="8"/>
  <c r="J49" i="8"/>
  <c r="G49" i="8"/>
  <c r="F49" i="8"/>
  <c r="D49" i="8"/>
  <c r="C49" i="8"/>
  <c r="J48" i="8"/>
  <c r="G48" i="8"/>
  <c r="F48" i="8"/>
  <c r="D48" i="8"/>
  <c r="C48" i="8"/>
  <c r="A48" i="8"/>
  <c r="A49" i="8" s="1"/>
  <c r="A50" i="8" s="1"/>
  <c r="A51" i="8" s="1"/>
  <c r="A52" i="8" s="1"/>
  <c r="A53" i="8" s="1"/>
  <c r="A54" i="8" s="1"/>
  <c r="J47" i="8"/>
  <c r="G47" i="8"/>
  <c r="F47" i="8"/>
  <c r="D47" i="8"/>
  <c r="C47" i="8"/>
  <c r="J44" i="8"/>
  <c r="G44" i="8"/>
  <c r="F44" i="8"/>
  <c r="D44" i="8"/>
  <c r="C44" i="8"/>
  <c r="J39" i="8"/>
  <c r="G39" i="8"/>
  <c r="F39" i="8"/>
  <c r="D39" i="8"/>
  <c r="C39" i="8"/>
  <c r="J43" i="8"/>
  <c r="G43" i="8"/>
  <c r="F43" i="8"/>
  <c r="D43" i="8"/>
  <c r="C43" i="8"/>
  <c r="J42" i="8"/>
  <c r="G42" i="8"/>
  <c r="F42" i="8"/>
  <c r="D42" i="8"/>
  <c r="C42" i="8"/>
  <c r="J41" i="8"/>
  <c r="G41" i="8"/>
  <c r="F41" i="8"/>
  <c r="D41" i="8"/>
  <c r="C41" i="8"/>
  <c r="J40" i="8"/>
  <c r="G40" i="8"/>
  <c r="F40" i="8"/>
  <c r="D40" i="8"/>
  <c r="C40" i="8"/>
  <c r="A39" i="8"/>
  <c r="A40" i="8" s="1"/>
  <c r="A41" i="8" s="1"/>
  <c r="A42" i="8" s="1"/>
  <c r="A43" i="8" s="1"/>
  <c r="A44" i="8" s="1"/>
  <c r="A45" i="8" s="1"/>
  <c r="J38" i="8"/>
  <c r="G38" i="8"/>
  <c r="F38" i="8"/>
  <c r="D38" i="8"/>
  <c r="C38" i="8"/>
  <c r="F37" i="8"/>
  <c r="F55" i="8" s="1"/>
  <c r="F73" i="8" s="1"/>
  <c r="J35" i="8"/>
  <c r="G35" i="8"/>
  <c r="F35" i="8"/>
  <c r="D35" i="8"/>
  <c r="C35" i="8"/>
  <c r="J31" i="8"/>
  <c r="G31" i="8"/>
  <c r="F31" i="8"/>
  <c r="D31" i="8"/>
  <c r="C31" i="8"/>
  <c r="J34" i="8"/>
  <c r="G34" i="8"/>
  <c r="F34" i="8"/>
  <c r="D34" i="8"/>
  <c r="C34" i="8"/>
  <c r="J33" i="8"/>
  <c r="G33" i="8"/>
  <c r="F33" i="8"/>
  <c r="D33" i="8"/>
  <c r="C33" i="8"/>
  <c r="J32" i="8"/>
  <c r="G32" i="8"/>
  <c r="F32" i="8"/>
  <c r="D32" i="8"/>
  <c r="C32" i="8"/>
  <c r="J30" i="8"/>
  <c r="G30" i="8"/>
  <c r="F30" i="8"/>
  <c r="D30" i="8"/>
  <c r="C30" i="8"/>
  <c r="A30" i="8"/>
  <c r="A31" i="8" s="1"/>
  <c r="A32" i="8" s="1"/>
  <c r="A33" i="8" s="1"/>
  <c r="A34" i="8" s="1"/>
  <c r="A35" i="8" s="1"/>
  <c r="A36" i="8" s="1"/>
  <c r="J29" i="8"/>
  <c r="G29" i="8"/>
  <c r="F29" i="8"/>
  <c r="D29" i="8"/>
  <c r="C29" i="8"/>
  <c r="F28" i="8"/>
  <c r="F46" i="8" s="1"/>
  <c r="F64" i="8" s="1"/>
  <c r="J26" i="8"/>
  <c r="G26" i="8"/>
  <c r="F26" i="8"/>
  <c r="D26" i="8"/>
  <c r="C26" i="8"/>
  <c r="J25" i="8"/>
  <c r="G25" i="8"/>
  <c r="F25" i="8"/>
  <c r="D25" i="8"/>
  <c r="C25" i="8"/>
  <c r="J24" i="8"/>
  <c r="G24" i="8"/>
  <c r="F24" i="8"/>
  <c r="D24" i="8"/>
  <c r="C24" i="8"/>
  <c r="J23" i="8"/>
  <c r="G23" i="8"/>
  <c r="F23" i="8"/>
  <c r="D23" i="8"/>
  <c r="C23" i="8"/>
  <c r="J22" i="8"/>
  <c r="G22" i="8"/>
  <c r="F22" i="8"/>
  <c r="D22" i="8"/>
  <c r="C22" i="8"/>
  <c r="J21" i="8"/>
  <c r="G21" i="8"/>
  <c r="F21" i="8"/>
  <c r="D21" i="8"/>
  <c r="C21" i="8"/>
  <c r="A21" i="8"/>
  <c r="A22" i="8" s="1"/>
  <c r="A23" i="8" s="1"/>
  <c r="A24" i="8" s="1"/>
  <c r="A25" i="8" s="1"/>
  <c r="A26" i="8" s="1"/>
  <c r="A27" i="8" s="1"/>
  <c r="J20" i="8"/>
  <c r="G20" i="8"/>
  <c r="F20" i="8"/>
  <c r="D20" i="8"/>
  <c r="C20" i="8"/>
  <c r="D19" i="8"/>
  <c r="D28" i="8" s="1"/>
  <c r="D37" i="8" s="1"/>
  <c r="D46" i="8" s="1"/>
  <c r="D55" i="8" s="1"/>
  <c r="D64" i="8" s="1"/>
  <c r="D73" i="8" s="1"/>
  <c r="C19" i="8"/>
  <c r="C28" i="8" s="1"/>
  <c r="C37" i="8" s="1"/>
  <c r="C46" i="8" s="1"/>
  <c r="C55" i="8" s="1"/>
  <c r="C64" i="8" s="1"/>
  <c r="C73" i="8" s="1"/>
  <c r="B19" i="8"/>
  <c r="B28" i="8" s="1"/>
  <c r="B37" i="8" s="1"/>
  <c r="B46" i="8" s="1"/>
  <c r="B55" i="8" s="1"/>
  <c r="B64" i="8" s="1"/>
  <c r="B73" i="8" s="1"/>
  <c r="J17" i="8"/>
  <c r="G17" i="8"/>
  <c r="F17" i="8"/>
  <c r="C17" i="8"/>
  <c r="J16" i="8"/>
  <c r="G16" i="8"/>
  <c r="F16" i="8"/>
  <c r="D16" i="8"/>
  <c r="C16" i="8"/>
  <c r="J15" i="8"/>
  <c r="G15" i="8"/>
  <c r="F15" i="8"/>
  <c r="D15" i="8"/>
  <c r="C15" i="8"/>
  <c r="J14" i="8"/>
  <c r="G14" i="8"/>
  <c r="F14" i="8"/>
  <c r="D14" i="8"/>
  <c r="C14" i="8"/>
  <c r="J13" i="8"/>
  <c r="G13" i="8"/>
  <c r="F13" i="8"/>
  <c r="D13" i="8"/>
  <c r="C13" i="8"/>
  <c r="J12" i="8"/>
  <c r="G12" i="8"/>
  <c r="F12" i="8"/>
  <c r="D12" i="8"/>
  <c r="C12" i="8"/>
  <c r="A12" i="8"/>
  <c r="A13" i="8" s="1"/>
  <c r="A14" i="8" s="1"/>
  <c r="A15" i="8" s="1"/>
  <c r="A16" i="8" s="1"/>
  <c r="A17" i="8" s="1"/>
  <c r="A18" i="8" s="1"/>
  <c r="J11" i="8"/>
  <c r="G11" i="8"/>
  <c r="F11" i="8"/>
  <c r="D11" i="8"/>
  <c r="C11" i="8"/>
  <c r="G10" i="8"/>
  <c r="G19" i="8" s="1"/>
  <c r="G28" i="8" s="1"/>
  <c r="G37" i="8" s="1"/>
  <c r="G46" i="8" s="1"/>
  <c r="G55" i="8" s="1"/>
  <c r="G64" i="8" s="1"/>
  <c r="G73" i="8" s="1"/>
  <c r="H4" i="8"/>
  <c r="E4" i="8"/>
  <c r="I4" i="8" s="1"/>
  <c r="G80" i="7"/>
  <c r="F80" i="7"/>
  <c r="D80" i="7"/>
  <c r="C80" i="7"/>
  <c r="G79" i="7"/>
  <c r="F79" i="7"/>
  <c r="D79" i="7"/>
  <c r="C79" i="7"/>
  <c r="G78" i="7"/>
  <c r="F78" i="7"/>
  <c r="D78" i="7"/>
  <c r="C78" i="7"/>
  <c r="G77" i="7"/>
  <c r="F77" i="7"/>
  <c r="D77" i="7"/>
  <c r="C77" i="7"/>
  <c r="G76" i="7"/>
  <c r="F76" i="7"/>
  <c r="D76" i="7"/>
  <c r="C76" i="7"/>
  <c r="G75" i="7"/>
  <c r="F75" i="7"/>
  <c r="D75" i="7"/>
  <c r="C75" i="7"/>
  <c r="A75" i="7"/>
  <c r="A76" i="7" s="1"/>
  <c r="A77" i="7" s="1"/>
  <c r="A78" i="7" s="1"/>
  <c r="A79" i="7" s="1"/>
  <c r="A80" i="7" s="1"/>
  <c r="A81" i="7" s="1"/>
  <c r="G74" i="7"/>
  <c r="F74" i="7"/>
  <c r="D74" i="7"/>
  <c r="C74" i="7"/>
  <c r="G71" i="7"/>
  <c r="F71" i="7"/>
  <c r="D71" i="7"/>
  <c r="C71" i="7"/>
  <c r="G70" i="7"/>
  <c r="F70" i="7"/>
  <c r="D70" i="7"/>
  <c r="C70" i="7"/>
  <c r="G69" i="7"/>
  <c r="F69" i="7"/>
  <c r="D69" i="7"/>
  <c r="C69" i="7"/>
  <c r="G68" i="7"/>
  <c r="F68" i="7"/>
  <c r="D68" i="7"/>
  <c r="C68" i="7"/>
  <c r="G67" i="7"/>
  <c r="F67" i="7"/>
  <c r="D67" i="7"/>
  <c r="C67" i="7"/>
  <c r="G66" i="7"/>
  <c r="F66" i="7"/>
  <c r="D66" i="7"/>
  <c r="C66" i="7"/>
  <c r="A66" i="7"/>
  <c r="A67" i="7" s="1"/>
  <c r="A68" i="7" s="1"/>
  <c r="A69" i="7" s="1"/>
  <c r="A70" i="7" s="1"/>
  <c r="A71" i="7" s="1"/>
  <c r="A72" i="7" s="1"/>
  <c r="G65" i="7"/>
  <c r="F65" i="7"/>
  <c r="D65" i="7"/>
  <c r="C65" i="7"/>
  <c r="G57" i="7"/>
  <c r="F57" i="7"/>
  <c r="D57" i="7"/>
  <c r="C57" i="7"/>
  <c r="G62" i="7"/>
  <c r="F62" i="7"/>
  <c r="D62" i="7"/>
  <c r="C62" i="7"/>
  <c r="G61" i="7"/>
  <c r="F61" i="7"/>
  <c r="D61" i="7"/>
  <c r="C61" i="7"/>
  <c r="G60" i="7"/>
  <c r="F60" i="7"/>
  <c r="D60" i="7"/>
  <c r="C60" i="7"/>
  <c r="G59" i="7"/>
  <c r="F59" i="7"/>
  <c r="D59" i="7"/>
  <c r="C59" i="7"/>
  <c r="G58" i="7"/>
  <c r="F58" i="7"/>
  <c r="D58" i="7"/>
  <c r="C58" i="7"/>
  <c r="A57" i="7"/>
  <c r="A58" i="7" s="1"/>
  <c r="A59" i="7" s="1"/>
  <c r="A60" i="7" s="1"/>
  <c r="A61" i="7" s="1"/>
  <c r="A62" i="7" s="1"/>
  <c r="A63" i="7" s="1"/>
  <c r="G56" i="7"/>
  <c r="F56" i="7"/>
  <c r="D56" i="7"/>
  <c r="C56" i="7"/>
  <c r="G53" i="7"/>
  <c r="F53" i="7"/>
  <c r="D53" i="7"/>
  <c r="C53" i="7"/>
  <c r="G52" i="7"/>
  <c r="F52" i="7"/>
  <c r="D52" i="7"/>
  <c r="C52" i="7"/>
  <c r="G51" i="7"/>
  <c r="F51" i="7"/>
  <c r="D51" i="7"/>
  <c r="G50" i="7"/>
  <c r="F50" i="7"/>
  <c r="D50" i="7"/>
  <c r="C50" i="7"/>
  <c r="G49" i="7"/>
  <c r="F49" i="7"/>
  <c r="D49" i="7"/>
  <c r="C49" i="7"/>
  <c r="G48" i="7"/>
  <c r="F48" i="7"/>
  <c r="D48" i="7"/>
  <c r="C48" i="7"/>
  <c r="A48" i="7"/>
  <c r="A49" i="7" s="1"/>
  <c r="A50" i="7" s="1"/>
  <c r="A51" i="7" s="1"/>
  <c r="A52" i="7" s="1"/>
  <c r="A53" i="7" s="1"/>
  <c r="A54" i="7" s="1"/>
  <c r="G47" i="7"/>
  <c r="F47" i="7"/>
  <c r="D47" i="7"/>
  <c r="C47" i="7"/>
  <c r="G44" i="7"/>
  <c r="F44" i="7"/>
  <c r="D44" i="7"/>
  <c r="C44" i="7"/>
  <c r="G43" i="7"/>
  <c r="F43" i="7"/>
  <c r="D43" i="7"/>
  <c r="C43" i="7"/>
  <c r="G42" i="7"/>
  <c r="F42" i="7"/>
  <c r="D42" i="7"/>
  <c r="C42" i="7"/>
  <c r="G41" i="7"/>
  <c r="F41" i="7"/>
  <c r="D41" i="7"/>
  <c r="C41" i="7"/>
  <c r="G40" i="7"/>
  <c r="F40" i="7"/>
  <c r="D40" i="7"/>
  <c r="C40" i="7"/>
  <c r="G39" i="7"/>
  <c r="F39" i="7"/>
  <c r="D39" i="7"/>
  <c r="C39" i="7"/>
  <c r="A39" i="7"/>
  <c r="A40" i="7" s="1"/>
  <c r="A41" i="7" s="1"/>
  <c r="A42" i="7" s="1"/>
  <c r="A43" i="7" s="1"/>
  <c r="A44" i="7" s="1"/>
  <c r="A45" i="7" s="1"/>
  <c r="G38" i="7"/>
  <c r="F38" i="7"/>
  <c r="D38" i="7"/>
  <c r="C38" i="7"/>
  <c r="F37" i="7"/>
  <c r="F55" i="7" s="1"/>
  <c r="F73" i="7" s="1"/>
  <c r="G35" i="7"/>
  <c r="F35" i="7"/>
  <c r="D35" i="7"/>
  <c r="C35" i="7"/>
  <c r="G31" i="7"/>
  <c r="F31" i="7"/>
  <c r="D31" i="7"/>
  <c r="G34" i="7"/>
  <c r="F34" i="7"/>
  <c r="D34" i="7"/>
  <c r="C34" i="7"/>
  <c r="G33" i="7"/>
  <c r="F33" i="7"/>
  <c r="D33" i="7"/>
  <c r="C33" i="7"/>
  <c r="G32" i="7"/>
  <c r="F32" i="7"/>
  <c r="D32" i="7"/>
  <c r="C32" i="7"/>
  <c r="G30" i="7"/>
  <c r="F30" i="7"/>
  <c r="D30" i="7"/>
  <c r="C30" i="7"/>
  <c r="A30" i="7"/>
  <c r="A31" i="7" s="1"/>
  <c r="A32" i="7" s="1"/>
  <c r="A33" i="7" s="1"/>
  <c r="A34" i="7" s="1"/>
  <c r="A35" i="7" s="1"/>
  <c r="A36" i="7" s="1"/>
  <c r="G29" i="7"/>
  <c r="F29" i="7"/>
  <c r="D29" i="7"/>
  <c r="C29" i="7"/>
  <c r="F28" i="7"/>
  <c r="F46" i="7" s="1"/>
  <c r="F64" i="7" s="1"/>
  <c r="G26" i="7"/>
  <c r="F26" i="7"/>
  <c r="D26" i="7"/>
  <c r="C26" i="7"/>
  <c r="G22" i="7"/>
  <c r="F22" i="7"/>
  <c r="D22" i="7"/>
  <c r="C22" i="7"/>
  <c r="G25" i="7"/>
  <c r="F25" i="7"/>
  <c r="D25" i="7"/>
  <c r="C25" i="7"/>
  <c r="G24" i="7"/>
  <c r="F24" i="7"/>
  <c r="D24" i="7"/>
  <c r="C24" i="7"/>
  <c r="G23" i="7"/>
  <c r="F23" i="7"/>
  <c r="D23" i="7"/>
  <c r="C23" i="7"/>
  <c r="G21" i="7"/>
  <c r="F21" i="7"/>
  <c r="D21" i="7"/>
  <c r="C21" i="7"/>
  <c r="A21" i="7"/>
  <c r="A22" i="7" s="1"/>
  <c r="A23" i="7" s="1"/>
  <c r="A24" i="7" s="1"/>
  <c r="A25" i="7" s="1"/>
  <c r="A26" i="7" s="1"/>
  <c r="A27" i="7" s="1"/>
  <c r="G20" i="7"/>
  <c r="F20" i="7"/>
  <c r="D20" i="7"/>
  <c r="C20" i="7"/>
  <c r="D19" i="7"/>
  <c r="D28" i="7" s="1"/>
  <c r="D37" i="7" s="1"/>
  <c r="D46" i="7" s="1"/>
  <c r="D55" i="7" s="1"/>
  <c r="D64" i="7" s="1"/>
  <c r="D73" i="7" s="1"/>
  <c r="C19" i="7"/>
  <c r="C28" i="7" s="1"/>
  <c r="C37" i="7" s="1"/>
  <c r="C46" i="7" s="1"/>
  <c r="C55" i="7" s="1"/>
  <c r="C64" i="7" s="1"/>
  <c r="C73" i="7" s="1"/>
  <c r="B19" i="7"/>
  <c r="B28" i="7" s="1"/>
  <c r="B37" i="7" s="1"/>
  <c r="B46" i="7" s="1"/>
  <c r="B55" i="7" s="1"/>
  <c r="B64" i="7" s="1"/>
  <c r="B73" i="7" s="1"/>
  <c r="F17" i="7"/>
  <c r="D17" i="7"/>
  <c r="C17" i="7"/>
  <c r="G16" i="7"/>
  <c r="F16" i="7"/>
  <c r="D16" i="7"/>
  <c r="C16" i="7"/>
  <c r="G15" i="7"/>
  <c r="F15" i="7"/>
  <c r="D15" i="7"/>
  <c r="C15" i="7"/>
  <c r="G14" i="7"/>
  <c r="F14" i="7"/>
  <c r="D14" i="7"/>
  <c r="C14" i="7"/>
  <c r="G13" i="7"/>
  <c r="F13" i="7"/>
  <c r="D13" i="7"/>
  <c r="C13" i="7"/>
  <c r="G12" i="7"/>
  <c r="F12" i="7"/>
  <c r="D12" i="7"/>
  <c r="C12" i="7"/>
  <c r="A12" i="7"/>
  <c r="A13" i="7" s="1"/>
  <c r="A14" i="7" s="1"/>
  <c r="A15" i="7" s="1"/>
  <c r="A16" i="7" s="1"/>
  <c r="A17" i="7" s="1"/>
  <c r="A18" i="7" s="1"/>
  <c r="G11" i="7"/>
  <c r="F11" i="7"/>
  <c r="D11" i="7"/>
  <c r="C11" i="7"/>
  <c r="G10" i="7"/>
  <c r="G19" i="7" s="1"/>
  <c r="G28" i="7" s="1"/>
  <c r="G37" i="7" s="1"/>
  <c r="G46" i="7" s="1"/>
  <c r="G55" i="7" s="1"/>
  <c r="G64" i="7" s="1"/>
  <c r="G73" i="7" s="1"/>
  <c r="H4" i="7"/>
  <c r="E4" i="7"/>
  <c r="I4" i="7" s="1"/>
  <c r="G80" i="6"/>
  <c r="F80" i="6"/>
  <c r="D80" i="6"/>
  <c r="C80" i="6"/>
  <c r="G79" i="6"/>
  <c r="F79" i="6"/>
  <c r="D79" i="6"/>
  <c r="C79" i="6"/>
  <c r="G78" i="6"/>
  <c r="F78" i="6"/>
  <c r="D78" i="6"/>
  <c r="C78" i="6"/>
  <c r="G77" i="6"/>
  <c r="F77" i="6"/>
  <c r="D77" i="6"/>
  <c r="C77" i="6"/>
  <c r="G76" i="6"/>
  <c r="F76" i="6"/>
  <c r="D76" i="6"/>
  <c r="C76" i="6"/>
  <c r="G75" i="6"/>
  <c r="F75" i="6"/>
  <c r="D75" i="6"/>
  <c r="C75" i="6"/>
  <c r="A75" i="6"/>
  <c r="A76" i="6" s="1"/>
  <c r="A77" i="6" s="1"/>
  <c r="A78" i="6" s="1"/>
  <c r="A79" i="6" s="1"/>
  <c r="A80" i="6" s="1"/>
  <c r="A81" i="6" s="1"/>
  <c r="G74" i="6"/>
  <c r="F74" i="6"/>
  <c r="D74" i="6"/>
  <c r="C74" i="6"/>
  <c r="G71" i="6"/>
  <c r="F71" i="6"/>
  <c r="D71" i="6"/>
  <c r="C71" i="6"/>
  <c r="G70" i="6"/>
  <c r="F70" i="6"/>
  <c r="D70" i="6"/>
  <c r="C70" i="6"/>
  <c r="G69" i="6"/>
  <c r="F69" i="6"/>
  <c r="D69" i="6"/>
  <c r="C69" i="6"/>
  <c r="G68" i="6"/>
  <c r="F68" i="6"/>
  <c r="D68" i="6"/>
  <c r="C68" i="6"/>
  <c r="G67" i="6"/>
  <c r="F67" i="6"/>
  <c r="D67" i="6"/>
  <c r="C67" i="6"/>
  <c r="G66" i="6"/>
  <c r="F66" i="6"/>
  <c r="D66" i="6"/>
  <c r="C66" i="6"/>
  <c r="A66" i="6"/>
  <c r="A67" i="6" s="1"/>
  <c r="A68" i="6" s="1"/>
  <c r="A69" i="6" s="1"/>
  <c r="A70" i="6" s="1"/>
  <c r="A71" i="6" s="1"/>
  <c r="A72" i="6" s="1"/>
  <c r="G65" i="6"/>
  <c r="F65" i="6"/>
  <c r="D65" i="6"/>
  <c r="C65" i="6"/>
  <c r="G62" i="6"/>
  <c r="F62" i="6"/>
  <c r="D62" i="6"/>
  <c r="C62" i="6"/>
  <c r="G61" i="6"/>
  <c r="F61" i="6"/>
  <c r="D61" i="6"/>
  <c r="C61" i="6"/>
  <c r="G60" i="6"/>
  <c r="F60" i="6"/>
  <c r="D60" i="6"/>
  <c r="C60" i="6"/>
  <c r="G59" i="6"/>
  <c r="F59" i="6"/>
  <c r="D59" i="6"/>
  <c r="C59" i="6"/>
  <c r="G58" i="6"/>
  <c r="F58" i="6"/>
  <c r="D58" i="6"/>
  <c r="C58" i="6"/>
  <c r="G57" i="6"/>
  <c r="F57" i="6"/>
  <c r="D57" i="6"/>
  <c r="C57" i="6"/>
  <c r="A57" i="6"/>
  <c r="A58" i="6" s="1"/>
  <c r="A59" i="6" s="1"/>
  <c r="A60" i="6" s="1"/>
  <c r="A61" i="6" s="1"/>
  <c r="A62" i="6" s="1"/>
  <c r="A63" i="6" s="1"/>
  <c r="G56" i="6"/>
  <c r="F56" i="6"/>
  <c r="D56" i="6"/>
  <c r="C56" i="6"/>
  <c r="G53" i="6"/>
  <c r="F53" i="6"/>
  <c r="D53" i="6"/>
  <c r="C53" i="6"/>
  <c r="G52" i="6"/>
  <c r="F52" i="6"/>
  <c r="D52" i="6"/>
  <c r="C52" i="6"/>
  <c r="G51" i="6"/>
  <c r="F51" i="6"/>
  <c r="D51" i="6"/>
  <c r="C51" i="6"/>
  <c r="G50" i="6"/>
  <c r="F50" i="6"/>
  <c r="D50" i="6"/>
  <c r="C50" i="6"/>
  <c r="G49" i="6"/>
  <c r="F49" i="6"/>
  <c r="D49" i="6"/>
  <c r="C49" i="6"/>
  <c r="G48" i="6"/>
  <c r="F48" i="6"/>
  <c r="D48" i="6"/>
  <c r="C48" i="6"/>
  <c r="A48" i="6"/>
  <c r="A49" i="6" s="1"/>
  <c r="A50" i="6" s="1"/>
  <c r="A51" i="6" s="1"/>
  <c r="A52" i="6" s="1"/>
  <c r="A53" i="6" s="1"/>
  <c r="A54" i="6" s="1"/>
  <c r="G47" i="6"/>
  <c r="F47" i="6"/>
  <c r="D47" i="6"/>
  <c r="C47" i="6"/>
  <c r="G44" i="6"/>
  <c r="F44" i="6"/>
  <c r="D44" i="6"/>
  <c r="C44" i="6"/>
  <c r="G43" i="6"/>
  <c r="F43" i="6"/>
  <c r="D43" i="6"/>
  <c r="C43" i="6"/>
  <c r="G42" i="6"/>
  <c r="F42" i="6"/>
  <c r="D42" i="6"/>
  <c r="C42" i="6"/>
  <c r="G41" i="6"/>
  <c r="F41" i="6"/>
  <c r="D41" i="6"/>
  <c r="C41" i="6"/>
  <c r="G40" i="6"/>
  <c r="F40" i="6"/>
  <c r="D40" i="6"/>
  <c r="C40" i="6"/>
  <c r="G39" i="6"/>
  <c r="F39" i="6"/>
  <c r="D39" i="6"/>
  <c r="C39" i="6"/>
  <c r="A39" i="6"/>
  <c r="A40" i="6" s="1"/>
  <c r="A41" i="6" s="1"/>
  <c r="A42" i="6" s="1"/>
  <c r="A43" i="6" s="1"/>
  <c r="A44" i="6" s="1"/>
  <c r="A45" i="6" s="1"/>
  <c r="G38" i="6"/>
  <c r="F38" i="6"/>
  <c r="D38" i="6"/>
  <c r="C38" i="6"/>
  <c r="F37" i="6"/>
  <c r="F55" i="6" s="1"/>
  <c r="F73" i="6" s="1"/>
  <c r="G35" i="6"/>
  <c r="F35" i="6"/>
  <c r="D35" i="6"/>
  <c r="C35" i="6"/>
  <c r="G34" i="6"/>
  <c r="F34" i="6"/>
  <c r="D34" i="6"/>
  <c r="C34" i="6"/>
  <c r="G33" i="6"/>
  <c r="F33" i="6"/>
  <c r="D33" i="6"/>
  <c r="C33" i="6"/>
  <c r="G32" i="6"/>
  <c r="F32" i="6"/>
  <c r="D32" i="6"/>
  <c r="C32" i="6"/>
  <c r="G31" i="6"/>
  <c r="F31" i="6"/>
  <c r="D31" i="6"/>
  <c r="C31" i="6"/>
  <c r="G30" i="6"/>
  <c r="F30" i="6"/>
  <c r="D30" i="6"/>
  <c r="C30" i="6"/>
  <c r="A30" i="6"/>
  <c r="A31" i="6" s="1"/>
  <c r="A32" i="6" s="1"/>
  <c r="A33" i="6" s="1"/>
  <c r="A34" i="6" s="1"/>
  <c r="A35" i="6" s="1"/>
  <c r="A36" i="6" s="1"/>
  <c r="G29" i="6"/>
  <c r="F29" i="6"/>
  <c r="D29" i="6"/>
  <c r="C29" i="6"/>
  <c r="F28" i="6"/>
  <c r="F46" i="6" s="1"/>
  <c r="F64" i="6" s="1"/>
  <c r="G26" i="6"/>
  <c r="F26" i="6"/>
  <c r="D26" i="6"/>
  <c r="C26" i="6"/>
  <c r="G25" i="6"/>
  <c r="F25" i="6"/>
  <c r="D25" i="6"/>
  <c r="C25" i="6"/>
  <c r="G24" i="6"/>
  <c r="F24" i="6"/>
  <c r="D24" i="6"/>
  <c r="C24" i="6"/>
  <c r="G23" i="6"/>
  <c r="F23" i="6"/>
  <c r="D23" i="6"/>
  <c r="C23" i="6"/>
  <c r="G22" i="6"/>
  <c r="F22" i="6"/>
  <c r="D22" i="6"/>
  <c r="C22" i="6"/>
  <c r="G21" i="6"/>
  <c r="F21" i="6"/>
  <c r="D21" i="6"/>
  <c r="C21" i="6"/>
  <c r="A21" i="6"/>
  <c r="A22" i="6" s="1"/>
  <c r="A23" i="6" s="1"/>
  <c r="A24" i="6" s="1"/>
  <c r="A25" i="6" s="1"/>
  <c r="A26" i="6" s="1"/>
  <c r="A27" i="6" s="1"/>
  <c r="G20" i="6"/>
  <c r="F20" i="6"/>
  <c r="D20" i="6"/>
  <c r="C20" i="6"/>
  <c r="D19" i="6"/>
  <c r="D28" i="6" s="1"/>
  <c r="D37" i="6" s="1"/>
  <c r="D46" i="6" s="1"/>
  <c r="D55" i="6" s="1"/>
  <c r="D64" i="6" s="1"/>
  <c r="D73" i="6" s="1"/>
  <c r="C19" i="6"/>
  <c r="C28" i="6" s="1"/>
  <c r="C37" i="6" s="1"/>
  <c r="C46" i="6" s="1"/>
  <c r="C55" i="6" s="1"/>
  <c r="C64" i="6" s="1"/>
  <c r="C73" i="6" s="1"/>
  <c r="B19" i="6"/>
  <c r="B28" i="6" s="1"/>
  <c r="B37" i="6" s="1"/>
  <c r="B46" i="6" s="1"/>
  <c r="B55" i="6" s="1"/>
  <c r="B64" i="6" s="1"/>
  <c r="B73" i="6" s="1"/>
  <c r="G17" i="6"/>
  <c r="F17" i="6"/>
  <c r="D17" i="6"/>
  <c r="C17" i="6"/>
  <c r="G16" i="6"/>
  <c r="F16" i="6"/>
  <c r="D16" i="6"/>
  <c r="C16" i="6"/>
  <c r="G15" i="6"/>
  <c r="F15" i="6"/>
  <c r="D15" i="6"/>
  <c r="C15" i="6"/>
  <c r="G14" i="6"/>
  <c r="F14" i="6"/>
  <c r="D14" i="6"/>
  <c r="C14" i="6"/>
  <c r="G13" i="6"/>
  <c r="F13" i="6"/>
  <c r="D13" i="6"/>
  <c r="C13" i="6"/>
  <c r="G12" i="6"/>
  <c r="F12" i="6"/>
  <c r="D12" i="6"/>
  <c r="C12" i="6"/>
  <c r="A12" i="6"/>
  <c r="A13" i="6" s="1"/>
  <c r="A14" i="6" s="1"/>
  <c r="A15" i="6" s="1"/>
  <c r="A16" i="6" s="1"/>
  <c r="A17" i="6" s="1"/>
  <c r="A18" i="6" s="1"/>
  <c r="G11" i="6"/>
  <c r="F11" i="6"/>
  <c r="D11" i="6"/>
  <c r="C11" i="6"/>
  <c r="G10" i="6"/>
  <c r="G19" i="6" s="1"/>
  <c r="G28" i="6" s="1"/>
  <c r="G37" i="6" s="1"/>
  <c r="G46" i="6" s="1"/>
  <c r="G55" i="6" s="1"/>
  <c r="G64" i="6" s="1"/>
  <c r="G73" i="6" s="1"/>
  <c r="H4" i="6"/>
  <c r="E4" i="6"/>
  <c r="I4" i="6" s="1"/>
  <c r="M76" i="8" l="1"/>
  <c r="M73" i="8" s="1"/>
  <c r="M16" i="7"/>
  <c r="N55" i="11"/>
  <c r="J55" i="11" s="1"/>
  <c r="N46" i="12"/>
  <c r="J46" i="12" s="1"/>
  <c r="M19" i="12"/>
  <c r="N10" i="12"/>
  <c r="N28" i="12"/>
  <c r="J28" i="12" s="1"/>
  <c r="N37" i="12"/>
  <c r="J37" i="12" s="1"/>
  <c r="E82" i="11"/>
  <c r="N91" i="11"/>
  <c r="J91" i="11" s="1"/>
  <c r="M28" i="11"/>
  <c r="M55" i="11"/>
  <c r="M91" i="11"/>
  <c r="N10" i="11"/>
  <c r="J10" i="11" s="1"/>
  <c r="N19" i="11"/>
  <c r="J19" i="11" s="1"/>
  <c r="N37" i="11"/>
  <c r="J37" i="11" s="1"/>
  <c r="N46" i="11"/>
  <c r="J46" i="11" s="1"/>
  <c r="E64" i="12"/>
  <c r="M91" i="12"/>
  <c r="N82" i="12"/>
  <c r="J82" i="12" s="1"/>
  <c r="E19" i="11"/>
  <c r="N73" i="11"/>
  <c r="J73" i="11" s="1"/>
  <c r="N82" i="11"/>
  <c r="J82" i="11" s="1"/>
  <c r="E19" i="12"/>
  <c r="E37" i="12"/>
  <c r="N64" i="12"/>
  <c r="J64" i="12" s="1"/>
  <c r="N73" i="12"/>
  <c r="J73" i="12" s="1"/>
  <c r="M91" i="10"/>
  <c r="E46" i="12"/>
  <c r="E55" i="12"/>
  <c r="M73" i="12"/>
  <c r="M10" i="11"/>
  <c r="M46" i="11"/>
  <c r="M73" i="11"/>
  <c r="M10" i="12"/>
  <c r="M64" i="12"/>
  <c r="M37" i="11"/>
  <c r="M64" i="11"/>
  <c r="M82" i="11"/>
  <c r="M28" i="12"/>
  <c r="M82" i="12"/>
  <c r="M37" i="12"/>
  <c r="M55" i="12"/>
  <c r="J7" i="13"/>
  <c r="J5" i="13"/>
  <c r="E10" i="11"/>
  <c r="E28" i="11"/>
  <c r="M22" i="11"/>
  <c r="M19" i="11" s="1"/>
  <c r="E64" i="11"/>
  <c r="E28" i="12"/>
  <c r="N19" i="12"/>
  <c r="J19" i="12" s="1"/>
  <c r="M48" i="12"/>
  <c r="M46" i="12" s="1"/>
  <c r="N55" i="12"/>
  <c r="J55" i="12" s="1"/>
  <c r="N91" i="12"/>
  <c r="J91" i="12" s="1"/>
  <c r="N28" i="11"/>
  <c r="J28" i="11" s="1"/>
  <c r="N64" i="11"/>
  <c r="J64" i="11" s="1"/>
  <c r="E91" i="12"/>
  <c r="E82" i="12"/>
  <c r="E73" i="12"/>
  <c r="E10" i="12"/>
  <c r="E91" i="11"/>
  <c r="E37" i="11"/>
  <c r="E46" i="11"/>
  <c r="E55" i="11"/>
  <c r="E73" i="11"/>
  <c r="N28" i="8"/>
  <c r="J28" i="8" s="1"/>
  <c r="E10" i="7"/>
  <c r="E64" i="7"/>
  <c r="N10" i="7"/>
  <c r="J28" i="3"/>
  <c r="J64" i="3"/>
  <c r="N64" i="8"/>
  <c r="J64" i="8" s="1"/>
  <c r="E64" i="6"/>
  <c r="E55" i="8"/>
  <c r="M12" i="7"/>
  <c r="N10" i="6"/>
  <c r="J10" i="6" s="1"/>
  <c r="N28" i="6"/>
  <c r="J28" i="6" s="1"/>
  <c r="M46" i="8"/>
  <c r="M56" i="8"/>
  <c r="M55" i="8" s="1"/>
  <c r="N19" i="10"/>
  <c r="J19" i="10" s="1"/>
  <c r="N37" i="10"/>
  <c r="J37" i="10" s="1"/>
  <c r="N55" i="10"/>
  <c r="J55" i="10" s="1"/>
  <c r="N82" i="10"/>
  <c r="J82" i="10" s="1"/>
  <c r="M46" i="6"/>
  <c r="M10" i="6"/>
  <c r="M73" i="6"/>
  <c r="M66" i="7"/>
  <c r="M64" i="7" s="1"/>
  <c r="J37" i="3"/>
  <c r="J46" i="3"/>
  <c r="J55" i="3"/>
  <c r="E46" i="7"/>
  <c r="E10" i="8"/>
  <c r="E19" i="8"/>
  <c r="E37" i="8"/>
  <c r="E46" i="8"/>
  <c r="N10" i="10"/>
  <c r="J10" i="10" s="1"/>
  <c r="E19" i="10"/>
  <c r="N28" i="10"/>
  <c r="J28" i="10" s="1"/>
  <c r="N46" i="10"/>
  <c r="J46" i="10" s="1"/>
  <c r="N64" i="10"/>
  <c r="J64" i="10" s="1"/>
  <c r="E28" i="6"/>
  <c r="E37" i="6"/>
  <c r="E46" i="6"/>
  <c r="E55" i="6"/>
  <c r="N73" i="10"/>
  <c r="N91" i="10"/>
  <c r="J91" i="10" s="1"/>
  <c r="N46" i="6"/>
  <c r="J46" i="6" s="1"/>
  <c r="N55" i="6"/>
  <c r="J55" i="6" s="1"/>
  <c r="E10" i="6"/>
  <c r="E19" i="6"/>
  <c r="E28" i="7"/>
  <c r="E55" i="7"/>
  <c r="E73" i="7"/>
  <c r="E64" i="8"/>
  <c r="E91" i="10"/>
  <c r="J73" i="3"/>
  <c r="N10" i="8"/>
  <c r="J10" i="8" s="1"/>
  <c r="M37" i="8"/>
  <c r="N73" i="8"/>
  <c r="J73" i="8" s="1"/>
  <c r="E19" i="7"/>
  <c r="E37" i="7"/>
  <c r="N46" i="1"/>
  <c r="N64" i="1"/>
  <c r="J19" i="3"/>
  <c r="N37" i="7"/>
  <c r="J37" i="7" s="1"/>
  <c r="N55" i="7"/>
  <c r="J55" i="7" s="1"/>
  <c r="N64" i="7"/>
  <c r="J64" i="7" s="1"/>
  <c r="M10" i="8"/>
  <c r="M19" i="8"/>
  <c r="N37" i="8"/>
  <c r="J37" i="8" s="1"/>
  <c r="N46" i="8"/>
  <c r="E73" i="6"/>
  <c r="E28" i="8"/>
  <c r="E73" i="8"/>
  <c r="E10" i="10"/>
  <c r="M82" i="10"/>
  <c r="E82" i="10"/>
  <c r="M10" i="10"/>
  <c r="M19" i="10"/>
  <c r="M28" i="10"/>
  <c r="M37" i="10"/>
  <c r="M46" i="10"/>
  <c r="M55" i="10"/>
  <c r="M64" i="10"/>
  <c r="M73" i="10"/>
  <c r="E28" i="10"/>
  <c r="E37" i="10"/>
  <c r="E46" i="10"/>
  <c r="E55" i="10"/>
  <c r="E64" i="10"/>
  <c r="E73" i="10"/>
  <c r="N19" i="8"/>
  <c r="J19" i="8" s="1"/>
  <c r="M28" i="8"/>
  <c r="N55" i="8"/>
  <c r="J55" i="8" s="1"/>
  <c r="M64" i="8"/>
  <c r="N19" i="7"/>
  <c r="J19" i="7" s="1"/>
  <c r="N28" i="7"/>
  <c r="J28" i="7" s="1"/>
  <c r="N73" i="7"/>
  <c r="J73" i="7" s="1"/>
  <c r="M37" i="6"/>
  <c r="N73" i="6"/>
  <c r="J73" i="6" s="1"/>
  <c r="M55" i="7"/>
  <c r="M73" i="7"/>
  <c r="M28" i="7"/>
  <c r="M37" i="7"/>
  <c r="M46" i="7"/>
  <c r="M19" i="7"/>
  <c r="N46" i="7"/>
  <c r="J46" i="7" s="1"/>
  <c r="M55" i="6"/>
  <c r="N64" i="6"/>
  <c r="J64" i="6" s="1"/>
  <c r="N19" i="6"/>
  <c r="J19" i="6" s="1"/>
  <c r="M28" i="6"/>
  <c r="M64" i="6"/>
  <c r="N37" i="6"/>
  <c r="J37" i="6" s="1"/>
  <c r="M19" i="6"/>
  <c r="J10" i="3"/>
  <c r="M18" i="1"/>
  <c r="N73" i="1"/>
  <c r="N19" i="1"/>
  <c r="N28" i="1"/>
  <c r="N37" i="1"/>
  <c r="J37" i="1" s="1"/>
  <c r="N55" i="1"/>
  <c r="G80" i="3"/>
  <c r="F80" i="3"/>
  <c r="E80" i="3"/>
  <c r="M80" i="3" s="1"/>
  <c r="D80" i="3"/>
  <c r="C80" i="3"/>
  <c r="G79" i="3"/>
  <c r="F79" i="3"/>
  <c r="E79" i="3"/>
  <c r="M79" i="3" s="1"/>
  <c r="D79" i="3"/>
  <c r="C79" i="3"/>
  <c r="G78" i="3"/>
  <c r="F78" i="3"/>
  <c r="E78" i="3"/>
  <c r="M78" i="3" s="1"/>
  <c r="D78" i="3"/>
  <c r="C78" i="3"/>
  <c r="G77" i="3"/>
  <c r="F77" i="3"/>
  <c r="E77" i="3"/>
  <c r="M77" i="3" s="1"/>
  <c r="D77" i="3"/>
  <c r="C77" i="3"/>
  <c r="G76" i="3"/>
  <c r="F76" i="3"/>
  <c r="E76" i="3"/>
  <c r="M76" i="3" s="1"/>
  <c r="D76" i="3"/>
  <c r="C76" i="3"/>
  <c r="G75" i="3"/>
  <c r="F75" i="3"/>
  <c r="E75" i="3"/>
  <c r="M75" i="3" s="1"/>
  <c r="D75" i="3"/>
  <c r="C75" i="3"/>
  <c r="G74" i="3"/>
  <c r="F74" i="3"/>
  <c r="E74" i="3"/>
  <c r="M74" i="3" s="1"/>
  <c r="D74" i="3"/>
  <c r="C74" i="3"/>
  <c r="G71" i="3"/>
  <c r="F71" i="3"/>
  <c r="E71" i="3"/>
  <c r="M71" i="3" s="1"/>
  <c r="D71" i="3"/>
  <c r="C71" i="3"/>
  <c r="G70" i="3"/>
  <c r="F70" i="3"/>
  <c r="E70" i="3"/>
  <c r="M70" i="3" s="1"/>
  <c r="D70" i="3"/>
  <c r="C70" i="3"/>
  <c r="G69" i="3"/>
  <c r="F69" i="3"/>
  <c r="E69" i="3"/>
  <c r="M69" i="3" s="1"/>
  <c r="D69" i="3"/>
  <c r="C69" i="3"/>
  <c r="G68" i="3"/>
  <c r="F68" i="3"/>
  <c r="E68" i="3"/>
  <c r="M68" i="3" s="1"/>
  <c r="D68" i="3"/>
  <c r="C68" i="3"/>
  <c r="G67" i="3"/>
  <c r="F67" i="3"/>
  <c r="E67" i="3"/>
  <c r="M67" i="3" s="1"/>
  <c r="D67" i="3"/>
  <c r="C67" i="3"/>
  <c r="G66" i="3"/>
  <c r="F66" i="3"/>
  <c r="E66" i="3"/>
  <c r="M66" i="3" s="1"/>
  <c r="D66" i="3"/>
  <c r="C66" i="3"/>
  <c r="G65" i="3"/>
  <c r="F65" i="3"/>
  <c r="E65" i="3"/>
  <c r="M65" i="3" s="1"/>
  <c r="D65" i="3"/>
  <c r="C65" i="3"/>
  <c r="G62" i="3"/>
  <c r="F62" i="3"/>
  <c r="E62" i="3"/>
  <c r="M62" i="3" s="1"/>
  <c r="D62" i="3"/>
  <c r="C62" i="3"/>
  <c r="G61" i="3"/>
  <c r="F61" i="3"/>
  <c r="E61" i="3"/>
  <c r="M61" i="3" s="1"/>
  <c r="D61" i="3"/>
  <c r="C61" i="3"/>
  <c r="G60" i="3"/>
  <c r="F60" i="3"/>
  <c r="E60" i="3"/>
  <c r="M60" i="3" s="1"/>
  <c r="D60" i="3"/>
  <c r="C60" i="3"/>
  <c r="G59" i="3"/>
  <c r="F59" i="3"/>
  <c r="E59" i="3"/>
  <c r="M59" i="3" s="1"/>
  <c r="D59" i="3"/>
  <c r="C59" i="3"/>
  <c r="G58" i="3"/>
  <c r="F58" i="3"/>
  <c r="E58" i="3"/>
  <c r="M58" i="3" s="1"/>
  <c r="D58" i="3"/>
  <c r="C58" i="3"/>
  <c r="G57" i="3"/>
  <c r="F57" i="3"/>
  <c r="E57" i="3"/>
  <c r="M57" i="3" s="1"/>
  <c r="D57" i="3"/>
  <c r="C57" i="3"/>
  <c r="G56" i="3"/>
  <c r="F56" i="3"/>
  <c r="E56" i="3"/>
  <c r="M56" i="3" s="1"/>
  <c r="D56" i="3"/>
  <c r="C56" i="3"/>
  <c r="G53" i="3"/>
  <c r="F53" i="3"/>
  <c r="E53" i="3"/>
  <c r="M53" i="3" s="1"/>
  <c r="D53" i="3"/>
  <c r="C53" i="3"/>
  <c r="G52" i="3"/>
  <c r="F52" i="3"/>
  <c r="E52" i="3"/>
  <c r="M52" i="3" s="1"/>
  <c r="D52" i="3"/>
  <c r="C52" i="3"/>
  <c r="G51" i="3"/>
  <c r="F51" i="3"/>
  <c r="E51" i="3"/>
  <c r="M51" i="3" s="1"/>
  <c r="D51" i="3"/>
  <c r="C51" i="3"/>
  <c r="G50" i="3"/>
  <c r="F50" i="3"/>
  <c r="E50" i="3"/>
  <c r="M50" i="3" s="1"/>
  <c r="D50" i="3"/>
  <c r="C50" i="3"/>
  <c r="G49" i="3"/>
  <c r="F49" i="3"/>
  <c r="E49" i="3"/>
  <c r="M49" i="3" s="1"/>
  <c r="D49" i="3"/>
  <c r="C49" i="3"/>
  <c r="G48" i="3"/>
  <c r="F48" i="3"/>
  <c r="E48" i="3"/>
  <c r="M48" i="3" s="1"/>
  <c r="D48" i="3"/>
  <c r="C48" i="3"/>
  <c r="G47" i="3"/>
  <c r="F47" i="3"/>
  <c r="E47" i="3"/>
  <c r="M47" i="3" s="1"/>
  <c r="D47" i="3"/>
  <c r="C47" i="3"/>
  <c r="G44" i="3"/>
  <c r="F44" i="3"/>
  <c r="E44" i="3"/>
  <c r="M44" i="3" s="1"/>
  <c r="D44" i="3"/>
  <c r="C44" i="3"/>
  <c r="G43" i="3"/>
  <c r="F43" i="3"/>
  <c r="E43" i="3"/>
  <c r="M43" i="3" s="1"/>
  <c r="D43" i="3"/>
  <c r="C43" i="3"/>
  <c r="G42" i="3"/>
  <c r="F42" i="3"/>
  <c r="E42" i="3"/>
  <c r="M42" i="3" s="1"/>
  <c r="D42" i="3"/>
  <c r="C42" i="3"/>
  <c r="G41" i="3"/>
  <c r="F41" i="3"/>
  <c r="E41" i="3"/>
  <c r="M41" i="3" s="1"/>
  <c r="D41" i="3"/>
  <c r="C41" i="3"/>
  <c r="G40" i="3"/>
  <c r="F40" i="3"/>
  <c r="E40" i="3"/>
  <c r="M40" i="3" s="1"/>
  <c r="D40" i="3"/>
  <c r="C40" i="3"/>
  <c r="G39" i="3"/>
  <c r="F39" i="3"/>
  <c r="E39" i="3"/>
  <c r="M39" i="3" s="1"/>
  <c r="D39" i="3"/>
  <c r="C39" i="3"/>
  <c r="G38" i="3"/>
  <c r="F38" i="3"/>
  <c r="E38" i="3"/>
  <c r="M38" i="3" s="1"/>
  <c r="D38" i="3"/>
  <c r="C38" i="3"/>
  <c r="F37" i="3"/>
  <c r="F55" i="3" s="1"/>
  <c r="F73" i="3" s="1"/>
  <c r="G35" i="3"/>
  <c r="F35" i="3"/>
  <c r="E35" i="3"/>
  <c r="M35" i="3" s="1"/>
  <c r="D35" i="3"/>
  <c r="C35" i="3"/>
  <c r="G34" i="3"/>
  <c r="F34" i="3"/>
  <c r="E34" i="3"/>
  <c r="M34" i="3" s="1"/>
  <c r="D34" i="3"/>
  <c r="C34" i="3"/>
  <c r="G33" i="3"/>
  <c r="F33" i="3"/>
  <c r="E33" i="3"/>
  <c r="M33" i="3" s="1"/>
  <c r="D33" i="3"/>
  <c r="C33" i="3"/>
  <c r="G32" i="3"/>
  <c r="F32" i="3"/>
  <c r="E32" i="3"/>
  <c r="M32" i="3" s="1"/>
  <c r="D32" i="3"/>
  <c r="C32" i="3"/>
  <c r="G31" i="3"/>
  <c r="F31" i="3"/>
  <c r="E31" i="3"/>
  <c r="M31" i="3" s="1"/>
  <c r="D31" i="3"/>
  <c r="C31" i="3"/>
  <c r="G30" i="3"/>
  <c r="F30" i="3"/>
  <c r="E30" i="3"/>
  <c r="M30" i="3" s="1"/>
  <c r="D30" i="3"/>
  <c r="C30" i="3"/>
  <c r="G29" i="3"/>
  <c r="F29" i="3"/>
  <c r="E29" i="3"/>
  <c r="M29" i="3" s="1"/>
  <c r="D29" i="3"/>
  <c r="C29" i="3"/>
  <c r="F28" i="3"/>
  <c r="F46" i="3" s="1"/>
  <c r="F64" i="3" s="1"/>
  <c r="G26" i="3"/>
  <c r="F26" i="3"/>
  <c r="E26" i="3"/>
  <c r="M26" i="3" s="1"/>
  <c r="D26" i="3"/>
  <c r="C26" i="3"/>
  <c r="G25" i="3"/>
  <c r="F25" i="3"/>
  <c r="E25" i="3"/>
  <c r="M25" i="3" s="1"/>
  <c r="D25" i="3"/>
  <c r="C25" i="3"/>
  <c r="G24" i="3"/>
  <c r="F24" i="3"/>
  <c r="E24" i="3"/>
  <c r="M24" i="3" s="1"/>
  <c r="D24" i="3"/>
  <c r="C24" i="3"/>
  <c r="G23" i="3"/>
  <c r="F23" i="3"/>
  <c r="E23" i="3"/>
  <c r="M23" i="3" s="1"/>
  <c r="D23" i="3"/>
  <c r="C23" i="3"/>
  <c r="G22" i="3"/>
  <c r="F22" i="3"/>
  <c r="E22" i="3"/>
  <c r="M22" i="3" s="1"/>
  <c r="D22" i="3"/>
  <c r="C22" i="3"/>
  <c r="G20" i="3"/>
  <c r="F20" i="3"/>
  <c r="E20" i="3"/>
  <c r="M20" i="3" s="1"/>
  <c r="D20" i="3"/>
  <c r="C20" i="3"/>
  <c r="G21" i="3"/>
  <c r="F21" i="3"/>
  <c r="E21" i="3"/>
  <c r="M21" i="3" s="1"/>
  <c r="D21" i="3"/>
  <c r="C21" i="3"/>
  <c r="D19" i="3"/>
  <c r="D28" i="3" s="1"/>
  <c r="D37" i="3" s="1"/>
  <c r="D46" i="3" s="1"/>
  <c r="D55" i="3" s="1"/>
  <c r="D64" i="3" s="1"/>
  <c r="D73" i="3" s="1"/>
  <c r="C19" i="3"/>
  <c r="C28" i="3" s="1"/>
  <c r="C37" i="3" s="1"/>
  <c r="C46" i="3" s="1"/>
  <c r="C55" i="3" s="1"/>
  <c r="C64" i="3" s="1"/>
  <c r="C73" i="3" s="1"/>
  <c r="G17" i="3"/>
  <c r="F17" i="3"/>
  <c r="E17" i="3"/>
  <c r="M17" i="3" s="1"/>
  <c r="C17" i="3"/>
  <c r="G16" i="3"/>
  <c r="F16" i="3"/>
  <c r="E16" i="3"/>
  <c r="M16" i="3" s="1"/>
  <c r="D16" i="3"/>
  <c r="C16" i="3"/>
  <c r="G15" i="3"/>
  <c r="F15" i="3"/>
  <c r="E15" i="3"/>
  <c r="M15" i="3" s="1"/>
  <c r="D15" i="3"/>
  <c r="C15" i="3"/>
  <c r="G14" i="3"/>
  <c r="F14" i="3"/>
  <c r="E14" i="3"/>
  <c r="M14" i="3" s="1"/>
  <c r="D14" i="3"/>
  <c r="C14" i="3"/>
  <c r="G13" i="3"/>
  <c r="F13" i="3"/>
  <c r="E13" i="3"/>
  <c r="M13" i="3" s="1"/>
  <c r="D13" i="3"/>
  <c r="C13" i="3"/>
  <c r="G12" i="3"/>
  <c r="F12" i="3"/>
  <c r="E12" i="3"/>
  <c r="M12" i="3" s="1"/>
  <c r="D12" i="3"/>
  <c r="C12" i="3"/>
  <c r="G11" i="3"/>
  <c r="F11" i="3"/>
  <c r="E11" i="3"/>
  <c r="M11" i="3" s="1"/>
  <c r="D11" i="3"/>
  <c r="C11" i="3"/>
  <c r="G10" i="3"/>
  <c r="G19" i="3" s="1"/>
  <c r="G28" i="3" s="1"/>
  <c r="G37" i="3" s="1"/>
  <c r="G46" i="3" s="1"/>
  <c r="G55" i="3" s="1"/>
  <c r="G64" i="3" s="1"/>
  <c r="G73" i="3" s="1"/>
  <c r="G80" i="1"/>
  <c r="F80" i="1"/>
  <c r="E80" i="1"/>
  <c r="M80" i="1" s="1"/>
  <c r="D80" i="1"/>
  <c r="C80" i="1"/>
  <c r="G79" i="1"/>
  <c r="F79" i="1"/>
  <c r="E79" i="1"/>
  <c r="M79" i="1" s="1"/>
  <c r="D79" i="1"/>
  <c r="C79" i="1"/>
  <c r="G78" i="1"/>
  <c r="F78" i="1"/>
  <c r="E78" i="1"/>
  <c r="M78" i="1" s="1"/>
  <c r="D78" i="1"/>
  <c r="C78" i="1"/>
  <c r="G77" i="1"/>
  <c r="F77" i="1"/>
  <c r="E77" i="1"/>
  <c r="M77" i="1" s="1"/>
  <c r="D77" i="1"/>
  <c r="C77" i="1"/>
  <c r="G76" i="1"/>
  <c r="F76" i="1"/>
  <c r="E76" i="1"/>
  <c r="M76" i="1" s="1"/>
  <c r="D76" i="1"/>
  <c r="C76" i="1"/>
  <c r="G75" i="1"/>
  <c r="F75" i="1"/>
  <c r="E75" i="1"/>
  <c r="M75" i="1" s="1"/>
  <c r="D75" i="1"/>
  <c r="C75" i="1"/>
  <c r="G74" i="1"/>
  <c r="F74" i="1"/>
  <c r="E74" i="1"/>
  <c r="D74" i="1"/>
  <c r="C74" i="1"/>
  <c r="G71" i="1"/>
  <c r="F71" i="1"/>
  <c r="E71" i="1"/>
  <c r="M71" i="1" s="1"/>
  <c r="D71" i="1"/>
  <c r="C71" i="1"/>
  <c r="G70" i="1"/>
  <c r="F70" i="1"/>
  <c r="E70" i="1"/>
  <c r="M70" i="1" s="1"/>
  <c r="D70" i="1"/>
  <c r="C70" i="1"/>
  <c r="G69" i="1"/>
  <c r="F69" i="1"/>
  <c r="E69" i="1"/>
  <c r="M69" i="1" s="1"/>
  <c r="D69" i="1"/>
  <c r="C69" i="1"/>
  <c r="G68" i="1"/>
  <c r="F68" i="1"/>
  <c r="E68" i="1"/>
  <c r="M68" i="1" s="1"/>
  <c r="D68" i="1"/>
  <c r="C68" i="1"/>
  <c r="G67" i="1"/>
  <c r="F67" i="1"/>
  <c r="E67" i="1"/>
  <c r="M67" i="1" s="1"/>
  <c r="D67" i="1"/>
  <c r="C67" i="1"/>
  <c r="G66" i="1"/>
  <c r="F66" i="1"/>
  <c r="E66" i="1"/>
  <c r="M66" i="1" s="1"/>
  <c r="D66" i="1"/>
  <c r="C66" i="1"/>
  <c r="G65" i="1"/>
  <c r="F65" i="1"/>
  <c r="E65" i="1"/>
  <c r="D65" i="1"/>
  <c r="C65" i="1"/>
  <c r="G62" i="1"/>
  <c r="F62" i="1"/>
  <c r="E62" i="1"/>
  <c r="M62" i="1" s="1"/>
  <c r="D62" i="1"/>
  <c r="C62" i="1"/>
  <c r="G61" i="1"/>
  <c r="F61" i="1"/>
  <c r="E61" i="1"/>
  <c r="M61" i="1" s="1"/>
  <c r="D61" i="1"/>
  <c r="C61" i="1"/>
  <c r="G60" i="1"/>
  <c r="F60" i="1"/>
  <c r="E60" i="1"/>
  <c r="M60" i="1" s="1"/>
  <c r="D60" i="1"/>
  <c r="C60" i="1"/>
  <c r="G59" i="1"/>
  <c r="F59" i="1"/>
  <c r="E59" i="1"/>
  <c r="M59" i="1" s="1"/>
  <c r="D59" i="1"/>
  <c r="C59" i="1"/>
  <c r="G58" i="1"/>
  <c r="F58" i="1"/>
  <c r="E58" i="1"/>
  <c r="M58" i="1" s="1"/>
  <c r="D58" i="1"/>
  <c r="C58" i="1"/>
  <c r="G57" i="1"/>
  <c r="F57" i="1"/>
  <c r="E57" i="1"/>
  <c r="M57" i="1" s="1"/>
  <c r="D57" i="1"/>
  <c r="C57" i="1"/>
  <c r="G56" i="1"/>
  <c r="F56" i="1"/>
  <c r="E56" i="1"/>
  <c r="D56" i="1"/>
  <c r="C56" i="1"/>
  <c r="G53" i="1"/>
  <c r="F53" i="1"/>
  <c r="E53" i="1"/>
  <c r="M53" i="1" s="1"/>
  <c r="D53" i="1"/>
  <c r="C53" i="1"/>
  <c r="G52" i="1"/>
  <c r="F52" i="1"/>
  <c r="E52" i="1"/>
  <c r="M52" i="1" s="1"/>
  <c r="D52" i="1"/>
  <c r="C52" i="1"/>
  <c r="G51" i="1"/>
  <c r="F51" i="1"/>
  <c r="E51" i="1"/>
  <c r="M51" i="1" s="1"/>
  <c r="D51" i="1"/>
  <c r="C51" i="1"/>
  <c r="G50" i="1"/>
  <c r="F50" i="1"/>
  <c r="E50" i="1"/>
  <c r="M50" i="1" s="1"/>
  <c r="D50" i="1"/>
  <c r="C50" i="1"/>
  <c r="G49" i="1"/>
  <c r="F49" i="1"/>
  <c r="E49" i="1"/>
  <c r="M49" i="1" s="1"/>
  <c r="D49" i="1"/>
  <c r="C49" i="1"/>
  <c r="G48" i="1"/>
  <c r="F48" i="1"/>
  <c r="E48" i="1"/>
  <c r="M48" i="1" s="1"/>
  <c r="D48" i="1"/>
  <c r="C48" i="1"/>
  <c r="G47" i="1"/>
  <c r="F47" i="1"/>
  <c r="E47" i="1"/>
  <c r="D47" i="1"/>
  <c r="C47" i="1"/>
  <c r="G44" i="1"/>
  <c r="F44" i="1"/>
  <c r="E44" i="1"/>
  <c r="M44" i="1" s="1"/>
  <c r="D44" i="1"/>
  <c r="C44" i="1"/>
  <c r="G43" i="1"/>
  <c r="F43" i="1"/>
  <c r="E43" i="1"/>
  <c r="M43" i="1" s="1"/>
  <c r="D43" i="1"/>
  <c r="C43" i="1"/>
  <c r="G42" i="1"/>
  <c r="F42" i="1"/>
  <c r="E42" i="1"/>
  <c r="M42" i="1" s="1"/>
  <c r="D42" i="1"/>
  <c r="C42" i="1"/>
  <c r="G41" i="1"/>
  <c r="F41" i="1"/>
  <c r="E41" i="1"/>
  <c r="M41" i="1" s="1"/>
  <c r="D41" i="1"/>
  <c r="C41" i="1"/>
  <c r="G40" i="1"/>
  <c r="F40" i="1"/>
  <c r="E40" i="1"/>
  <c r="M40" i="1" s="1"/>
  <c r="D40" i="1"/>
  <c r="C40" i="1"/>
  <c r="G39" i="1"/>
  <c r="F39" i="1"/>
  <c r="E39" i="1"/>
  <c r="M39" i="1" s="1"/>
  <c r="D39" i="1"/>
  <c r="C39" i="1"/>
  <c r="G38" i="1"/>
  <c r="F38" i="1"/>
  <c r="E38" i="1"/>
  <c r="D38" i="1"/>
  <c r="C38" i="1"/>
  <c r="G35" i="1"/>
  <c r="F35" i="1"/>
  <c r="E35" i="1"/>
  <c r="M35" i="1" s="1"/>
  <c r="D35" i="1"/>
  <c r="C35" i="1"/>
  <c r="G34" i="1"/>
  <c r="F34" i="1"/>
  <c r="E34" i="1"/>
  <c r="M34" i="1" s="1"/>
  <c r="D34" i="1"/>
  <c r="C34" i="1"/>
  <c r="G33" i="1"/>
  <c r="F33" i="1"/>
  <c r="E33" i="1"/>
  <c r="M33" i="1" s="1"/>
  <c r="D33" i="1"/>
  <c r="C33" i="1"/>
  <c r="G32" i="1"/>
  <c r="F32" i="1"/>
  <c r="E32" i="1"/>
  <c r="M32" i="1" s="1"/>
  <c r="D32" i="1"/>
  <c r="C32" i="1"/>
  <c r="G31" i="1"/>
  <c r="F31" i="1"/>
  <c r="E31" i="1"/>
  <c r="M31" i="1" s="1"/>
  <c r="D31" i="1"/>
  <c r="C31" i="1"/>
  <c r="G30" i="1"/>
  <c r="F30" i="1"/>
  <c r="E30" i="1"/>
  <c r="M30" i="1" s="1"/>
  <c r="D30" i="1"/>
  <c r="C30" i="1"/>
  <c r="G29" i="1"/>
  <c r="F29" i="1"/>
  <c r="E29" i="1"/>
  <c r="D29" i="1"/>
  <c r="C29" i="1"/>
  <c r="G26" i="1"/>
  <c r="F26" i="1"/>
  <c r="E26" i="1"/>
  <c r="M26" i="1" s="1"/>
  <c r="D26" i="1"/>
  <c r="C26" i="1"/>
  <c r="G25" i="1"/>
  <c r="F25" i="1"/>
  <c r="E25" i="1"/>
  <c r="M25" i="1" s="1"/>
  <c r="D25" i="1"/>
  <c r="C25" i="1"/>
  <c r="G24" i="1"/>
  <c r="F24" i="1"/>
  <c r="E24" i="1"/>
  <c r="M24" i="1" s="1"/>
  <c r="D24" i="1"/>
  <c r="C24" i="1"/>
  <c r="G23" i="1"/>
  <c r="F23" i="1"/>
  <c r="E23" i="1"/>
  <c r="M23" i="1" s="1"/>
  <c r="D23" i="1"/>
  <c r="C23" i="1"/>
  <c r="G22" i="1"/>
  <c r="F22" i="1"/>
  <c r="E22" i="1"/>
  <c r="M22" i="1" s="1"/>
  <c r="D22" i="1"/>
  <c r="C22" i="1"/>
  <c r="G21" i="1"/>
  <c r="F21" i="1"/>
  <c r="E21" i="1"/>
  <c r="M21" i="1" s="1"/>
  <c r="D21" i="1"/>
  <c r="C21" i="1"/>
  <c r="G20" i="1"/>
  <c r="F20" i="1"/>
  <c r="E20" i="1"/>
  <c r="D20" i="1"/>
  <c r="C20" i="1"/>
  <c r="C12" i="1"/>
  <c r="D12" i="1"/>
  <c r="E12" i="1"/>
  <c r="F12" i="1"/>
  <c r="G12" i="1"/>
  <c r="C13" i="1"/>
  <c r="D13" i="1"/>
  <c r="E13" i="1"/>
  <c r="F13" i="1"/>
  <c r="G13" i="1"/>
  <c r="C14" i="1"/>
  <c r="E14" i="1"/>
  <c r="F14" i="1"/>
  <c r="G14" i="1"/>
  <c r="C15" i="1"/>
  <c r="D15" i="1"/>
  <c r="E15" i="1"/>
  <c r="F15" i="1"/>
  <c r="G15" i="1"/>
  <c r="C16" i="1"/>
  <c r="D16" i="1"/>
  <c r="E16" i="1"/>
  <c r="F16" i="1"/>
  <c r="G16" i="1"/>
  <c r="G11" i="1"/>
  <c r="F11" i="1"/>
  <c r="E11" i="1"/>
  <c r="D11" i="1"/>
  <c r="C11" i="1"/>
  <c r="J80" i="1"/>
  <c r="J79" i="1"/>
  <c r="J78" i="1"/>
  <c r="J77" i="1"/>
  <c r="J76" i="1"/>
  <c r="J75" i="1"/>
  <c r="J74" i="1"/>
  <c r="J71" i="1"/>
  <c r="J70" i="1"/>
  <c r="J69" i="1"/>
  <c r="J68" i="1"/>
  <c r="J67" i="1"/>
  <c r="J66" i="1"/>
  <c r="J65" i="1"/>
  <c r="J62" i="1"/>
  <c r="J61" i="1"/>
  <c r="J60" i="1"/>
  <c r="J59" i="1"/>
  <c r="J58" i="1"/>
  <c r="J57" i="1"/>
  <c r="J56" i="1"/>
  <c r="J53" i="1"/>
  <c r="J52" i="1"/>
  <c r="J51" i="1"/>
  <c r="J50" i="1"/>
  <c r="J49" i="1"/>
  <c r="J48" i="1"/>
  <c r="J47" i="1"/>
  <c r="J44" i="1"/>
  <c r="J43" i="1"/>
  <c r="J42" i="1"/>
  <c r="J41" i="1"/>
  <c r="J40" i="1"/>
  <c r="J39" i="1"/>
  <c r="J38" i="1"/>
  <c r="J35" i="1"/>
  <c r="J34" i="1"/>
  <c r="J33" i="1"/>
  <c r="J32" i="1"/>
  <c r="J31" i="1"/>
  <c r="J30" i="1"/>
  <c r="J29" i="1"/>
  <c r="J26" i="1"/>
  <c r="J25" i="1"/>
  <c r="J24" i="1"/>
  <c r="J23" i="1"/>
  <c r="J22" i="1"/>
  <c r="J21" i="1"/>
  <c r="J20" i="1"/>
  <c r="J12" i="1"/>
  <c r="J13" i="1"/>
  <c r="J14" i="1"/>
  <c r="J15" i="1"/>
  <c r="J16" i="1"/>
  <c r="M55" i="3" l="1"/>
  <c r="M19" i="3"/>
  <c r="M28" i="3"/>
  <c r="M64" i="3"/>
  <c r="M10" i="3"/>
  <c r="M37" i="3"/>
  <c r="M73" i="3"/>
  <c r="M46" i="3"/>
  <c r="M10" i="7"/>
  <c r="M9" i="7" s="1"/>
  <c r="J10" i="7"/>
  <c r="N9" i="12"/>
  <c r="J7" i="12" s="1"/>
  <c r="J10" i="12"/>
  <c r="H5" i="10"/>
  <c r="H5" i="11"/>
  <c r="M9" i="12"/>
  <c r="M9" i="10"/>
  <c r="M9" i="11"/>
  <c r="H5" i="12"/>
  <c r="N9" i="11"/>
  <c r="J7" i="11" s="1"/>
  <c r="J73" i="10"/>
  <c r="N9" i="10"/>
  <c r="M9" i="8"/>
  <c r="N9" i="8"/>
  <c r="J7" i="8" s="1"/>
  <c r="M38" i="1"/>
  <c r="M37" i="1" s="1"/>
  <c r="E37" i="1"/>
  <c r="M74" i="1"/>
  <c r="M73" i="1" s="1"/>
  <c r="E73" i="1"/>
  <c r="E10" i="3"/>
  <c r="E46" i="3"/>
  <c r="E10" i="1"/>
  <c r="J46" i="8"/>
  <c r="M47" i="1"/>
  <c r="M46" i="1" s="1"/>
  <c r="E46" i="1"/>
  <c r="E55" i="3"/>
  <c r="M20" i="1"/>
  <c r="M19" i="1" s="1"/>
  <c r="E19" i="1"/>
  <c r="M56" i="1"/>
  <c r="M55" i="1" s="1"/>
  <c r="E55" i="1"/>
  <c r="E19" i="3"/>
  <c r="E64" i="3"/>
  <c r="M29" i="1"/>
  <c r="M28" i="1" s="1"/>
  <c r="E28" i="1"/>
  <c r="M65" i="1"/>
  <c r="M64" i="1" s="1"/>
  <c r="E64" i="1"/>
  <c r="E28" i="3"/>
  <c r="E37" i="3"/>
  <c r="E73" i="3"/>
  <c r="M9" i="6"/>
  <c r="N9" i="6"/>
  <c r="J7" i="6" s="1"/>
  <c r="N9" i="7"/>
  <c r="J5" i="7" s="1"/>
  <c r="H5" i="6"/>
  <c r="H5" i="8"/>
  <c r="H5" i="7"/>
  <c r="J46" i="1"/>
  <c r="J55" i="1"/>
  <c r="J73" i="1"/>
  <c r="J19" i="1"/>
  <c r="J64" i="1"/>
  <c r="J28" i="1"/>
  <c r="A75" i="3"/>
  <c r="A76" i="3" s="1"/>
  <c r="A77" i="3" s="1"/>
  <c r="A78" i="3" s="1"/>
  <c r="A79" i="3" s="1"/>
  <c r="A80" i="3" s="1"/>
  <c r="A81" i="3" s="1"/>
  <c r="A66" i="3"/>
  <c r="A67" i="3" s="1"/>
  <c r="A68" i="3" s="1"/>
  <c r="A69" i="3" s="1"/>
  <c r="A70" i="3" s="1"/>
  <c r="A71" i="3" s="1"/>
  <c r="A72" i="3" s="1"/>
  <c r="A57" i="3"/>
  <c r="A58" i="3" s="1"/>
  <c r="A59" i="3" s="1"/>
  <c r="A60" i="3" s="1"/>
  <c r="A61" i="3" s="1"/>
  <c r="A62" i="3" s="1"/>
  <c r="A63" i="3" s="1"/>
  <c r="A48" i="3"/>
  <c r="A49" i="3" s="1"/>
  <c r="A50" i="3" s="1"/>
  <c r="A51" i="3" s="1"/>
  <c r="A52" i="3" s="1"/>
  <c r="A53" i="3" s="1"/>
  <c r="A54" i="3" s="1"/>
  <c r="A39" i="3"/>
  <c r="A40" i="3" s="1"/>
  <c r="A41" i="3" s="1"/>
  <c r="A42" i="3" s="1"/>
  <c r="A43" i="3" s="1"/>
  <c r="A44" i="3" s="1"/>
  <c r="A45" i="3" s="1"/>
  <c r="A30" i="3"/>
  <c r="A31" i="3" s="1"/>
  <c r="A32" i="3" s="1"/>
  <c r="A33" i="3" s="1"/>
  <c r="A34" i="3" s="1"/>
  <c r="A35" i="3" s="1"/>
  <c r="A36" i="3" s="1"/>
  <c r="A21" i="3"/>
  <c r="A22" i="3" s="1"/>
  <c r="A23" i="3" s="1"/>
  <c r="A24" i="3" s="1"/>
  <c r="A25" i="3" s="1"/>
  <c r="A26" i="3" s="1"/>
  <c r="A27" i="3" s="1"/>
  <c r="B19" i="3"/>
  <c r="B28" i="3" s="1"/>
  <c r="B37" i="3" s="1"/>
  <c r="B46" i="3" s="1"/>
  <c r="B55" i="3" s="1"/>
  <c r="B64" i="3" s="1"/>
  <c r="B73" i="3" s="1"/>
  <c r="A12" i="3"/>
  <c r="A13" i="3" s="1"/>
  <c r="A14" i="3" s="1"/>
  <c r="A15" i="3" s="1"/>
  <c r="A16" i="3" s="1"/>
  <c r="A17" i="3" s="1"/>
  <c r="A18" i="3" s="1"/>
  <c r="G10" i="1"/>
  <c r="G19" i="1" s="1"/>
  <c r="G28" i="1" s="1"/>
  <c r="G37" i="1" s="1"/>
  <c r="G46" i="1" s="1"/>
  <c r="G55" i="1" s="1"/>
  <c r="G64" i="1" s="1"/>
  <c r="G73" i="1" s="1"/>
  <c r="H4" i="1"/>
  <c r="E4" i="1"/>
  <c r="I4" i="1" s="1"/>
  <c r="A75" i="1"/>
  <c r="A76" i="1" s="1"/>
  <c r="A77" i="1" s="1"/>
  <c r="A78" i="1" s="1"/>
  <c r="A79" i="1" s="1"/>
  <c r="A80" i="1" s="1"/>
  <c r="A81" i="1" s="1"/>
  <c r="A66" i="1"/>
  <c r="A67" i="1" s="1"/>
  <c r="A68" i="1" s="1"/>
  <c r="A69" i="1" s="1"/>
  <c r="A70" i="1" s="1"/>
  <c r="A71" i="1" s="1"/>
  <c r="A72" i="1" s="1"/>
  <c r="A57" i="1"/>
  <c r="A58" i="1" s="1"/>
  <c r="A59" i="1" s="1"/>
  <c r="A60" i="1" s="1"/>
  <c r="A61" i="1" s="1"/>
  <c r="A62" i="1" s="1"/>
  <c r="A63" i="1" s="1"/>
  <c r="A48" i="1"/>
  <c r="A49" i="1" s="1"/>
  <c r="A50" i="1" s="1"/>
  <c r="A51" i="1" s="1"/>
  <c r="A52" i="1" s="1"/>
  <c r="A53" i="1" s="1"/>
  <c r="A54" i="1" s="1"/>
  <c r="A39" i="1"/>
  <c r="A40" i="1" s="1"/>
  <c r="A41" i="1" s="1"/>
  <c r="A42" i="1" s="1"/>
  <c r="A43" i="1" s="1"/>
  <c r="A44" i="1" s="1"/>
  <c r="A45" i="1" s="1"/>
  <c r="F37" i="1"/>
  <c r="F55" i="1" s="1"/>
  <c r="F73" i="1" s="1"/>
  <c r="F28" i="1"/>
  <c r="F46" i="1" s="1"/>
  <c r="F64" i="1" s="1"/>
  <c r="A30" i="1"/>
  <c r="A31" i="1" s="1"/>
  <c r="A32" i="1" s="1"/>
  <c r="A33" i="1" s="1"/>
  <c r="A34" i="1" s="1"/>
  <c r="A35" i="1" s="1"/>
  <c r="A36" i="1" s="1"/>
  <c r="A21" i="1"/>
  <c r="A22" i="1" s="1"/>
  <c r="A23" i="1" s="1"/>
  <c r="A24" i="1" s="1"/>
  <c r="A25" i="1" s="1"/>
  <c r="A26" i="1" s="1"/>
  <c r="A27" i="1" s="1"/>
  <c r="A12" i="1"/>
  <c r="A13" i="1" s="1"/>
  <c r="A14" i="1" s="1"/>
  <c r="A15" i="1" s="1"/>
  <c r="A16" i="1" s="1"/>
  <c r="A17" i="1" s="1"/>
  <c r="A18" i="1" s="1"/>
  <c r="C19" i="1"/>
  <c r="C28" i="1" s="1"/>
  <c r="C37" i="1" s="1"/>
  <c r="C46" i="1" s="1"/>
  <c r="C55" i="1" s="1"/>
  <c r="C64" i="1" s="1"/>
  <c r="C73" i="1" s="1"/>
  <c r="B19" i="1"/>
  <c r="B28" i="1" s="1"/>
  <c r="B37" i="1" s="1"/>
  <c r="B46" i="1" s="1"/>
  <c r="B55" i="1" s="1"/>
  <c r="B64" i="1" s="1"/>
  <c r="B73" i="1" s="1"/>
  <c r="D19" i="1"/>
  <c r="D28" i="1" s="1"/>
  <c r="D37" i="1" s="1"/>
  <c r="D46" i="1" s="1"/>
  <c r="D55" i="1" s="1"/>
  <c r="D64" i="1" s="1"/>
  <c r="D73" i="1" s="1"/>
  <c r="M12" i="1"/>
  <c r="M13" i="1"/>
  <c r="M14" i="1"/>
  <c r="M15" i="1"/>
  <c r="M16" i="1"/>
  <c r="M11" i="1"/>
  <c r="D20" i="2"/>
  <c r="C31" i="7" s="1"/>
  <c r="M9" i="3" l="1"/>
  <c r="J5" i="12"/>
  <c r="J5" i="11"/>
  <c r="J5" i="10"/>
  <c r="J7" i="10"/>
  <c r="M10" i="1"/>
  <c r="J5" i="8"/>
  <c r="J5" i="6"/>
  <c r="J7" i="7"/>
  <c r="J7" i="3"/>
  <c r="N13" i="1"/>
  <c r="N12" i="1"/>
  <c r="N15" i="1"/>
  <c r="N14" i="1"/>
  <c r="N11" i="1"/>
  <c r="N16" i="1"/>
  <c r="E4" i="3"/>
  <c r="I4" i="3" s="1"/>
  <c r="H4" i="3"/>
  <c r="N10" i="1" l="1"/>
  <c r="J10" i="1" s="1"/>
  <c r="J5" i="3"/>
  <c r="M9" i="1"/>
  <c r="H5" i="3"/>
  <c r="H5" i="1"/>
  <c r="N9" i="1" l="1"/>
  <c r="J7" i="1" s="1"/>
  <c r="J5" i="1" l="1"/>
</calcChain>
</file>

<file path=xl/sharedStrings.xml><?xml version="1.0" encoding="utf-8"?>
<sst xmlns="http://schemas.openxmlformats.org/spreadsheetml/2006/main" count="2413" uniqueCount="843">
  <si>
    <t>GEORGE WASHINGTON UNIVERSITY (GWU)</t>
  </si>
  <si>
    <t>SCHOOL OF ENGINEERING and APPLIED SCIENCE (SEAS)</t>
  </si>
  <si>
    <t>DEPARTMENT OF CIVIL and ENVIRONMENTAL ENGINEERING (CEE)</t>
  </si>
  <si>
    <t>FALL</t>
  </si>
  <si>
    <t>SPRING</t>
  </si>
  <si>
    <t>Grade</t>
  </si>
  <si>
    <t>Date</t>
  </si>
  <si>
    <t>H/SS 3</t>
  </si>
  <si>
    <t>H/SS 4</t>
  </si>
  <si>
    <t>H/SS 5</t>
  </si>
  <si>
    <t>H/SS 6</t>
  </si>
  <si>
    <t>Design Elective</t>
  </si>
  <si>
    <t>Technical Elective</t>
  </si>
  <si>
    <t>CEE Curriculum Courses</t>
  </si>
  <si>
    <t>Area</t>
  </si>
  <si>
    <t>New</t>
  </si>
  <si>
    <t>Old</t>
  </si>
  <si>
    <t>Title</t>
  </si>
  <si>
    <t>Credit Hrs</t>
  </si>
  <si>
    <t>Semester</t>
  </si>
  <si>
    <t>Prerequisite</t>
  </si>
  <si>
    <t>Notes</t>
  </si>
  <si>
    <t>  APSC</t>
  </si>
  <si>
    <t> Applied Science</t>
  </si>
  <si>
    <t>  057</t>
  </si>
  <si>
    <t>F &amp; S</t>
  </si>
  <si>
    <t>  058</t>
  </si>
  <si>
    <t>  113</t>
  </si>
  <si>
    <t> Engineering Analysis I</t>
  </si>
  <si>
    <t>S</t>
  </si>
  <si>
    <t>COMPUTER SCIENCE</t>
  </si>
  <si>
    <t>Introduction to FORTRAN Programming</t>
  </si>
  <si>
    <t>F</t>
  </si>
  <si>
    <t>CHEM</t>
  </si>
  <si>
    <t>CHEMISTRY</t>
  </si>
  <si>
    <t>General Chemistry I</t>
  </si>
  <si>
    <t>Geol</t>
  </si>
  <si>
    <t>GEOLOGY</t>
  </si>
  <si>
    <t>Physical Geology</t>
  </si>
  <si>
    <t>MAE</t>
  </si>
  <si>
    <t>MICH. &amp; Aerospace</t>
  </si>
  <si>
    <t>Engineering Drawing and Computer Graphics</t>
  </si>
  <si>
    <t>Fluid Mechanics</t>
  </si>
  <si>
    <t>MATH</t>
  </si>
  <si>
    <t>MATHEMATICS</t>
  </si>
  <si>
    <t>Calculus with Precalculus I</t>
  </si>
  <si>
    <t>Calculus with Precalculus II</t>
  </si>
  <si>
    <t>Single-Variable Calculus II</t>
  </si>
  <si>
    <t>Multivariable Calculus</t>
  </si>
  <si>
    <t>PHYS</t>
  </si>
  <si>
    <t>PHYSICS</t>
  </si>
  <si>
    <t>University Physics I</t>
  </si>
  <si>
    <t>University Physics II</t>
  </si>
  <si>
    <t>UW</t>
  </si>
  <si>
    <t>UNIVERSITY WRITING</t>
  </si>
  <si>
    <t>University Writing </t>
  </si>
  <si>
    <t xml:space="preserve">  CE</t>
  </si>
  <si>
    <t> Civil Engineering</t>
  </si>
  <si>
    <t>  001</t>
  </si>
  <si>
    <t> Intro:Civil &amp; Environmentl Eng</t>
  </si>
  <si>
    <t>---</t>
  </si>
  <si>
    <t>Introduction to a Sustainable World</t>
  </si>
  <si>
    <t>  CE</t>
  </si>
  <si>
    <t>  117</t>
  </si>
  <si>
    <t>  120</t>
  </si>
  <si>
    <t> Intro to Mechanics of Solids</t>
  </si>
  <si>
    <t>Environmental Sustainability </t>
  </si>
  <si>
    <t>  170</t>
  </si>
  <si>
    <t> Intro to Transportation Engine</t>
  </si>
  <si>
    <t>Math 2233</t>
  </si>
  <si>
    <t> Materials Engineering</t>
  </si>
  <si>
    <t>WID</t>
  </si>
  <si>
    <t>  167W</t>
  </si>
  <si>
    <t>  121</t>
  </si>
  <si>
    <t>  122</t>
  </si>
  <si>
    <t>  192</t>
  </si>
  <si>
    <t> Reinforced Concrete Structures</t>
  </si>
  <si>
    <t>  194</t>
  </si>
  <si>
    <t> Envir Eng I:Water Resourc&amp;Qual</t>
  </si>
  <si>
    <t>  189</t>
  </si>
  <si>
    <t> Environmental Engineering Lab</t>
  </si>
  <si>
    <t>  193</t>
  </si>
  <si>
    <t> Hydraulics</t>
  </si>
  <si>
    <t>  188</t>
  </si>
  <si>
    <t> Hydraulics Laboratory</t>
  </si>
  <si>
    <t>  171</t>
  </si>
  <si>
    <t> Highway Engineering &amp; Design</t>
  </si>
  <si>
    <t>  191</t>
  </si>
  <si>
    <t> Metal Structures</t>
  </si>
  <si>
    <t>  190W</t>
  </si>
  <si>
    <t>  196</t>
  </si>
  <si>
    <t> Design/Cost Analysis-CE Struct</t>
  </si>
  <si>
    <t>  168</t>
  </si>
  <si>
    <t> Intro-Geotechnical Engineering</t>
  </si>
  <si>
    <t>  185</t>
  </si>
  <si>
    <t> Geotechnical Engineering Lab</t>
  </si>
  <si>
    <t xml:space="preserve"> ---</t>
  </si>
  <si>
    <t>Introduction to Geo-environmental Engineering</t>
  </si>
  <si>
    <t>  197</t>
  </si>
  <si>
    <t> Env Eng 2:Water Supply/Pollutn</t>
  </si>
  <si>
    <t>  195</t>
  </si>
  <si>
    <t> Hydrology &amp; Hydraulic Design</t>
  </si>
  <si>
    <t>  198</t>
  </si>
  <si>
    <t> Research</t>
  </si>
  <si>
    <t>1 to 3</t>
  </si>
  <si>
    <t>  199</t>
  </si>
  <si>
    <t> Special Topics</t>
  </si>
  <si>
    <t>1 to 6</t>
  </si>
  <si>
    <t>  201</t>
  </si>
  <si>
    <t> Numerical Methods in Enginrng</t>
  </si>
  <si>
    <t>T</t>
  </si>
  <si>
    <t>  202</t>
  </si>
  <si>
    <t> Application of Probability</t>
  </si>
  <si>
    <t>Core Course for M.Sc. Trans. Eng. Students</t>
  </si>
  <si>
    <t>  205</t>
  </si>
  <si>
    <t> Advanced Strength of Materials</t>
  </si>
  <si>
    <t>Core Course for M.Sc. Struct. Eng. Students</t>
  </si>
  <si>
    <t>  210</t>
  </si>
  <si>
    <t> Methods of Structural Analysis</t>
  </si>
  <si>
    <t>  213</t>
  </si>
  <si>
    <t> Reliability Analysis Engr Stru</t>
  </si>
  <si>
    <t>  214</t>
  </si>
  <si>
    <t> Analysis of Plates &amp; Shells</t>
  </si>
  <si>
    <t>  215</t>
  </si>
  <si>
    <t> Theory of Structural Stability</t>
  </si>
  <si>
    <t>  220</t>
  </si>
  <si>
    <t> Continuum Mechanics</t>
  </si>
  <si>
    <t>Core Course for M.Sc. Eng. Mech. Students</t>
  </si>
  <si>
    <t>  221</t>
  </si>
  <si>
    <t> Theory of Elasticity I</t>
  </si>
  <si>
    <t>Approval of department</t>
  </si>
  <si>
    <t>  222</t>
  </si>
  <si>
    <t> Plasticity</t>
  </si>
  <si>
    <t>  223</t>
  </si>
  <si>
    <t> Mechanics/ Composite Materials</t>
  </si>
  <si>
    <t>  227</t>
  </si>
  <si>
    <t> Intro to Finite Elmnt Analysis</t>
  </si>
  <si>
    <t>Core Course for M.Sc. Eng. Mech. Students
Core Course for M.Sc. Geo. Eng. Students
Core Course for M.Sc. Struct. Eng. Students
Core Course for M.Sc. Trans. Eng. Students</t>
  </si>
  <si>
    <t>  206</t>
  </si>
  <si>
    <t> Design of Reinforced Concrete</t>
  </si>
  <si>
    <t>D</t>
  </si>
  <si>
    <t>Concrete</t>
  </si>
  <si>
    <t>  207</t>
  </si>
  <si>
    <t> Prestressed Concrete Structure</t>
  </si>
  <si>
    <t>  208</t>
  </si>
  <si>
    <t> Advanced Reinforced Concrete</t>
  </si>
  <si>
    <t>  209</t>
  </si>
  <si>
    <t> Bridge Design</t>
  </si>
  <si>
    <t>  211</t>
  </si>
  <si>
    <t> Design of Metal Structures</t>
  </si>
  <si>
    <t>Steel</t>
  </si>
  <si>
    <t>  212</t>
  </si>
  <si>
    <t> Advanced Metal Structures</t>
  </si>
  <si>
    <t>  216</t>
  </si>
  <si>
    <t> Structural Dynamics</t>
  </si>
  <si>
    <t>  217</t>
  </si>
  <si>
    <t> Random Vibration of Structures</t>
  </si>
  <si>
    <t>  218</t>
  </si>
  <si>
    <t> Structural Dgn Resist Nat Haz</t>
  </si>
  <si>
    <t>  225</t>
  </si>
  <si>
    <t> Intro to Biomechanics</t>
  </si>
  <si>
    <t>  230</t>
  </si>
  <si>
    <t> Fundamentals of Soil Behavior</t>
  </si>
  <si>
    <t>  231</t>
  </si>
  <si>
    <t> Theoretical Soil Mechanics</t>
  </si>
  <si>
    <t>Core Course for M.Sc. Geo. Eng. Students</t>
  </si>
  <si>
    <t>  232</t>
  </si>
  <si>
    <t> Geotechnical Engineering</t>
  </si>
  <si>
    <t>Geo. Tech.</t>
  </si>
  <si>
    <t>  233</t>
  </si>
  <si>
    <t> Geotech Earthquake Engr</t>
  </si>
  <si>
    <t>  234</t>
  </si>
  <si>
    <t> Rock Engineering</t>
  </si>
  <si>
    <t>  240</t>
  </si>
  <si>
    <t> Environmental Chemistry</t>
  </si>
  <si>
    <t>  241</t>
  </si>
  <si>
    <t> Adv Sanitary Engr Design</t>
  </si>
  <si>
    <t>  242</t>
  </si>
  <si>
    <t> Principles of Envr Engr</t>
  </si>
  <si>
    <t>  243</t>
  </si>
  <si>
    <t> Water/Waste Treatment Process</t>
  </si>
  <si>
    <t>  244</t>
  </si>
  <si>
    <t> Environmental Impact Assessmen</t>
  </si>
  <si>
    <t>  245</t>
  </si>
  <si>
    <t> Microbiology for EV Engrs</t>
  </si>
  <si>
    <t>  246</t>
  </si>
  <si>
    <t> Advanced Treatment Processes</t>
  </si>
  <si>
    <t>  247</t>
  </si>
  <si>
    <t> Industrial Waste Treatment</t>
  </si>
  <si>
    <t>  248</t>
  </si>
  <si>
    <t> Intro to Hazardous Wastes</t>
  </si>
  <si>
    <t>  250</t>
  </si>
  <si>
    <t> Open Channel Flow</t>
  </si>
  <si>
    <t>  251</t>
  </si>
  <si>
    <t> Hydraulic Engineering</t>
  </si>
  <si>
    <t>  252</t>
  </si>
  <si>
    <t> Design of Dams</t>
  </si>
  <si>
    <t>Water R.</t>
  </si>
  <si>
    <t>  253</t>
  </si>
  <si>
    <t> Advanced Hydrology</t>
  </si>
  <si>
    <t>  254</t>
  </si>
  <si>
    <t> Ground Water and Seepage</t>
  </si>
  <si>
    <t>  255</t>
  </si>
  <si>
    <t> Mechanics of Water Waves</t>
  </si>
  <si>
    <t>  257</t>
  </si>
  <si>
    <t> Hydraulic Modeling</t>
  </si>
  <si>
    <t>  258</t>
  </si>
  <si>
    <t> Numerical Methods in EV Engr</t>
  </si>
  <si>
    <t>  259</t>
  </si>
  <si>
    <t> Pollution Transport Systems</t>
  </si>
  <si>
    <t>  260</t>
  </si>
  <si>
    <t> Analytical Mechanics</t>
  </si>
  <si>
    <t>  261</t>
  </si>
  <si>
    <t> Vehicle Dynamics</t>
  </si>
  <si>
    <t>  262</t>
  </si>
  <si>
    <t> Vehicle Stand &amp; Crsh Test Anal</t>
  </si>
  <si>
    <t>  263</t>
  </si>
  <si>
    <t> Crash Investigation &amp; Analysis</t>
  </si>
  <si>
    <t>  264</t>
  </si>
  <si>
    <t> Non-Linear FEM &amp; Simulation</t>
  </si>
  <si>
    <t>  269</t>
  </si>
  <si>
    <t> Pavement &amp; Runway Design</t>
  </si>
  <si>
    <t>Pavment</t>
  </si>
  <si>
    <t>  270</t>
  </si>
  <si>
    <t> Systs Dynamics Modeling&amp;Contol</t>
  </si>
  <si>
    <t>  272</t>
  </si>
  <si>
    <t> Traffic Engin &amp; Highway Safety</t>
  </si>
  <si>
    <t>  273</t>
  </si>
  <si>
    <t> Intelligent Transportation Sys</t>
  </si>
  <si>
    <t>  290</t>
  </si>
  <si>
    <t>  291</t>
  </si>
  <si>
    <t> CEE Grad Internship</t>
  </si>
  <si>
    <t>Additional prerequisites may be required for a specific internship as determined by the research supervisor</t>
  </si>
  <si>
    <t>NA</t>
  </si>
  <si>
    <t>  298</t>
  </si>
  <si>
    <t>  299</t>
  </si>
  <si>
    <t> Thesis Research</t>
  </si>
  <si>
    <t>  300</t>
  </si>
  <si>
    <t>  320</t>
  </si>
  <si>
    <t> Theory of Elasticity II</t>
  </si>
  <si>
    <t>  321</t>
  </si>
  <si>
    <t> Nonlinear Mechanics/ Continua</t>
  </si>
  <si>
    <t>  228</t>
  </si>
  <si>
    <t> Adv Finite Element Analysis</t>
  </si>
  <si>
    <t>  350</t>
  </si>
  <si>
    <t> Sedimentation Engineering</t>
  </si>
  <si>
    <t>  351</t>
  </si>
  <si>
    <t> Mechanics of Alluvial Channels</t>
  </si>
  <si>
    <t>  352</t>
  </si>
  <si>
    <t> Advanced Hydraulics</t>
  </si>
  <si>
    <t>  370</t>
  </si>
  <si>
    <t> Intelligent Systs Theory &amp;Appl</t>
  </si>
  <si>
    <t>  226</t>
  </si>
  <si>
    <t> Advanced Biomechanics</t>
  </si>
  <si>
    <t>  398</t>
  </si>
  <si>
    <t> Advanced Reading and Research</t>
  </si>
  <si>
    <t>  399</t>
  </si>
  <si>
    <t> Dissertation Research</t>
  </si>
  <si>
    <t>APSC 2057</t>
  </si>
  <si>
    <t>CHEM 1111</t>
  </si>
  <si>
    <t>GEOL 1001</t>
  </si>
  <si>
    <t>MAE 1004</t>
  </si>
  <si>
    <t>MAE 3126</t>
  </si>
  <si>
    <t>MATH 1020</t>
  </si>
  <si>
    <t>MATH 1021</t>
  </si>
  <si>
    <t>MATH 1231</t>
  </si>
  <si>
    <t>MATH 1232</t>
  </si>
  <si>
    <t>PHYS 1021</t>
  </si>
  <si>
    <t>PHYS 1022</t>
  </si>
  <si>
    <t>UW 1020</t>
  </si>
  <si>
    <t>CE 1010</t>
  </si>
  <si>
    <t>CE 1020</t>
  </si>
  <si>
    <t>CE 2210</t>
  </si>
  <si>
    <t>CE 2220</t>
  </si>
  <si>
    <t>CE 2510</t>
  </si>
  <si>
    <t>CE 3730</t>
  </si>
  <si>
    <t>CE 4450</t>
  </si>
  <si>
    <t>CE 6101</t>
  </si>
  <si>
    <t>CE 6102</t>
  </si>
  <si>
    <t>APSC 2058</t>
  </si>
  <si>
    <t>APSC 2113</t>
  </si>
  <si>
    <t>CE 2710</t>
  </si>
  <si>
    <t>CE 3110W</t>
  </si>
  <si>
    <t>CE 3111W</t>
  </si>
  <si>
    <t>CE 3230</t>
  </si>
  <si>
    <t>CE 3240</t>
  </si>
  <si>
    <t>CE 3310</t>
  </si>
  <si>
    <t>CE 3520</t>
  </si>
  <si>
    <t>CE 3521</t>
  </si>
  <si>
    <t>CE 3610</t>
  </si>
  <si>
    <t>CE 3611</t>
  </si>
  <si>
    <t>CE 3720</t>
  </si>
  <si>
    <t>CE 4320</t>
  </si>
  <si>
    <t>CE 4330W</t>
  </si>
  <si>
    <t>CE 4340</t>
  </si>
  <si>
    <t>CE 4410</t>
  </si>
  <si>
    <t>CE 4411</t>
  </si>
  <si>
    <t>CE 4530</t>
  </si>
  <si>
    <t>CE 4620</t>
  </si>
  <si>
    <t>CE 4810</t>
  </si>
  <si>
    <t>CE 4820</t>
  </si>
  <si>
    <t>CE 6201</t>
  </si>
  <si>
    <t>CE 6202</t>
  </si>
  <si>
    <t>CE 6203</t>
  </si>
  <si>
    <t>CE 6204</t>
  </si>
  <si>
    <t>CE 6205</t>
  </si>
  <si>
    <t>CE 6206</t>
  </si>
  <si>
    <t>CE 6207</t>
  </si>
  <si>
    <t>CE 6208</t>
  </si>
  <si>
    <t>CE 6209</t>
  </si>
  <si>
    <t>CE 6210</t>
  </si>
  <si>
    <t>CE 6301</t>
  </si>
  <si>
    <t>CE 6302</t>
  </si>
  <si>
    <t>CE 6310</t>
  </si>
  <si>
    <t>CE 6311</t>
  </si>
  <si>
    <t>CE 6320</t>
  </si>
  <si>
    <t>CE 6321</t>
  </si>
  <si>
    <t>CE 6340</t>
  </si>
  <si>
    <t>CE 6341</t>
  </si>
  <si>
    <t>CE 6342</t>
  </si>
  <si>
    <t>CE 6350</t>
  </si>
  <si>
    <t>CE 6401</t>
  </si>
  <si>
    <t>CE 6402</t>
  </si>
  <si>
    <t>CE 6403</t>
  </si>
  <si>
    <t>CE 6404</t>
  </si>
  <si>
    <t>CE 6405</t>
  </si>
  <si>
    <t>CE 6501</t>
  </si>
  <si>
    <t>CE 6502</t>
  </si>
  <si>
    <t>CE 6503</t>
  </si>
  <si>
    <t>CE 6504</t>
  </si>
  <si>
    <t>CE 6505</t>
  </si>
  <si>
    <t>CE 6506</t>
  </si>
  <si>
    <t>CE 6507</t>
  </si>
  <si>
    <t>CE 6508</t>
  </si>
  <si>
    <t>CE 6509</t>
  </si>
  <si>
    <t>CE 6601</t>
  </si>
  <si>
    <t>CE 6602</t>
  </si>
  <si>
    <t>CE 6603</t>
  </si>
  <si>
    <t>CE 6604</t>
  </si>
  <si>
    <t>CE 6605</t>
  </si>
  <si>
    <t>CE 6606</t>
  </si>
  <si>
    <t>CE 6608</t>
  </si>
  <si>
    <t>CE 6609</t>
  </si>
  <si>
    <t>CE 6610</t>
  </si>
  <si>
    <t>CE 6701</t>
  </si>
  <si>
    <t>CE 6702</t>
  </si>
  <si>
    <t>CE 6703</t>
  </si>
  <si>
    <t>CE 6704</t>
  </si>
  <si>
    <t>CE 6705</t>
  </si>
  <si>
    <t>CE 6706</t>
  </si>
  <si>
    <t>CE 6707</t>
  </si>
  <si>
    <t>CE 6721</t>
  </si>
  <si>
    <t>CE 6722</t>
  </si>
  <si>
    <t>CE 6800</t>
  </si>
  <si>
    <t>CE 6801</t>
  </si>
  <si>
    <t>CE 6808</t>
  </si>
  <si>
    <t>CE 6998</t>
  </si>
  <si>
    <t>CE 6999</t>
  </si>
  <si>
    <t>CE 8320</t>
  </si>
  <si>
    <t>CE 8321</t>
  </si>
  <si>
    <t>CE 8330</t>
  </si>
  <si>
    <t>CE 8350</t>
  </si>
  <si>
    <t>CE 8351</t>
  </si>
  <si>
    <t>CE 8352</t>
  </si>
  <si>
    <t>CE 8370</t>
  </si>
  <si>
    <t>CE 8380</t>
  </si>
  <si>
    <t>CE 8998</t>
  </si>
  <si>
    <t>CE 8999</t>
  </si>
  <si>
    <t>CSCI 1041</t>
  </si>
  <si>
    <t>Math 1231</t>
  </si>
  <si>
    <t>SEAS 1001</t>
  </si>
  <si>
    <t>Course
New Number</t>
  </si>
  <si>
    <t>Chem 1111</t>
  </si>
  <si>
    <t>SEAS</t>
  </si>
  <si>
    <t> School of Eng &amp; Applied Sci</t>
  </si>
  <si>
    <t>  721</t>
  </si>
  <si>
    <t> Chngng World by Engineering It</t>
  </si>
  <si>
    <t>  SEAS</t>
  </si>
  <si>
    <t>  920</t>
  </si>
  <si>
    <t> Continuing Research - Masters</t>
  </si>
  <si>
    <t>  930</t>
  </si>
  <si>
    <t> Examination Preparation</t>
  </si>
  <si>
    <t>  940</t>
  </si>
  <si>
    <t> Continuing Research - Doctoral</t>
  </si>
  <si>
    <t> Engineering Orientation</t>
  </si>
  <si>
    <t>SEAS 0721</t>
  </si>
  <si>
    <t>SEAS 0920</t>
  </si>
  <si>
    <t>SEAS 0930</t>
  </si>
  <si>
    <t>SEAS 0940</t>
  </si>
  <si>
    <t>H/SS 1</t>
  </si>
  <si>
    <t>H/SS</t>
  </si>
  <si>
    <t>H/SS 2</t>
  </si>
  <si>
    <t>Math 1232</t>
  </si>
  <si>
    <t>Phys 1021</t>
  </si>
  <si>
    <t>Total Credit Hours</t>
  </si>
  <si>
    <t>Starting AY</t>
  </si>
  <si>
    <t>ApSc 2113</t>
  </si>
  <si>
    <t>Phys 1022</t>
  </si>
  <si>
    <t>ApSc 2058</t>
  </si>
  <si>
    <t>Geol 1001</t>
  </si>
  <si>
    <t>ApSc 3115</t>
  </si>
  <si>
    <t>CE</t>
  </si>
  <si>
    <t>Graduation AY</t>
  </si>
  <si>
    <t>Old Number</t>
  </si>
  <si>
    <t>Student ID #</t>
  </si>
  <si>
    <t>Admit Date</t>
  </si>
  <si>
    <t>Student's Name</t>
  </si>
  <si>
    <t>Advisor</t>
  </si>
  <si>
    <t>Chem 1112</t>
  </si>
  <si>
    <t>CHEM 1112</t>
  </si>
  <si>
    <t>General Chemistry II</t>
  </si>
  <si>
    <t>Environmental Engr. Option in Civil Engineering (B.Sc.)</t>
  </si>
  <si>
    <t>Bachelor of Science in Civil Engineering (B.Sc.)</t>
  </si>
  <si>
    <t>GPA</t>
  </si>
  <si>
    <t>Grade Levels (%)</t>
  </si>
  <si>
    <t>A</t>
  </si>
  <si>
    <t>&gt;=</t>
  </si>
  <si>
    <t xml:space="preserve">Excellent </t>
  </si>
  <si>
    <t>A-</t>
  </si>
  <si>
    <t>B+</t>
  </si>
  <si>
    <t>B</t>
  </si>
  <si>
    <t>Good</t>
  </si>
  <si>
    <t>B-</t>
  </si>
  <si>
    <t>C+</t>
  </si>
  <si>
    <t>C</t>
  </si>
  <si>
    <t>Satisfactory</t>
  </si>
  <si>
    <t>C-</t>
  </si>
  <si>
    <t>D+</t>
  </si>
  <si>
    <t>D-</t>
  </si>
  <si>
    <t>&lt;</t>
  </si>
  <si>
    <t>Fail</t>
  </si>
  <si>
    <t>Total Credits Hrs. of Program</t>
  </si>
  <si>
    <t>Total GPA</t>
  </si>
  <si>
    <t>Total Hrs</t>
  </si>
  <si>
    <t>Leading Professor</t>
  </si>
  <si>
    <t>Non CE Courses</t>
  </si>
  <si>
    <t>Applied Science</t>
  </si>
  <si>
    <t>Analytical Methods in Eng. I</t>
  </si>
  <si>
    <t>Haque/Silva</t>
  </si>
  <si>
    <t>Analytical Methods in Eng. II</t>
  </si>
  <si>
    <t>Haque</t>
  </si>
  <si>
    <t>Analytical Methods in Eng. III</t>
  </si>
  <si>
    <t>EMSE</t>
  </si>
  <si>
    <t xml:space="preserve">Eng. Management </t>
  </si>
  <si>
    <t>Survey of Finance  &amp; En. Economics</t>
  </si>
  <si>
    <t>Staff</t>
  </si>
  <si>
    <t>CE courses</t>
  </si>
  <si>
    <t>Eskandarian</t>
  </si>
  <si>
    <t>Silva</t>
  </si>
  <si>
    <t>Manzari</t>
  </si>
  <si>
    <t>Badie</t>
  </si>
  <si>
    <t>Sliva</t>
  </si>
  <si>
    <t>D/T</t>
  </si>
  <si>
    <t>Roddis</t>
  </si>
  <si>
    <t>Riffat</t>
  </si>
  <si>
    <t>Core Course for M.Sc. Env. Eng. Students
Core Course for M.Sc. Water R. Students</t>
  </si>
  <si>
    <t>Digges</t>
  </si>
  <si>
    <t>Eskandarian/Hamdar</t>
  </si>
  <si>
    <t>SEAS Grades and Corresponding GPA</t>
  </si>
  <si>
    <t>http://my.gwu.edu/mod/pws/courserenumbering.cfm</t>
  </si>
  <si>
    <t>Transportation Engr. Option in Civil Engineering (B.Sc.)</t>
  </si>
  <si>
    <t>Sustainability Engr. Option in Civil Engineering (B.Sc.)</t>
  </si>
  <si>
    <t>CE 3140</t>
  </si>
  <si>
    <t>Medical Preparation Option in Civil Engineering (B.Sc.)</t>
  </si>
  <si>
    <t> STAT</t>
  </si>
  <si>
    <t> Statistics</t>
  </si>
  <si>
    <t>STAT 2183</t>
  </si>
  <si>
    <t> 183</t>
  </si>
  <si>
    <t>Statistical Computing Packages</t>
  </si>
  <si>
    <t>Sustainability in Engineering Materials</t>
  </si>
  <si>
    <t>Sustainable Urban Planning Dynamics
Counted as H/SS 5</t>
  </si>
  <si>
    <t>ECE</t>
  </si>
  <si>
    <t>ECE 2110</t>
  </si>
  <si>
    <t>Circuit Theory</t>
  </si>
  <si>
    <t>CHEM 2151</t>
  </si>
  <si>
    <t>CHEM 2153</t>
  </si>
  <si>
    <t>Organic Chemistry</t>
  </si>
  <si>
    <t>Organic Chemistry Laboratory</t>
  </si>
  <si>
    <t>ApSc 2057</t>
  </si>
  <si>
    <t>CHEM 2154</t>
  </si>
  <si>
    <t>CHEM 2152</t>
  </si>
  <si>
    <t>Introductory Biology: Cells and Molecules</t>
  </si>
  <si>
    <t>BiSc</t>
  </si>
  <si>
    <t>BiSc 1111</t>
  </si>
  <si>
    <t>Introductory Biology: The Biology of Organisms</t>
  </si>
  <si>
    <t>BiSc 1112</t>
  </si>
  <si>
    <t>Columbian College of Arts and Sciences</t>
  </si>
  <si>
    <t>Chem 2151</t>
  </si>
  <si>
    <t>Chem 2153</t>
  </si>
  <si>
    <t>Chem 2152</t>
  </si>
  <si>
    <t>Chem 2154</t>
  </si>
  <si>
    <t>AY</t>
  </si>
  <si>
    <t>Engineering Analysis III</t>
  </si>
  <si>
    <t>APSC 3115</t>
  </si>
  <si>
    <r>
      <t>Single-Variable Calculus I</t>
    </r>
    <r>
      <rPr>
        <sz val="12"/>
        <color rgb="FF000000"/>
        <rFont val="Verdana"/>
        <family val="2"/>
      </rPr>
      <t> </t>
    </r>
  </si>
  <si>
    <t>CE 6000 &amp; 8000 Level</t>
  </si>
  <si>
    <t>CE M.SC. Course</t>
  </si>
  <si>
    <t>5-Year Bachelor/Mater of Science in Structural Engineering (B.Sc./M.Sc.)</t>
  </si>
  <si>
    <t>5-Year Bachelor/Mater of Science in Environmental Engineering (B.Sc./M.Sc.)</t>
  </si>
  <si>
    <t>5-Year Bachelor/Mater of Science in Transportation Engineering (B.Sc./M.Sc.)</t>
  </si>
  <si>
    <t>5-Year B.Sc. Degree in Civil Engineering &amp; Physics</t>
  </si>
  <si>
    <t>GCR</t>
  </si>
  <si>
    <t>Phys 1023</t>
  </si>
  <si>
    <t>PHYS 1023</t>
  </si>
  <si>
    <t>University Physics III (Modern Physics)</t>
  </si>
  <si>
    <t>Intermediate Laboratory</t>
  </si>
  <si>
    <t>PHYS 2151W</t>
  </si>
  <si>
    <t>151W</t>
  </si>
  <si>
    <t>Phys 2151W</t>
  </si>
  <si>
    <t>PHYS 2161</t>
  </si>
  <si>
    <t>Mechanics</t>
  </si>
  <si>
    <t>Phys 2161</t>
  </si>
  <si>
    <t>Phys 2165</t>
  </si>
  <si>
    <t>PHYS 2165</t>
  </si>
  <si>
    <t>CE 3529</t>
  </si>
  <si>
    <t>Phys 2164</t>
  </si>
  <si>
    <t>PHYS 2164</t>
  </si>
  <si>
    <t>Thermal and Statistical Physics</t>
  </si>
  <si>
    <t>Electromagnetic Theory I</t>
  </si>
  <si>
    <t>PHYS 2167</t>
  </si>
  <si>
    <t>Principles of Quantum Physics</t>
  </si>
  <si>
    <t>Phys 2167</t>
  </si>
  <si>
    <t>PHYS Elective</t>
  </si>
  <si>
    <t>Phys Elective</t>
  </si>
  <si>
    <t>General Curriculum Requirements</t>
  </si>
  <si>
    <t>Env. Eng.</t>
  </si>
  <si>
    <t>Reqd course for BS env option</t>
  </si>
  <si>
    <t>Trans. Safety</t>
  </si>
  <si>
    <t>Hamdar/Eskandarian</t>
  </si>
  <si>
    <t>Haque/Eskandarian</t>
  </si>
  <si>
    <t>Haque/Silva/li</t>
  </si>
  <si>
    <t>Silva, Li</t>
  </si>
  <si>
    <t>Badie/Manzari</t>
  </si>
  <si>
    <t>Silva,/Badie/Manzari</t>
  </si>
  <si>
    <t xml:space="preserve">Staff </t>
  </si>
  <si>
    <t>S (Even)</t>
  </si>
  <si>
    <t>F (Odd)</t>
  </si>
  <si>
    <t>AS ARRANG.</t>
  </si>
  <si>
    <t>S (Odd)</t>
  </si>
  <si>
    <t>F (Even)</t>
  </si>
  <si>
    <t>F &amp; S &amp; Sum</t>
  </si>
  <si>
    <t>APSC 6211</t>
  </si>
  <si>
    <t>APSC 6212</t>
  </si>
  <si>
    <t>APSC 6213</t>
  </si>
  <si>
    <t>APSC</t>
  </si>
  <si>
    <t>*</t>
  </si>
  <si>
    <t>Proficiency in one computer language
and
CE 2220 (120) &amp; CE3240 (122)</t>
  </si>
  <si>
    <t>Water Resources Planning/Contr</t>
  </si>
  <si>
    <t>Civil Engineering</t>
  </si>
  <si>
    <t>CE 6607</t>
  </si>
  <si>
    <t>* The % is set by the course leading professor</t>
  </si>
  <si>
    <t>See the H/SS List</t>
  </si>
  <si>
    <t>Notes:</t>
  </si>
  <si>
    <t>One year of high school algebra</t>
  </si>
  <si>
    <t>The placement examination or a score of 560 or above on the SAT II in mathematics</t>
  </si>
  <si>
    <t>The placement examination or a score of 720 or above on the SAT II in mathematics</t>
  </si>
  <si>
    <t>Last update:</t>
  </si>
  <si>
    <t>Prerequisite: Phys 1022 (22), Math 2233 (33)</t>
  </si>
  <si>
    <t>Corequisite: Phys 1023 (23)</t>
  </si>
  <si>
    <r>
      <t>Corequisite: ApSc </t>
    </r>
    <r>
      <rPr>
        <sz val="12"/>
        <color theme="1"/>
        <rFont val="Verdana"/>
        <family val="2"/>
      </rPr>
      <t>2113 (113)</t>
    </r>
    <r>
      <rPr>
        <sz val="12"/>
        <color rgb="FF000000"/>
        <rFont val="Verdana"/>
        <family val="2"/>
      </rPr>
      <t>, Phys </t>
    </r>
    <r>
      <rPr>
        <sz val="12"/>
        <color theme="1"/>
        <rFont val="Verdana"/>
        <family val="2"/>
      </rPr>
      <t>1022 (22)</t>
    </r>
  </si>
  <si>
    <t>CE 3230 (121)</t>
  </si>
  <si>
    <t>Successful completion of all CE courses up to the end of the 7th semester</t>
  </si>
  <si>
    <t> Contracts and Specifications (WID)</t>
  </si>
  <si>
    <t>CE 3110</t>
  </si>
  <si>
    <t>  166</t>
  </si>
  <si>
    <t> Mechanics of Materials Lab (WID)</t>
  </si>
  <si>
    <t>Introduction to C Programming</t>
  </si>
  <si>
    <t>CSCI 1121</t>
  </si>
  <si>
    <t>CSCI</t>
  </si>
  <si>
    <t>This file contains many sheets that are cross linked</t>
  </si>
  <si>
    <t>Performance</t>
  </si>
  <si>
    <t>Low Pass</t>
  </si>
  <si>
    <t xml:space="preserve"> </t>
  </si>
  <si>
    <t>Rules for the Ph.D. Program</t>
  </si>
  <si>
    <t>PhD students are required to have two minors (one in Applied Science and one in other fields).  At least two courses in each minor must be taken.  </t>
  </si>
  <si>
    <t>The above are the minimum number of courses required for the PhD degree. </t>
  </si>
  <si>
    <t xml:space="preserve"> If students need to take more courses area to gain knowledge in their fields of research, they should take them in consultation with their academic advisor.</t>
  </si>
  <si>
    <t>Rules for the M.Sc. Program</t>
  </si>
  <si>
    <t>Regular students:</t>
  </si>
  <si>
    <t>Non thesis option:</t>
  </si>
  <si>
    <t xml:space="preserve">11 courses </t>
  </si>
  <si>
    <t>@</t>
  </si>
  <si>
    <t>3 CH</t>
  </si>
  <si>
    <t>=</t>
  </si>
  <si>
    <t>33 chs</t>
  </si>
  <si>
    <t>Thesis option:</t>
  </si>
  <si>
    <t xml:space="preserve">9 courses </t>
  </si>
  <si>
    <t xml:space="preserve">10 courses </t>
  </si>
  <si>
    <t>3 ch</t>
  </si>
  <si>
    <t>30 chs</t>
  </si>
  <si>
    <t>The 2 research courses con not be taken in the same semester</t>
  </si>
  <si>
    <t>27 chs</t>
  </si>
  <si>
    <t>8 regular courses (including 3 core courses) + 2 courses for research</t>
  </si>
  <si>
    <t>7 regular courses (including 3 core courses) + 2 courses for research</t>
  </si>
  <si>
    <t>None</t>
  </si>
  <si>
    <t> Engineering Computations (w 2-hr recitation)</t>
  </si>
  <si>
    <t> Structural Theory I (w 2-hr recitation)</t>
  </si>
  <si>
    <t> Structural Theory II (w 2-hr recitation)</t>
  </si>
  <si>
    <t> Analytical Mechanics II (w 2-hr recitation)</t>
  </si>
  <si>
    <t> Analytical Mechanics I (w 2-hr recitation)</t>
  </si>
  <si>
    <t xml:space="preserve">6 courses </t>
  </si>
  <si>
    <t>+</t>
  </si>
  <si>
    <t>Students with a Master's degree: </t>
  </si>
  <si>
    <t>Minimum of</t>
  </si>
  <si>
    <t>3 chrs</t>
  </si>
  <si>
    <t>18 chrs</t>
  </si>
  <si>
    <t>12 chrs Research</t>
  </si>
  <si>
    <t>30 chrs</t>
  </si>
  <si>
    <t>Maintaine the 3 core classes.</t>
  </si>
  <si>
    <t xml:space="preserve">14 courses </t>
  </si>
  <si>
    <t>42 chrs</t>
  </si>
  <si>
    <t>54 chrs</t>
  </si>
  <si>
    <t>Students without a Master's degree:</t>
  </si>
  <si>
    <t xml:space="preserve">If the TOEFL score is higher than 100, Ph.D. students don't have to take any English class. </t>
  </si>
  <si>
    <t>AcadWriting&amp;CommSkills/IntlStu</t>
  </si>
  <si>
    <t>EAP 6109</t>
  </si>
  <si>
    <t>If the score is less than 100, then English course is required.  Check with Adina Luv to find out where the stand.</t>
  </si>
  <si>
    <t>GW 5-yr program:</t>
  </si>
  <si>
    <t>EMSE 6410</t>
  </si>
  <si>
    <t>http://sustainability.gwu.edu/about</t>
  </si>
  <si>
    <t xml:space="preserve">Notes: </t>
  </si>
  <si>
    <t>Useful links:</t>
  </si>
  <si>
    <t>UG Minor in sustainability:</t>
  </si>
  <si>
    <t>CEE website:</t>
  </si>
  <si>
    <t>http://www.cee.seas.gwu.edu/</t>
  </si>
  <si>
    <t>SEAS website:</t>
  </si>
  <si>
    <t>http://www.seas.gwu.edu/</t>
  </si>
  <si>
    <t>SEAS advising forms:</t>
  </si>
  <si>
    <t>http://www.seas.gwu.edu/forms</t>
  </si>
  <si>
    <t>http://www.seas.gwu.edu/policies-procedures-forms</t>
  </si>
  <si>
    <t>SEAS Policies, Procedures &amp; Forms:</t>
  </si>
  <si>
    <t>2) If some of the CEE curriculum courses will be double counted towards the minor, the student has to get the approval on this arrangement from the minor's advisor</t>
  </si>
  <si>
    <t xml:space="preserve">1) To declare the minor: The student has to fill the "Declaration of Minor Form" and get the signature of the CEE advisor </t>
  </si>
  <si>
    <t>3) Declaring a minor has no effect on the CEE degree requirements</t>
  </si>
  <si>
    <t>Scchedule of classes:</t>
  </si>
  <si>
    <t>http://my.gwu.edu/mod/pws/</t>
  </si>
  <si>
    <t>GW Class rooms:</t>
  </si>
  <si>
    <t>http://registrar.gwu.edu/buildings-rooms</t>
  </si>
  <si>
    <t>Office of the registrar:</t>
  </si>
  <si>
    <t>The curriculum sheets allow the students to add their grades and any extra curricular courses, and determine their overall GPA</t>
  </si>
  <si>
    <t>Graduate Certificate Programs</t>
  </si>
  <si>
    <t>Computer-Integrated Design in Mechanical and Aerospace Engineering (12 credits)</t>
  </si>
  <si>
    <t>Computer Security and Information Assurance (12 credits)</t>
  </si>
  <si>
    <t>Emergency Management and Public Health (18 credits)</t>
  </si>
  <si>
    <t>Energy Engineering and Management (12 credits)</t>
  </si>
  <si>
    <t>Engineering and Technology Management (18 credits)</t>
  </si>
  <si>
    <t>Enterprise Information Assurance (18 credits)</t>
  </si>
  <si>
    <t>Environmental Engineering (12 credits)</t>
  </si>
  <si>
    <t>Geoenvironmental Engineering (12 credits)</t>
  </si>
  <si>
    <t>High-Performance Computing (15 credits)</t>
  </si>
  <si>
    <t>Homeland Security Emergency Preparedness and Response (18 credits)</t>
  </si>
  <si>
    <t>Knowledge and Information Management (18 credits)</t>
  </si>
  <si>
    <t>Structural Engineering (12 credits)</t>
  </si>
  <si>
    <t>Systems Engineering (18 credits)</t>
  </si>
  <si>
    <t>Transportation Engineering (15 credits)</t>
  </si>
  <si>
    <t>http://www.gwu.edu/~bulletin/grad/seas.html</t>
  </si>
  <si>
    <t>http://www.cee.seas.gwu.edu/graduate-certificate-programs</t>
  </si>
  <si>
    <t>The Department offers several certificate programs that are designed to provide the necessary background for civil engineers to practice in the particular field covered by the certificate program. The program will offer an in-depth understanding of the issues that an engineer may encounter in practice.</t>
  </si>
  <si>
    <t>Environmental Engineering</t>
  </si>
  <si>
    <t>Geo-environmental Engineering</t>
  </si>
  <si>
    <t>Structural Engineering</t>
  </si>
  <si>
    <t>Transportation Engineering</t>
  </si>
  <si>
    <t>Environmental Engineering Graduate Certificate Program</t>
  </si>
  <si>
    <t>This certificate program is particularly appropriate for individuals interested in the areas of hazardous waste remediation and water/wastewater treatment. To obtain the certificate, the student must complete a total of four courses, including three required courses and one elective course.</t>
  </si>
  <si>
    <t>Course Program</t>
  </si>
  <si>
    <t>Principles of Environmental Engineering (CE 6503)</t>
  </si>
  <si>
    <t>Water and Wastewater Treatment Processes (CE 6504)</t>
  </si>
  <si>
    <t>Introduction to Hazardous Wastes (CE 6509)</t>
  </si>
  <si>
    <t>One Elective Course</t>
  </si>
  <si>
    <t>Special Topics: Environmental Application and Implications of Nanotechnology (CE 6800)</t>
  </si>
  <si>
    <t>Environmental Impact Assessment (CE 6505)</t>
  </si>
  <si>
    <t>List of Elective Courses:</t>
  </si>
  <si>
    <t>Environmental Chemistry (CE 6501)</t>
  </si>
  <si>
    <t>Advanced Sanitary Engineering Design (CE 6501)</t>
  </si>
  <si>
    <t>Geo-environmental Engineering Graduate Certificate Program</t>
  </si>
  <si>
    <t>Geo-environmental Engineering:</t>
  </si>
  <si>
    <t>Fundamentals of Soil Behavior (CE 6401)</t>
  </si>
  <si>
    <t>Special Topics: Containment Systems for Waste Disposal and Remediation Systems for Subsurface Contamination (CE 6800)</t>
  </si>
  <si>
    <t>Introduction to Hazardous Waste (CE 6509)</t>
  </si>
  <si>
    <t>One elective course</t>
  </si>
  <si>
    <t>List of Elective Courses</t>
  </si>
  <si>
    <t>Water and wastewater treatment process (CE 6504)</t>
  </si>
  <si>
    <t>Advanced Treatment Processes (CE 6507)</t>
  </si>
  <si>
    <t>Groundwater and Seepage (CE 6605)</t>
  </si>
  <si>
    <t>Pollution Transport Systems (CE 6610)</t>
  </si>
  <si>
    <t>Structural Engineering Graduate Certificate Program</t>
  </si>
  <si>
    <t>Methods of Structural Analysis (CE 6202)</t>
  </si>
  <si>
    <t>Structural Design to Resist Natural Hazards (CE 6342)</t>
  </si>
  <si>
    <t>Geotechnical Earthquake Engineering (CE 6404)</t>
  </si>
  <si>
    <t>Advanced Earthquake Engineering Topics (CE 6800)</t>
  </si>
  <si>
    <t>Design of Reinforced Concrete Structures (CE 6301)</t>
  </si>
  <si>
    <t>Pre-stressed Concrete Structures (CE 6302)</t>
  </si>
  <si>
    <t>Bridge Design (CE 6310)</t>
  </si>
  <si>
    <t>Advanced Bridge Design Topics (CE 6800)</t>
  </si>
  <si>
    <t>Advanced Finite Element Analysis (CE 8330)</t>
  </si>
  <si>
    <t>Advanced Blast Resistant Topics (CE 6800)</t>
  </si>
  <si>
    <t>Advanced Reinforced Concrete Structures (CE 6310)</t>
  </si>
  <si>
    <t>Design of Steel Structures (CE 211)</t>
  </si>
  <si>
    <t>Advanced Building Design Topics (CE 6800)</t>
  </si>
  <si>
    <t>Transportation Engineering Graduate Certificate Program</t>
  </si>
  <si>
    <t>This certificate program is particularly appropriate for those who wish to gain specialized knowledge in one of the following two tracks: "Intelligent Transportation Systems &amp; Congestion Mitigation" or "Transportation Safety." To obtain the certificate, the student must complete a total of five courses. Three of these five courses must be selected from the list of courses specified for each track (see below) and the remaining two courses may be selected from any of the following courses:</t>
  </si>
  <si>
    <t>Systems Dynamics Modeling and Controls (CE 6707)</t>
  </si>
  <si>
    <t>Traffic Engineering and Highway Safety (CE 6721)</t>
  </si>
  <si>
    <t>Intelligent Transportation Systems (CE 6722)</t>
  </si>
  <si>
    <t>Advanced Theory in Traffic Flow (CE 6800-a)</t>
  </si>
  <si>
    <t>Advanced Demand Modeling (CE 6800-b)</t>
  </si>
  <si>
    <t>Introduction to Biomechanics (CE 6350)</t>
  </si>
  <si>
    <t>Vehicle Dynamics (CE 6702)</t>
  </si>
  <si>
    <t>Vehicle Standards and Crash Test Analysis (CE 6703)</t>
  </si>
  <si>
    <t>Crash Investigation and Analysis (CE 6704)</t>
  </si>
  <si>
    <t>Non-Linear Finite Element Modeling and Simulation (CE 6705)</t>
  </si>
  <si>
    <t>Systems Dynamics and Control (CE 6707)</t>
  </si>
  <si>
    <t>List of Additional Elective Courses</t>
  </si>
  <si>
    <t>Numerical Methods in Engineering (CE 6101)</t>
  </si>
  <si>
    <t>Application of Probability Methods in Civil Engineering (CE 6102)</t>
  </si>
  <si>
    <t>Advanced Biomechanics (CE 8280)</t>
  </si>
  <si>
    <t>Introduction to Finite Element Analysis (CE 6210)</t>
  </si>
  <si>
    <t>Analytical Mechanics (CE 6701)</t>
  </si>
  <si>
    <r>
      <t>Hazardous Waste Remediation</t>
    </r>
    <r>
      <rPr>
        <sz val="12"/>
        <rFont val="Arial"/>
        <family val="2"/>
      </rPr>
      <t>:</t>
    </r>
  </si>
  <si>
    <r>
      <t>Advanced Technologies in Environmental Engineering</t>
    </r>
    <r>
      <rPr>
        <sz val="12"/>
        <rFont val="Arial"/>
        <family val="2"/>
      </rPr>
      <t>:</t>
    </r>
  </si>
  <si>
    <r>
      <t>Engineering Design and Impact Assessment</t>
    </r>
    <r>
      <rPr>
        <sz val="12"/>
        <rFont val="Arial"/>
        <family val="2"/>
      </rPr>
      <t>:</t>
    </r>
  </si>
  <si>
    <r>
      <t>Earthquake Engineering Design</t>
    </r>
    <r>
      <rPr>
        <sz val="12"/>
        <rFont val="Arial"/>
        <family val="2"/>
      </rPr>
      <t>:</t>
    </r>
  </si>
  <si>
    <r>
      <t>Concrete Bridge Design</t>
    </r>
    <r>
      <rPr>
        <sz val="12"/>
        <rFont val="Arial"/>
        <family val="2"/>
      </rPr>
      <t>:</t>
    </r>
  </si>
  <si>
    <r>
      <t>Extreme Event Design of Structures</t>
    </r>
    <r>
      <rPr>
        <sz val="12"/>
        <rFont val="Arial"/>
        <family val="2"/>
      </rPr>
      <t>:</t>
    </r>
  </si>
  <si>
    <r>
      <t>Building Design</t>
    </r>
    <r>
      <rPr>
        <sz val="12"/>
        <rFont val="Arial"/>
        <family val="2"/>
      </rPr>
      <t>:</t>
    </r>
  </si>
  <si>
    <r>
      <t>Intelligent Transportation Systems &amp; Congestion Mitigation</t>
    </r>
    <r>
      <rPr>
        <b/>
        <sz val="12"/>
        <rFont val="Arial"/>
        <family val="2"/>
      </rPr>
      <t>:</t>
    </r>
  </si>
  <si>
    <r>
      <t>Transportation Safety</t>
    </r>
    <r>
      <rPr>
        <b/>
        <sz val="12"/>
        <rFont val="Arial"/>
        <family val="2"/>
      </rPr>
      <t>:</t>
    </r>
  </si>
  <si>
    <t>This certificate program is designed to provide the necessary background for civil engineers to practice in the field of geo-environmental engineering. The program will offer an in-depth understanding of the following issues that a geo-environmental engineer may encounter in practice. To obtain the certificate, the student must complete a total of four courses, including three required courses and one elective course:</t>
  </si>
  <si>
    <t>This certificate program is particularly appropriate for those who wish to gain specialized knowledge in one of the following tracks: earthquake engineering design of bridges and buildings, extreme event design of structures to resist the effects of accidental explosions and vehicular collision, concrete bridge design using the LRFD approach, or building design using the LRFD approach. To obtain the certificate, the student must complete a total of four courses as indicated below.</t>
  </si>
  <si>
    <t>The School of Engineering and Applied Science offers graduate certificate programs in several fields. At the discretion of the respective departments, credit earned in the certificate program can be applied to a subsequent master’s degree program. Scholarship requirements are the same as those for the master’s degree program. Details are available in the Office of the Dean. Certificate programs include the following:</t>
  </si>
  <si>
    <t>MATH 2233</t>
  </si>
  <si>
    <t>ENGLISH FOR ACADEMIC PURPOSES</t>
  </si>
  <si>
    <t>EAP</t>
  </si>
  <si>
    <t>EAP 1010</t>
  </si>
  <si>
    <t>EAP 1015</t>
  </si>
  <si>
    <t>EAP 1046</t>
  </si>
  <si>
    <t>Credit for this course cannot be applied toward a degree.</t>
  </si>
  <si>
    <t>American Multicultural Perspectives in Washington</t>
  </si>
  <si>
    <t>Academic Skills Workshop</t>
  </si>
  <si>
    <t>0 to 4</t>
  </si>
  <si>
    <t>EAP Tutorial</t>
  </si>
  <si>
    <r>
      <t xml:space="preserve">Although every possible effort is made to update this file, students are advised to use </t>
    </r>
    <r>
      <rPr>
        <sz val="10"/>
        <color rgb="FFFF0000"/>
        <rFont val="Calibri"/>
        <family val="2"/>
        <scheme val="minor"/>
      </rPr>
      <t>DEGREEMAP</t>
    </r>
    <r>
      <rPr>
        <sz val="10"/>
        <color theme="1"/>
        <rFont val="Calibri"/>
        <family val="2"/>
        <scheme val="minor"/>
      </rPr>
      <t xml:space="preserve"> as the official source for the CEE degree requirements and to determine their GPA</t>
    </r>
  </si>
  <si>
    <r>
      <t>Upon successful completion of EAP </t>
    </r>
    <r>
      <rPr>
        <sz val="12"/>
        <color theme="1"/>
        <rFont val="Verdana"/>
        <family val="2"/>
      </rPr>
      <t>1015</t>
    </r>
    <r>
      <rPr>
        <sz val="12"/>
        <color rgb="FF000000"/>
        <rFont val="Verdana"/>
        <family val="2"/>
      </rPr>
      <t>, students take UW </t>
    </r>
    <r>
      <rPr>
        <sz val="12"/>
        <color theme="1"/>
        <rFont val="Verdana"/>
        <family val="2"/>
      </rPr>
      <t>1021</t>
    </r>
    <r>
      <rPr>
        <sz val="11"/>
        <color theme="1"/>
        <rFont val="Calibri"/>
        <family val="2"/>
        <scheme val="minor"/>
      </rPr>
      <t/>
    </r>
  </si>
  <si>
    <t>Engineering Elective Courses for CEE UG Senior Students</t>
  </si>
  <si>
    <t>Prerequisite: Math 2233 (33); prerequisite or corequisite: ApSc 3115 (115) and CE 2220 (120)</t>
  </si>
  <si>
    <t>Prerequisite or corequisite: CE3610 (193)</t>
  </si>
  <si>
    <t xml:space="preserve"> Corequisite: CE 3520 (194)</t>
  </si>
  <si>
    <t>Prerequisite or corequisite: CE 3610 (193)</t>
  </si>
  <si>
    <t>Prerequisite or corequisite: CE 4410 (168)</t>
  </si>
  <si>
    <t>Prerequisite or corequisite: CE 3240 (122)</t>
  </si>
  <si>
    <t>Prerequisite or corequisite: ApSc 3115 (115), CE 3610 (193)</t>
  </si>
  <si>
    <r>
      <t>Prerequisite</t>
    </r>
    <r>
      <rPr>
        <strike/>
        <sz val="12"/>
        <color theme="1"/>
        <rFont val="Calibri"/>
        <family val="2"/>
        <scheme val="minor"/>
      </rPr>
      <t xml:space="preserve">: </t>
    </r>
    <r>
      <rPr>
        <sz val="12"/>
        <color theme="1"/>
        <rFont val="Calibri"/>
        <family val="2"/>
        <scheme val="minor"/>
      </rPr>
      <t xml:space="preserve">CE 2220 (120) </t>
    </r>
  </si>
  <si>
    <t>Prerequisite or corequisite: CE3110 (166)</t>
  </si>
  <si>
    <t>Prerequisite: CSci 1041, ApSc 2113 CSCI 1121</t>
  </si>
  <si>
    <t>Prerequisite: ApSc 2057 (57), ApSc 2113 (113)</t>
  </si>
  <si>
    <t>Prerequisite: Math 2233 (33)</t>
  </si>
  <si>
    <t>Prerequisite: CE 3110 (166W), CE 3111 (167W)</t>
  </si>
  <si>
    <t>Prerequisite: CE 2210 (117), CE 2220 (120)</t>
  </si>
  <si>
    <t>Prerequisite: MAE 3126</t>
  </si>
  <si>
    <t>Prerequisite: CE 2710 (170)</t>
  </si>
  <si>
    <t>Prerequisite: CE 3240 (122)</t>
  </si>
  <si>
    <t>Prerequisite: CE 2220 (120), MAE 3126</t>
  </si>
  <si>
    <t>Prerequisite: CE 3520 (194), CE 4410 (168)</t>
  </si>
  <si>
    <t>Prerequisite: CE 3520 (194)</t>
  </si>
  <si>
    <t>Prerequisite: CE 2210 (117)</t>
  </si>
  <si>
    <t>Prerequisite: APSC 3115 (115)</t>
  </si>
  <si>
    <t>Prerequisite: CE 2220 (120) &amp; CE3240 (122) or equivalent</t>
  </si>
  <si>
    <t>Prerequisite: CE 2220 (120) &amp; CE3240 (122)</t>
  </si>
  <si>
    <t>Prerequisite: CE 2220 (120)</t>
  </si>
  <si>
    <t>Prerequisite: CE 6206 (220)</t>
  </si>
  <si>
    <t>Prerequisite: CE 3240 (122)</t>
  </si>
  <si>
    <t>Prerequisite: CE 3310 (192)</t>
  </si>
  <si>
    <t>Prerequisite: CE6301 (206)</t>
  </si>
  <si>
    <t>Prerequisite: CE6302 (207)</t>
  </si>
  <si>
    <t>Prerequisite: CE4320 (191)</t>
  </si>
  <si>
    <t>Prerequisite: CE6320 (211)</t>
  </si>
  <si>
    <t>Prerequisite: CE3240 (122) or equivalent</t>
  </si>
  <si>
    <t>Prerequisite: ApSc 3115 (115) &amp; CE6340 (216) (or equivalent)</t>
  </si>
  <si>
    <t>Prerequisite: CE 3240 (122), CE 4340 (196), 6340  or 6701</t>
  </si>
  <si>
    <t>Prerequisite: CE 4410 (168) or equivalent</t>
  </si>
  <si>
    <t>Prerequisite: CE4410 (168) (or equivalent)</t>
  </si>
  <si>
    <t>Prerequisite: Chem 1111 (11), Chem 1112 (12)</t>
  </si>
  <si>
    <t>Prerequisite: CE 4530 (197)</t>
  </si>
  <si>
    <t>Prerequisite: CE 3520 or equivalent</t>
  </si>
  <si>
    <t>Prerequisite: CE 6503 (242)</t>
  </si>
  <si>
    <t>Prerequisite: CE 3520 (194) or equivalent</t>
  </si>
  <si>
    <t>Prerequisite: CE 6504 (233) and Graduate standing</t>
  </si>
  <si>
    <t>Prerequisite: CE 3610 (193) or equivalent</t>
  </si>
  <si>
    <t>Prerequisite: CE 3610 (193)</t>
  </si>
  <si>
    <t>Prerequisite: CE 4620 (195)</t>
  </si>
  <si>
    <t>Prerequisite: CE 4410 (168)</t>
  </si>
  <si>
    <t>Prerequisite: ApSc 6213 (213)</t>
  </si>
  <si>
    <t>Prerequisite: MAE3126 ( or equivalent)  
&amp; CE 2210 (or equivalent)</t>
  </si>
  <si>
    <t>Prerequisite: CE 3610 (193), MAE 2131</t>
  </si>
  <si>
    <t>Prerequisite: ApSc 2058 (58),  ApSc 2113 (113) &amp; Senior Standing</t>
  </si>
  <si>
    <t>Prerequisite: CE 6701 (260)</t>
  </si>
  <si>
    <t>Prerequisite: ApSC 2058 (58), CE 2220 (120) &amp; Senior Standing</t>
  </si>
  <si>
    <t>Prerequisite: ApSC 2058 (58), CE 2220 (120), ApSc 3115 (115) (or Equiv.)  &amp; Senior Standing</t>
  </si>
  <si>
    <t>Prerequisite: CE 2220 (120) &amp; CE 6210 (227) &amp; Senior Standing</t>
  </si>
  <si>
    <t>Prerequisite: CE 2710 (170) or approval of department</t>
  </si>
  <si>
    <t>Prerequisite: CE 2710 (170) or CE 3720 (171) &amp; Senior Standing</t>
  </si>
  <si>
    <t>Prerequisite: ApSc 6211 (211); CE 6207 (221)</t>
  </si>
  <si>
    <t>Prerequisite: CE 6206 (220)</t>
  </si>
  <si>
    <t>Prerequisite: CE 6206 (220), 6210 (227), or MAE 6210, MAE 6286</t>
  </si>
  <si>
    <t>Prerequisite: CE 6601 (250) or approval of department</t>
  </si>
  <si>
    <t>Prerequisite: CE 6707 (270)</t>
  </si>
  <si>
    <t>Prerequisite: CE 6206 (220) or 6350 (225)</t>
  </si>
  <si>
    <t>Prerequisite: Chem 1111 (11)</t>
  </si>
  <si>
    <t>Prerequisite: Chem 1112 (12)</t>
  </si>
  <si>
    <t>Prerequisite: Chem 1113 (13)</t>
  </si>
  <si>
    <r>
      <t>Prerequisite: Math 1220 (20)</t>
    </r>
    <r>
      <rPr>
        <sz val="12"/>
        <color rgb="FF000000"/>
        <rFont val="Calibri"/>
        <family val="2"/>
        <scheme val="minor"/>
      </rPr>
      <t xml:space="preserve"> or Math </t>
    </r>
    <r>
      <rPr>
        <sz val="12"/>
        <color theme="1"/>
        <rFont val="Calibri"/>
        <family val="2"/>
        <scheme val="minor"/>
      </rPr>
      <t>1231 (31)</t>
    </r>
  </si>
  <si>
    <t>Prerequisite: ApSc 2058 (58)</t>
  </si>
  <si>
    <t>Prerequisite:  Math 1220 (20)</t>
  </si>
  <si>
    <r>
      <t>Prerequisite: Math 1221</t>
    </r>
    <r>
      <rPr>
        <sz val="12"/>
        <color rgb="FF000000"/>
        <rFont val="Calibri"/>
        <family val="2"/>
        <scheme val="minor"/>
      </rPr>
      <t> (21) or </t>
    </r>
    <r>
      <rPr>
        <sz val="12"/>
        <color theme="1"/>
        <rFont val="Calibri"/>
        <family val="2"/>
        <scheme val="minor"/>
      </rPr>
      <t>1231 (31)</t>
    </r>
  </si>
  <si>
    <t>Prerequisite: Math 1232 (32)</t>
  </si>
  <si>
    <t>Prerequisite: Math 1231 (31), co-requisite Math 1232 (32)</t>
  </si>
  <si>
    <t>Prerequisite: Phys 1021 (21)</t>
  </si>
  <si>
    <t>Prerequisite: Phys 1023 (23), Math 2233 (33)</t>
  </si>
  <si>
    <t>Prerequisite: ApSc 2057 (57)</t>
  </si>
  <si>
    <t>Prerequisite: Math 1232 (32), UW 1020 (20)</t>
  </si>
  <si>
    <t xml:space="preserve"> Corequisite: Chem 2151 (51)</t>
  </si>
  <si>
    <t xml:space="preserve"> Corequisite: Chem 2152 (52)</t>
  </si>
  <si>
    <t xml:space="preserve"> Prerequisite or Corequisite: Math 2233</t>
  </si>
  <si>
    <t>CEE Engineering Elective</t>
  </si>
  <si>
    <t>CE Eng. Elective</t>
  </si>
  <si>
    <t>See the CE Eng. Elective List</t>
  </si>
  <si>
    <t>HUMANITIES (H): 3 courses are required, where 2 courses must be taken from the same deparment
SOCIAL SCIENCES (SS): 3 courses are required, where 2 courses must be taken from the same deparment
** Honors courses maybe counted in the Humanities or Social Sciences, depending on the course focus</t>
  </si>
  <si>
    <t>Prerequisite: Phys 1021 (21)</t>
  </si>
  <si>
    <t>NOTES</t>
  </si>
  <si>
    <t>This file is developed &amp; maintained by Prof. Sameh Badie</t>
  </si>
  <si>
    <t>Graduation requirements:</t>
  </si>
  <si>
    <t>Overall GPA</t>
  </si>
  <si>
    <t>Technical GPA</t>
  </si>
  <si>
    <t>Termination of program is upon receiving:</t>
  </si>
  <si>
    <t>2 Grades of "F"</t>
  </si>
  <si>
    <t>3 Grades below "B-"</t>
  </si>
  <si>
    <t>CEE v16 - June 17, 2015</t>
  </si>
  <si>
    <t>CEE Curriculum Sheets 
for freshman starting in:</t>
  </si>
  <si>
    <t>http://registrar.gwu.edu/</t>
  </si>
  <si>
    <t>H &amp; SS Courses Approved by SEAS on 16/06/2016
This list will be active from Fall 2015 to present</t>
  </si>
  <si>
    <t>HUMANITIES (H): 3 courses are required, where 2 courses must be taken from the same discipline
SOCIAL SCIENCES (SS): 3 courses are required, where 2 courses must be taken from the same discipline
** Honors courses maybe counted in the Humanities or Social Sciences, depending on the course focus</t>
  </si>
  <si>
    <t>H &amp; SS Courses Approved by SEAS on 10/02/2014
This list will be active from Fall 2014 to end of Spring 2015</t>
  </si>
  <si>
    <t>H &amp; SS Courses Approved by SEAS on 12/05/2013
This list will be active from Fall 2014 to Spring 2014</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</si>
</sst>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44" x14ac:knownFonts="1">
    <font>
      <sz val="11"/>
      <color theme="1"/>
      <name val="Calibri"/>
      <family val="2"/>
      <scheme val="minor"/>
    </font>
    <font>
      <sz val="10"/>
      <name val="Times New Roman"/>
      <family val="1"/>
    </font>
    <font>
      <b/>
      <sz val="12"/>
      <name val="Calibri"/>
      <family val="2"/>
      <scheme val="minor"/>
    </font>
    <font>
      <sz val="12"/>
      <color theme="1"/>
      <name val="Calibri"/>
      <family val="2"/>
      <scheme val="minor"/>
    </font>
    <font>
      <sz val="12"/>
      <name val="Calibri"/>
      <family val="2"/>
      <scheme val="minor"/>
    </font>
    <font>
      <b/>
      <sz val="12"/>
      <color indexed="12"/>
      <name val="Calibri"/>
      <family val="2"/>
      <scheme val="minor"/>
    </font>
    <font>
      <b/>
      <sz val="12"/>
      <color theme="1"/>
      <name val="Calibri"/>
      <family val="2"/>
      <scheme val="minor"/>
    </font>
    <font>
      <sz val="12"/>
      <color rgb="FF000000"/>
      <name val="Calibri"/>
      <family val="2"/>
      <scheme val="minor"/>
    </font>
    <font>
      <b/>
      <sz val="12"/>
      <color rgb="FFFF0000"/>
      <name val="Calibri"/>
      <family val="2"/>
      <scheme val="minor"/>
    </font>
    <font>
      <sz val="11"/>
      <color theme="1"/>
      <name val="Calibri"/>
      <family val="2"/>
      <scheme val="minor"/>
    </font>
    <font>
      <strike/>
      <sz val="11"/>
      <color theme="1"/>
      <name val="Calibri"/>
      <family val="2"/>
      <scheme val="minor"/>
    </font>
    <font>
      <u/>
      <sz val="11"/>
      <color theme="10"/>
      <name val="Calibri"/>
      <family val="2"/>
    </font>
    <font>
      <b/>
      <sz val="14"/>
      <color theme="1"/>
      <name val="Calibri"/>
      <family val="2"/>
      <scheme val="minor"/>
    </font>
    <font>
      <sz val="14"/>
      <color theme="1"/>
      <name val="Calibri"/>
      <family val="2"/>
      <scheme val="minor"/>
    </font>
    <font>
      <sz val="14"/>
      <color rgb="FF0000FF"/>
      <name val="Calibri"/>
      <family val="2"/>
      <scheme val="minor"/>
    </font>
    <font>
      <sz val="16"/>
      <color theme="1"/>
      <name val="Calibri"/>
      <family val="2"/>
      <scheme val="minor"/>
    </font>
    <font>
      <sz val="12"/>
      <color theme="1"/>
      <name val="Verdana"/>
      <family val="2"/>
    </font>
    <font>
      <sz val="12"/>
      <color rgb="FF000000"/>
      <name val="Verdana"/>
      <family val="2"/>
    </font>
    <font>
      <b/>
      <sz val="16"/>
      <color theme="1"/>
      <name val="Calibri"/>
      <family val="2"/>
      <scheme val="minor"/>
    </font>
    <font>
      <sz val="16"/>
      <name val="Calibri"/>
      <family val="2"/>
      <scheme val="minor"/>
    </font>
    <font>
      <u/>
      <sz val="20"/>
      <color theme="10"/>
      <name val="Calibri"/>
      <family val="2"/>
    </font>
    <font>
      <b/>
      <sz val="20"/>
      <color theme="1"/>
      <name val="Calibri"/>
      <family val="2"/>
      <scheme val="minor"/>
    </font>
    <font>
      <sz val="20"/>
      <color theme="1"/>
      <name val="Calibri"/>
      <family val="2"/>
      <scheme val="minor"/>
    </font>
    <font>
      <b/>
      <sz val="16"/>
      <name val="Calibri"/>
      <family val="2"/>
      <scheme val="minor"/>
    </font>
    <font>
      <b/>
      <sz val="26"/>
      <color rgb="FFFF0000"/>
      <name val="Calibri"/>
      <family val="2"/>
      <scheme val="minor"/>
    </font>
    <font>
      <sz val="10"/>
      <color rgb="FF000000"/>
      <name val="Arial"/>
      <family val="2"/>
    </font>
    <font>
      <b/>
      <sz val="18"/>
      <color theme="1"/>
      <name val="Calibri"/>
      <family val="2"/>
      <scheme val="minor"/>
    </font>
    <font>
      <b/>
      <sz val="11"/>
      <color theme="1"/>
      <name val="Calibri"/>
      <family val="2"/>
      <scheme val="minor"/>
    </font>
    <font>
      <b/>
      <sz val="11"/>
      <color rgb="FFFF0000"/>
      <name val="Calibri"/>
      <family val="2"/>
      <scheme val="minor"/>
    </font>
    <font>
      <sz val="10"/>
      <color theme="1"/>
      <name val="Calibri"/>
      <family val="2"/>
      <scheme val="minor"/>
    </font>
    <font>
      <sz val="12"/>
      <name val="Arial"/>
      <family val="2"/>
    </font>
    <font>
      <b/>
      <sz val="12"/>
      <name val="Arial"/>
      <family val="2"/>
    </font>
    <font>
      <b/>
      <i/>
      <sz val="12"/>
      <name val="Arial"/>
      <family val="2"/>
    </font>
    <font>
      <b/>
      <sz val="12"/>
      <color rgb="FFFF0000"/>
      <name val="Arial"/>
      <family val="2"/>
    </font>
    <font>
      <sz val="12"/>
      <color rgb="FFFF0000"/>
      <name val="Arial"/>
      <family val="2"/>
    </font>
    <font>
      <sz val="12"/>
      <color theme="1"/>
      <name val="Arial"/>
      <family val="2"/>
    </font>
    <font>
      <u/>
      <sz val="12"/>
      <color theme="10"/>
      <name val="Arial"/>
      <family val="2"/>
    </font>
    <font>
      <sz val="12"/>
      <color rgb="FF000000"/>
      <name val="Arial"/>
      <family val="2"/>
    </font>
    <font>
      <b/>
      <sz val="12"/>
      <color theme="1"/>
      <name val="Arial"/>
      <family val="2"/>
    </font>
    <font>
      <b/>
      <u/>
      <sz val="12"/>
      <color theme="10"/>
      <name val="Arial"/>
      <family val="2"/>
    </font>
    <font>
      <sz val="11"/>
      <color rgb="FFFF0000"/>
      <name val="Calibri"/>
      <family val="2"/>
      <scheme val="minor"/>
    </font>
    <font>
      <sz val="10"/>
      <color rgb="FFFF0000"/>
      <name val="Calibri"/>
      <family val="2"/>
      <scheme val="minor"/>
    </font>
    <font>
      <strike/>
      <sz val="12"/>
      <color theme="1"/>
      <name val="Calibri"/>
      <family val="2"/>
      <scheme val="minor"/>
    </font>
    <font>
      <sz val="26"/>
      <color theme="1"/>
      <name val="Calibri"/>
      <family val="2"/>
      <scheme val="minor"/>
    </font>
  </fonts>
  <fills count="11">
    <fill>
      <patternFill patternType="none"/>
    </fill>
    <fill>
      <patternFill patternType="gray125"/>
    </fill>
    <fill>
      <patternFill patternType="solid">
        <fgColor rgb="FFFFC000"/>
        <bgColor indexed="64"/>
      </patternFill>
    </fill>
    <fill>
      <patternFill patternType="solid">
        <fgColor rgb="FF92D050"/>
        <bgColor indexed="64"/>
      </patternFill>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rgb="FF00B0F0"/>
        <bgColor indexed="64"/>
      </patternFill>
    </fill>
    <fill>
      <patternFill patternType="solid">
        <fgColor theme="0" tint="-4.9989318521683403E-2"/>
        <bgColor indexed="64"/>
      </patternFill>
    </fill>
    <fill>
      <patternFill patternType="solid">
        <fgColor theme="4" tint="0.79998168889431442"/>
        <bgColor indexed="64"/>
      </patternFill>
    </fill>
  </fills>
  <borders count="4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s>
  <cellStyleXfs count="4">
    <xf numFmtId="0" fontId="0" fillId="0" borderId="0"/>
    <xf numFmtId="0" fontId="1" fillId="0" borderId="0"/>
    <xf numFmtId="9" fontId="9" fillId="0" borderId="0" applyFont="0" applyFill="0" applyBorder="0" applyAlignment="0" applyProtection="0"/>
    <xf numFmtId="0" fontId="11" fillId="0" borderId="0" applyNumberFormat="0" applyFill="0" applyBorder="0" applyAlignment="0" applyProtection="0">
      <alignment vertical="top"/>
      <protection locked="0"/>
    </xf>
  </cellStyleXfs>
  <cellXfs count="313">
    <xf numFmtId="0" fontId="0" fillId="0" borderId="0" xfId="0"/>
    <xf numFmtId="0" fontId="2" fillId="0" borderId="0" xfId="0" applyFont="1" applyAlignment="1">
      <alignment horizontal="center"/>
    </xf>
    <xf numFmtId="0" fontId="3" fillId="0" borderId="0" xfId="0" applyFont="1"/>
    <xf numFmtId="0" fontId="3" fillId="0" borderId="0" xfId="0" applyFont="1" applyAlignment="1">
      <alignment horizontal="center"/>
    </xf>
    <xf numFmtId="0" fontId="4" fillId="0" borderId="0" xfId="0" applyFont="1" applyBorder="1"/>
    <xf numFmtId="0" fontId="2" fillId="0" borderId="0" xfId="0" applyFont="1" applyBorder="1"/>
    <xf numFmtId="0" fontId="4" fillId="0" borderId="0" xfId="0" applyFont="1" applyBorder="1" applyAlignment="1">
      <alignment horizontal="right" vertical="center" wrapText="1"/>
    </xf>
    <xf numFmtId="0" fontId="2" fillId="0" borderId="0" xfId="0" applyFont="1" applyBorder="1" applyAlignment="1">
      <alignment vertical="center" wrapText="1"/>
    </xf>
    <xf numFmtId="0" fontId="4" fillId="0" borderId="0" xfId="0" applyFont="1" applyBorder="1" applyAlignment="1">
      <alignment vertical="center" wrapText="1"/>
    </xf>
    <xf numFmtId="0" fontId="2" fillId="0" borderId="0" xfId="0" applyFont="1" applyBorder="1" applyAlignment="1">
      <alignment horizontal="left" wrapText="1"/>
    </xf>
    <xf numFmtId="0" fontId="3" fillId="0" borderId="0" xfId="0" applyFont="1" applyBorder="1" applyAlignment="1">
      <alignment horizontal="left" wrapText="1"/>
    </xf>
    <xf numFmtId="0" fontId="3" fillId="0" borderId="0" xfId="0" applyFont="1" applyBorder="1" applyAlignment="1"/>
    <xf numFmtId="0" fontId="6" fillId="0" borderId="0" xfId="0" applyFont="1" applyBorder="1" applyAlignment="1">
      <alignment horizontal="center"/>
    </xf>
    <xf numFmtId="0" fontId="2" fillId="0" borderId="0" xfId="0" applyFont="1" applyBorder="1" applyAlignment="1">
      <alignment horizontal="center" wrapText="1"/>
    </xf>
    <xf numFmtId="0" fontId="6" fillId="0" borderId="0" xfId="0" applyFont="1" applyBorder="1" applyAlignment="1">
      <alignment horizontal="center" wrapText="1"/>
    </xf>
    <xf numFmtId="0" fontId="4" fillId="0" borderId="0" xfId="0" applyFont="1" applyBorder="1" applyAlignment="1">
      <alignment horizontal="center" vertical="center"/>
    </xf>
    <xf numFmtId="0" fontId="4" fillId="0" borderId="0" xfId="0" applyFont="1" applyBorder="1" applyAlignment="1">
      <alignment horizontal="center" vertical="center" wrapText="1"/>
    </xf>
    <xf numFmtId="0" fontId="3" fillId="0" borderId="0" xfId="0" applyFont="1" applyBorder="1" applyAlignment="1">
      <alignment horizontal="center" vertical="center" wrapText="1"/>
    </xf>
    <xf numFmtId="0" fontId="3" fillId="0" borderId="0" xfId="0" applyFont="1" applyBorder="1"/>
    <xf numFmtId="0" fontId="3" fillId="0" borderId="0" xfId="0" applyFont="1" applyBorder="1" applyAlignment="1">
      <alignment horizontal="center"/>
    </xf>
    <xf numFmtId="0" fontId="5" fillId="0" borderId="0" xfId="0" applyFont="1" applyBorder="1" applyAlignment="1">
      <alignment horizontal="center" vertical="center"/>
    </xf>
    <xf numFmtId="0" fontId="3" fillId="0" borderId="0" xfId="0" applyFont="1" applyBorder="1" applyAlignment="1">
      <alignment wrapText="1"/>
    </xf>
    <xf numFmtId="0" fontId="2" fillId="0" borderId="0" xfId="0" applyFont="1" applyBorder="1" applyAlignment="1"/>
    <xf numFmtId="0" fontId="2" fillId="0" borderId="0" xfId="0" applyFont="1" applyBorder="1" applyAlignment="1">
      <alignment horizontal="center"/>
    </xf>
    <xf numFmtId="0" fontId="4" fillId="0" borderId="0" xfId="0" applyFont="1" applyBorder="1" applyAlignment="1">
      <alignment horizontal="center"/>
    </xf>
    <xf numFmtId="0" fontId="7" fillId="0" borderId="0" xfId="0" applyFont="1" applyBorder="1"/>
    <xf numFmtId="0" fontId="2" fillId="5" borderId="8" xfId="0" applyFont="1" applyFill="1" applyBorder="1" applyAlignment="1">
      <alignment horizontal="center" wrapText="1"/>
    </xf>
    <xf numFmtId="0" fontId="2" fillId="5" borderId="11" xfId="0" applyFont="1" applyFill="1" applyBorder="1" applyAlignment="1">
      <alignment horizontal="center" wrapText="1"/>
    </xf>
    <xf numFmtId="0" fontId="2" fillId="0" borderId="0" xfId="0" applyFont="1" applyAlignment="1">
      <alignment horizontal="center"/>
    </xf>
    <xf numFmtId="0" fontId="2" fillId="0" borderId="0" xfId="0" applyFont="1" applyBorder="1" applyAlignment="1">
      <alignment horizontal="center"/>
    </xf>
    <xf numFmtId="0" fontId="3" fillId="2" borderId="22" xfId="0" applyFont="1" applyFill="1" applyBorder="1" applyAlignment="1">
      <alignment horizontal="center" vertical="center" wrapText="1"/>
    </xf>
    <xf numFmtId="0" fontId="3" fillId="2" borderId="23" xfId="0" applyFont="1" applyFill="1" applyBorder="1" applyAlignment="1">
      <alignment horizontal="center" vertical="center" wrapText="1"/>
    </xf>
    <xf numFmtId="0" fontId="4" fillId="0" borderId="19" xfId="0" applyFont="1" applyBorder="1" applyAlignment="1">
      <alignment vertical="center" wrapText="1"/>
    </xf>
    <xf numFmtId="0" fontId="4" fillId="0" borderId="20" xfId="0" applyFont="1" applyBorder="1" applyAlignment="1">
      <alignment vertical="center" wrapText="1"/>
    </xf>
    <xf numFmtId="0" fontId="4" fillId="0" borderId="21" xfId="0" applyFont="1" applyBorder="1" applyAlignment="1">
      <alignment vertical="center" wrapText="1"/>
    </xf>
    <xf numFmtId="0" fontId="6" fillId="0" borderId="0" xfId="0" applyFont="1" applyBorder="1" applyAlignment="1">
      <alignment wrapText="1"/>
    </xf>
    <xf numFmtId="0" fontId="6" fillId="0" borderId="22" xfId="0" applyFont="1" applyBorder="1" applyAlignment="1">
      <alignment horizontal="center" vertical="center" wrapText="1"/>
    </xf>
    <xf numFmtId="0" fontId="6" fillId="0" borderId="24" xfId="0" applyFont="1" applyBorder="1" applyAlignment="1">
      <alignment horizontal="center" vertical="center" wrapText="1"/>
    </xf>
    <xf numFmtId="0" fontId="3" fillId="2" borderId="0" xfId="0" applyFont="1" applyFill="1" applyBorder="1" applyAlignment="1">
      <alignment horizontal="center" vertical="center" wrapText="1"/>
    </xf>
    <xf numFmtId="0" fontId="6" fillId="0" borderId="25" xfId="0" applyFont="1" applyBorder="1" applyAlignment="1">
      <alignment horizontal="center" vertical="center" wrapText="1"/>
    </xf>
    <xf numFmtId="0" fontId="4" fillId="4" borderId="26" xfId="0" applyFont="1" applyFill="1" applyBorder="1" applyAlignment="1">
      <alignment horizontal="center" vertical="center" wrapText="1"/>
    </xf>
    <xf numFmtId="0" fontId="4" fillId="4" borderId="21" xfId="0" applyFont="1" applyFill="1" applyBorder="1" applyAlignment="1">
      <alignment horizontal="center" vertical="center" wrapText="1"/>
    </xf>
    <xf numFmtId="0" fontId="4" fillId="5" borderId="0" xfId="0" applyFont="1" applyFill="1" applyBorder="1" applyAlignment="1">
      <alignment vertical="center" wrapText="1"/>
    </xf>
    <xf numFmtId="0" fontId="2" fillId="4" borderId="2" xfId="0" applyFont="1" applyFill="1" applyBorder="1" applyAlignment="1" applyProtection="1">
      <alignment horizontal="center" vertical="center" wrapText="1"/>
      <protection locked="0"/>
    </xf>
    <xf numFmtId="0" fontId="2" fillId="4" borderId="3" xfId="0" applyFont="1" applyFill="1" applyBorder="1" applyAlignment="1" applyProtection="1">
      <alignment horizontal="center" vertical="center" wrapText="1"/>
      <protection locked="0"/>
    </xf>
    <xf numFmtId="0" fontId="4" fillId="0" borderId="8" xfId="0" applyFont="1" applyBorder="1" applyAlignment="1" applyProtection="1">
      <alignment vertical="center" wrapText="1"/>
      <protection locked="0"/>
    </xf>
    <xf numFmtId="0" fontId="4" fillId="0" borderId="11" xfId="0" applyFont="1" applyBorder="1" applyAlignment="1" applyProtection="1">
      <alignment vertical="center" wrapText="1"/>
      <protection locked="0"/>
    </xf>
    <xf numFmtId="0" fontId="4" fillId="0" borderId="9" xfId="0" applyFont="1" applyBorder="1" applyAlignment="1" applyProtection="1">
      <alignment vertical="center" wrapText="1"/>
      <protection locked="0"/>
    </xf>
    <xf numFmtId="0" fontId="4" fillId="0" borderId="12" xfId="0" applyFont="1" applyBorder="1" applyAlignment="1" applyProtection="1">
      <alignment vertical="center" wrapText="1"/>
      <protection locked="0"/>
    </xf>
    <xf numFmtId="0" fontId="4" fillId="2" borderId="18" xfId="0" applyFont="1" applyFill="1" applyBorder="1" applyAlignment="1">
      <alignment horizontal="center" vertical="center" wrapText="1"/>
    </xf>
    <xf numFmtId="2" fontId="2" fillId="4" borderId="25" xfId="0" applyNumberFormat="1" applyFont="1" applyFill="1" applyBorder="1" applyAlignment="1">
      <alignment horizontal="center" vertical="center" wrapText="1"/>
    </xf>
    <xf numFmtId="0" fontId="0" fillId="0" borderId="0" xfId="0" applyAlignment="1">
      <alignment horizontal="left" vertical="center" wrapText="1"/>
    </xf>
    <xf numFmtId="0" fontId="0" fillId="0" borderId="0" xfId="0" applyAlignment="1">
      <alignment horizontal="center" vertical="center" wrapText="1"/>
    </xf>
    <xf numFmtId="0" fontId="13" fillId="0" borderId="0" xfId="0" applyFont="1" applyAlignment="1">
      <alignment horizontal="center" vertical="center" wrapText="1"/>
    </xf>
    <xf numFmtId="0" fontId="13" fillId="0" borderId="0" xfId="0" applyFont="1" applyAlignment="1">
      <alignment horizontal="left" vertical="center" wrapText="1"/>
    </xf>
    <xf numFmtId="0" fontId="3" fillId="0" borderId="0" xfId="0" applyFont="1" applyAlignment="1">
      <alignment horizontal="center" vertical="center" wrapText="1"/>
    </xf>
    <xf numFmtId="0" fontId="13" fillId="0" borderId="0" xfId="0" applyFont="1"/>
    <xf numFmtId="9" fontId="14" fillId="6" borderId="8" xfId="2" applyFont="1" applyFill="1" applyBorder="1" applyAlignment="1" applyProtection="1">
      <alignment horizontal="center" vertical="center"/>
    </xf>
    <xf numFmtId="0" fontId="3" fillId="0" borderId="0" xfId="0" applyFont="1" applyFill="1" applyAlignment="1">
      <alignment vertical="center" wrapText="1"/>
    </xf>
    <xf numFmtId="0" fontId="3" fillId="0" borderId="0" xfId="0" applyFont="1" applyAlignment="1">
      <alignment vertical="center" wrapText="1"/>
    </xf>
    <xf numFmtId="0" fontId="6" fillId="0" borderId="0" xfId="0" applyFont="1" applyFill="1" applyAlignment="1">
      <alignment vertical="center" wrapText="1"/>
    </xf>
    <xf numFmtId="0" fontId="6" fillId="2" borderId="0" xfId="0" applyFont="1" applyFill="1" applyAlignment="1">
      <alignment vertical="center" wrapText="1"/>
    </xf>
    <xf numFmtId="0" fontId="3" fillId="3" borderId="8" xfId="0" applyFont="1" applyFill="1" applyBorder="1" applyAlignment="1">
      <alignment horizontal="center" vertical="center" wrapText="1"/>
    </xf>
    <xf numFmtId="0" fontId="3" fillId="3" borderId="0" xfId="0" applyFont="1" applyFill="1" applyAlignment="1">
      <alignment vertical="center" wrapText="1"/>
    </xf>
    <xf numFmtId="0" fontId="3" fillId="4" borderId="8" xfId="0" applyFont="1" applyFill="1" applyBorder="1" applyAlignment="1">
      <alignment horizontal="center" vertical="center" wrapText="1"/>
    </xf>
    <xf numFmtId="0" fontId="3" fillId="4" borderId="8" xfId="0" quotePrefix="1" applyFont="1" applyFill="1" applyBorder="1" applyAlignment="1">
      <alignment horizontal="center" vertical="center" wrapText="1"/>
    </xf>
    <xf numFmtId="0" fontId="7" fillId="4" borderId="8"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4" borderId="0" xfId="0" applyFont="1" applyFill="1" applyAlignment="1">
      <alignment vertical="center" wrapText="1"/>
    </xf>
    <xf numFmtId="0" fontId="3" fillId="7" borderId="0" xfId="0" applyFont="1" applyFill="1" applyAlignment="1">
      <alignment vertical="center" wrapText="1"/>
    </xf>
    <xf numFmtId="0" fontId="3" fillId="3" borderId="8" xfId="0" quotePrefix="1" applyFont="1" applyFill="1" applyBorder="1" applyAlignment="1">
      <alignment horizontal="center" vertical="center" wrapText="1"/>
    </xf>
    <xf numFmtId="0" fontId="15" fillId="0" borderId="0" xfId="0" applyFont="1" applyAlignment="1">
      <alignment horizontal="center" vertical="center" wrapText="1"/>
    </xf>
    <xf numFmtId="0" fontId="18" fillId="2" borderId="8" xfId="0" applyFont="1" applyFill="1" applyBorder="1" applyAlignment="1">
      <alignment horizontal="center" vertical="center" wrapText="1"/>
    </xf>
    <xf numFmtId="0" fontId="4" fillId="0" borderId="8" xfId="0" applyFont="1" applyBorder="1" applyAlignment="1" applyProtection="1">
      <alignment horizontal="center" vertical="center" wrapText="1"/>
      <protection locked="0"/>
    </xf>
    <xf numFmtId="0" fontId="4" fillId="0" borderId="11" xfId="0" applyFont="1" applyBorder="1" applyAlignment="1" applyProtection="1">
      <alignment horizontal="center" vertical="center" wrapText="1"/>
      <protection locked="0"/>
    </xf>
    <xf numFmtId="0" fontId="15" fillId="0" borderId="0" xfId="0" applyFont="1" applyBorder="1" applyAlignment="1">
      <alignment horizontal="center" vertical="center" wrapText="1"/>
    </xf>
    <xf numFmtId="0" fontId="3" fillId="2" borderId="8" xfId="0" quotePrefix="1" applyFont="1" applyFill="1" applyBorder="1" applyAlignment="1">
      <alignment horizontal="center" vertical="center" wrapText="1"/>
    </xf>
    <xf numFmtId="0" fontId="3" fillId="8" borderId="0" xfId="0" applyFont="1" applyFill="1" applyAlignment="1">
      <alignment vertical="center" wrapText="1"/>
    </xf>
    <xf numFmtId="0" fontId="8" fillId="0" borderId="0" xfId="0" applyFont="1" applyFill="1" applyBorder="1" applyAlignment="1">
      <alignment horizontal="center" vertical="center" wrapText="1"/>
    </xf>
    <xf numFmtId="0" fontId="18" fillId="4" borderId="27" xfId="0" applyFont="1" applyFill="1" applyBorder="1" applyAlignment="1">
      <alignment horizontal="center" vertical="center" wrapText="1"/>
    </xf>
    <xf numFmtId="0" fontId="15" fillId="0" borderId="8" xfId="0" applyFont="1" applyBorder="1" applyAlignment="1">
      <alignment horizontal="center" vertical="center" wrapText="1"/>
    </xf>
    <xf numFmtId="0" fontId="19" fillId="0" borderId="8" xfId="0" applyFont="1" applyBorder="1" applyAlignment="1">
      <alignment horizontal="center" vertical="center" wrapText="1"/>
    </xf>
    <xf numFmtId="0" fontId="15" fillId="0" borderId="8" xfId="0" applyFont="1" applyFill="1" applyBorder="1" applyAlignment="1">
      <alignment horizontal="center" vertical="center" wrapText="1"/>
    </xf>
    <xf numFmtId="0" fontId="15" fillId="5" borderId="0" xfId="0" applyFont="1" applyFill="1" applyBorder="1" applyAlignment="1">
      <alignment horizontal="center" vertical="center" wrapText="1"/>
    </xf>
    <xf numFmtId="0" fontId="19" fillId="5" borderId="0" xfId="0" applyFont="1" applyFill="1" applyBorder="1" applyAlignment="1">
      <alignment horizontal="center" vertical="center" wrapText="1"/>
    </xf>
    <xf numFmtId="0" fontId="15" fillId="5" borderId="8" xfId="0" applyFont="1" applyFill="1" applyBorder="1" applyAlignment="1">
      <alignment horizontal="center" vertical="center" wrapText="1"/>
    </xf>
    <xf numFmtId="0" fontId="19" fillId="0" borderId="8" xfId="0" applyFont="1" applyFill="1" applyBorder="1" applyAlignment="1">
      <alignment horizontal="center" vertical="center" wrapText="1"/>
    </xf>
    <xf numFmtId="0" fontId="4" fillId="0" borderId="0" xfId="0" applyFont="1" applyAlignment="1">
      <alignment horizontal="center" vertical="center" wrapText="1"/>
    </xf>
    <xf numFmtId="0" fontId="3" fillId="9" borderId="8" xfId="0" applyFont="1" applyFill="1" applyBorder="1" applyAlignment="1">
      <alignment horizontal="center" vertical="center" wrapText="1"/>
    </xf>
    <xf numFmtId="0" fontId="3" fillId="9" borderId="8" xfId="0" quotePrefix="1" applyFont="1" applyFill="1" applyBorder="1" applyAlignment="1">
      <alignment horizontal="center" vertical="center" wrapText="1"/>
    </xf>
    <xf numFmtId="0" fontId="2" fillId="5" borderId="6" xfId="0" applyFont="1" applyFill="1" applyBorder="1" applyAlignment="1">
      <alignment horizontal="center"/>
    </xf>
    <xf numFmtId="0" fontId="2" fillId="5" borderId="15" xfId="0" applyFont="1" applyFill="1" applyBorder="1" applyAlignment="1">
      <alignment horizontal="center"/>
    </xf>
    <xf numFmtId="0" fontId="2" fillId="0" borderId="0" xfId="0" applyFont="1" applyAlignment="1">
      <alignment horizontal="center"/>
    </xf>
    <xf numFmtId="0" fontId="22" fillId="0" borderId="0" xfId="0" applyFont="1" applyFill="1" applyAlignment="1">
      <alignment vertical="center" wrapText="1"/>
    </xf>
    <xf numFmtId="0" fontId="22" fillId="0" borderId="0" xfId="0" applyFont="1" applyAlignment="1">
      <alignment vertical="center" wrapText="1"/>
    </xf>
    <xf numFmtId="0" fontId="4" fillId="0" borderId="19" xfId="0" applyFont="1" applyBorder="1" applyAlignment="1">
      <alignment horizontal="center" vertical="center" wrapText="1"/>
    </xf>
    <xf numFmtId="0" fontId="4" fillId="0" borderId="20" xfId="0" applyFont="1" applyBorder="1" applyAlignment="1">
      <alignment horizontal="center" vertical="center" wrapText="1"/>
    </xf>
    <xf numFmtId="0" fontId="4" fillId="0" borderId="21" xfId="0" applyFont="1" applyBorder="1" applyAlignment="1">
      <alignment horizontal="center" vertical="center" wrapText="1"/>
    </xf>
    <xf numFmtId="0" fontId="3" fillId="0" borderId="0" xfId="0" applyFont="1" applyBorder="1" applyAlignment="1">
      <alignment horizontal="center" wrapText="1"/>
    </xf>
    <xf numFmtId="0" fontId="2" fillId="0" borderId="0" xfId="0" applyFont="1" applyBorder="1" applyAlignment="1">
      <alignment horizontal="center" vertical="center" wrapText="1"/>
    </xf>
    <xf numFmtId="0" fontId="4" fillId="0" borderId="9" xfId="0" applyFont="1" applyBorder="1" applyAlignment="1" applyProtection="1">
      <alignment horizontal="center" vertical="center" wrapText="1"/>
      <protection locked="0"/>
    </xf>
    <xf numFmtId="0" fontId="4" fillId="0" borderId="12" xfId="0" applyFont="1" applyBorder="1" applyAlignment="1" applyProtection="1">
      <alignment horizontal="center" vertical="center" wrapText="1"/>
      <protection locked="0"/>
    </xf>
    <xf numFmtId="0" fontId="7" fillId="0" borderId="0" xfId="0" applyFont="1" applyBorder="1" applyAlignment="1">
      <alignment horizontal="center"/>
    </xf>
    <xf numFmtId="0" fontId="4" fillId="0" borderId="8" xfId="0" applyFont="1" applyBorder="1" applyAlignment="1" applyProtection="1">
      <alignment horizontal="center" vertical="center" wrapText="1"/>
    </xf>
    <xf numFmtId="0" fontId="4" fillId="0" borderId="11" xfId="0" applyFont="1" applyBorder="1" applyAlignment="1" applyProtection="1">
      <alignment horizontal="center" vertical="center" wrapText="1"/>
    </xf>
    <xf numFmtId="0" fontId="2" fillId="4" borderId="2" xfId="0" applyFont="1" applyFill="1" applyBorder="1" applyAlignment="1" applyProtection="1">
      <alignment horizontal="center" vertical="center" wrapText="1"/>
    </xf>
    <xf numFmtId="0" fontId="2" fillId="4" borderId="3" xfId="0" applyFont="1" applyFill="1" applyBorder="1" applyAlignment="1" applyProtection="1">
      <alignment horizontal="center" vertical="center" wrapText="1"/>
    </xf>
    <xf numFmtId="2" fontId="2" fillId="4" borderId="25" xfId="0" applyNumberFormat="1" applyFont="1" applyFill="1" applyBorder="1" applyAlignment="1" applyProtection="1">
      <alignment horizontal="center" vertical="center" wrapText="1"/>
    </xf>
    <xf numFmtId="0" fontId="6" fillId="0" borderId="22" xfId="0" applyFont="1" applyBorder="1" applyAlignment="1" applyProtection="1">
      <alignment horizontal="center" vertical="center" wrapText="1"/>
    </xf>
    <xf numFmtId="0" fontId="6" fillId="0" borderId="24" xfId="0" applyFont="1" applyBorder="1" applyAlignment="1" applyProtection="1">
      <alignment horizontal="center" vertical="center" wrapText="1"/>
    </xf>
    <xf numFmtId="0" fontId="6" fillId="0" borderId="0" xfId="0" applyFont="1" applyBorder="1" applyAlignment="1" applyProtection="1">
      <alignment horizontal="center" wrapText="1"/>
    </xf>
    <xf numFmtId="0" fontId="6" fillId="0" borderId="0" xfId="0" applyFont="1" applyBorder="1" applyAlignment="1" applyProtection="1">
      <alignment horizontal="center"/>
    </xf>
    <xf numFmtId="0" fontId="2" fillId="0" borderId="0" xfId="0" applyFont="1" applyBorder="1" applyAlignment="1" applyProtection="1">
      <alignment horizontal="center"/>
    </xf>
    <xf numFmtId="0" fontId="2" fillId="0" borderId="0" xfId="0" applyFont="1" applyFill="1" applyBorder="1" applyAlignment="1">
      <alignment horizontal="center" vertical="center" wrapText="1"/>
    </xf>
    <xf numFmtId="0" fontId="23" fillId="4"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9" fontId="14" fillId="0" borderId="8" xfId="2" applyFont="1" applyFill="1" applyBorder="1" applyAlignment="1" applyProtection="1">
      <alignment horizontal="center" vertical="center"/>
    </xf>
    <xf numFmtId="164" fontId="14" fillId="6" borderId="8" xfId="2" applyNumberFormat="1" applyFont="1" applyFill="1" applyBorder="1" applyAlignment="1" applyProtection="1">
      <alignment horizontal="center" vertical="center"/>
    </xf>
    <xf numFmtId="164" fontId="14" fillId="0" borderId="8" xfId="2" applyNumberFormat="1" applyFont="1" applyFill="1" applyBorder="1" applyAlignment="1" applyProtection="1">
      <alignment horizontal="center" vertical="center"/>
    </xf>
    <xf numFmtId="0" fontId="13" fillId="6" borderId="8" xfId="0" applyFont="1" applyFill="1" applyBorder="1" applyAlignment="1" applyProtection="1">
      <alignment horizontal="center" vertical="center" wrapText="1"/>
    </xf>
    <xf numFmtId="0" fontId="14" fillId="6" borderId="8"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6" borderId="8" xfId="0" applyFont="1" applyFill="1" applyBorder="1" applyAlignment="1" applyProtection="1">
      <alignment horizontal="center" vertical="center"/>
    </xf>
    <xf numFmtId="0" fontId="13" fillId="0" borderId="0" xfId="0" applyFont="1" applyProtection="1"/>
    <xf numFmtId="0" fontId="13" fillId="4" borderId="8" xfId="0" applyFont="1" applyFill="1" applyBorder="1" applyAlignment="1" applyProtection="1">
      <alignment horizontal="center" vertical="center" wrapText="1"/>
    </xf>
    <xf numFmtId="0" fontId="13" fillId="0" borderId="0" xfId="0" applyFont="1" applyAlignment="1">
      <alignment horizontal="center" vertical="center"/>
    </xf>
    <xf numFmtId="0" fontId="25" fillId="0" borderId="0" xfId="0" applyFont="1"/>
    <xf numFmtId="0" fontId="26" fillId="0" borderId="0" xfId="0" applyFont="1"/>
    <xf numFmtId="0" fontId="15" fillId="0" borderId="8" xfId="0" quotePrefix="1" applyFont="1" applyBorder="1" applyAlignment="1">
      <alignment horizontal="center" vertical="center" wrapText="1"/>
    </xf>
    <xf numFmtId="0" fontId="0" fillId="0" borderId="35" xfId="0" applyBorder="1"/>
    <xf numFmtId="0" fontId="0" fillId="0" borderId="36" xfId="0" applyBorder="1"/>
    <xf numFmtId="0" fontId="0" fillId="0" borderId="36" xfId="0" applyBorder="1" applyAlignment="1">
      <alignment horizontal="center" vertical="center"/>
    </xf>
    <xf numFmtId="0" fontId="0" fillId="0" borderId="36" xfId="0" quotePrefix="1" applyBorder="1" applyAlignment="1">
      <alignment horizontal="center" vertical="center"/>
    </xf>
    <xf numFmtId="0" fontId="0" fillId="0" borderId="36" xfId="0" applyBorder="1" applyAlignment="1">
      <alignment horizontal="left" vertical="center"/>
    </xf>
    <xf numFmtId="0" fontId="0" fillId="0" borderId="37" xfId="0" applyBorder="1" applyAlignment="1">
      <alignment horizontal="center" vertical="center"/>
    </xf>
    <xf numFmtId="0" fontId="0" fillId="0" borderId="38" xfId="0" applyBorder="1"/>
    <xf numFmtId="0" fontId="0" fillId="0" borderId="39" xfId="0" applyBorder="1"/>
    <xf numFmtId="0" fontId="0" fillId="0" borderId="40" xfId="0" applyBorder="1"/>
    <xf numFmtId="0" fontId="25" fillId="0" borderId="16" xfId="0" applyFont="1" applyBorder="1"/>
    <xf numFmtId="0" fontId="0" fillId="0" borderId="33" xfId="0" applyBorder="1"/>
    <xf numFmtId="0" fontId="0" fillId="0" borderId="34" xfId="0" applyBorder="1"/>
    <xf numFmtId="0" fontId="0" fillId="0" borderId="16" xfId="0" applyBorder="1"/>
    <xf numFmtId="0" fontId="0" fillId="0" borderId="33" xfId="0" applyBorder="1" applyAlignment="1">
      <alignment horizontal="center" vertical="center"/>
    </xf>
    <xf numFmtId="0" fontId="0" fillId="0" borderId="33" xfId="0" quotePrefix="1" applyBorder="1" applyAlignment="1">
      <alignment horizontal="center" vertical="center"/>
    </xf>
    <xf numFmtId="0" fontId="0" fillId="0" borderId="33" xfId="0" applyBorder="1" applyAlignment="1">
      <alignment horizontal="left" vertical="center"/>
    </xf>
    <xf numFmtId="0" fontId="0" fillId="0" borderId="34" xfId="0" applyBorder="1" applyAlignment="1">
      <alignment horizontal="center" vertical="center"/>
    </xf>
    <xf numFmtId="0" fontId="25" fillId="0" borderId="35" xfId="0" applyFont="1" applyBorder="1"/>
    <xf numFmtId="0" fontId="0" fillId="0" borderId="37" xfId="0" applyBorder="1"/>
    <xf numFmtId="0" fontId="25" fillId="0" borderId="38" xfId="0" applyFont="1" applyBorder="1"/>
    <xf numFmtId="0" fontId="0" fillId="0" borderId="33" xfId="0" quotePrefix="1" applyBorder="1"/>
    <xf numFmtId="0" fontId="0" fillId="0" borderId="36" xfId="0" quotePrefix="1" applyBorder="1"/>
    <xf numFmtId="0" fontId="0" fillId="0" borderId="41" xfId="0" applyBorder="1"/>
    <xf numFmtId="0" fontId="0" fillId="0" borderId="0" xfId="0" applyBorder="1"/>
    <xf numFmtId="0" fontId="0" fillId="0" borderId="42" xfId="0" applyBorder="1"/>
    <xf numFmtId="0" fontId="2" fillId="5" borderId="6" xfId="0" applyFont="1" applyFill="1" applyBorder="1" applyAlignment="1" applyProtection="1">
      <alignment horizontal="center"/>
    </xf>
    <xf numFmtId="0" fontId="11" fillId="0" borderId="0" xfId="3" applyAlignment="1" applyProtection="1"/>
    <xf numFmtId="0" fontId="0" fillId="0" borderId="0" xfId="0" applyAlignment="1">
      <alignment vertical="center"/>
    </xf>
    <xf numFmtId="0" fontId="27" fillId="4" borderId="8" xfId="0" applyFont="1" applyFill="1" applyBorder="1" applyAlignment="1">
      <alignment horizontal="center" vertical="center"/>
    </xf>
    <xf numFmtId="0" fontId="30" fillId="0" borderId="0" xfId="0" applyFont="1" applyAlignment="1">
      <alignment vertical="center"/>
    </xf>
    <xf numFmtId="0" fontId="32" fillId="0" borderId="0" xfId="0" applyFont="1" applyAlignment="1">
      <alignment vertical="center"/>
    </xf>
    <xf numFmtId="0" fontId="33" fillId="0" borderId="0" xfId="0" applyFont="1" applyAlignment="1">
      <alignment vertical="center"/>
    </xf>
    <xf numFmtId="0" fontId="34" fillId="0" borderId="0" xfId="0" applyFont="1" applyAlignment="1">
      <alignment vertical="center"/>
    </xf>
    <xf numFmtId="0" fontId="35" fillId="0" borderId="0" xfId="0" applyFont="1" applyAlignment="1"/>
    <xf numFmtId="0" fontId="37" fillId="0" borderId="0" xfId="0" applyFont="1" applyAlignment="1">
      <alignment vertical="center"/>
    </xf>
    <xf numFmtId="0" fontId="34" fillId="0" borderId="0" xfId="0" applyFont="1" applyAlignment="1"/>
    <xf numFmtId="0" fontId="38" fillId="0" borderId="0" xfId="0" applyFont="1" applyAlignment="1"/>
    <xf numFmtId="0" fontId="30" fillId="0" borderId="0" xfId="0" applyFont="1" applyAlignment="1"/>
    <xf numFmtId="0" fontId="36" fillId="0" borderId="0" xfId="3" applyFont="1" applyAlignment="1" applyProtection="1">
      <alignment horizontal="left" vertical="center"/>
    </xf>
    <xf numFmtId="0" fontId="33" fillId="0" borderId="0" xfId="0" applyFont="1" applyAlignment="1"/>
    <xf numFmtId="0" fontId="31" fillId="0" borderId="0" xfId="0" applyFont="1" applyAlignment="1"/>
    <xf numFmtId="0" fontId="33" fillId="4" borderId="28" xfId="0" applyFont="1" applyFill="1" applyBorder="1" applyAlignment="1">
      <alignment vertical="center"/>
    </xf>
    <xf numFmtId="0" fontId="38" fillId="4" borderId="29" xfId="0" applyFont="1" applyFill="1" applyBorder="1" applyAlignment="1"/>
    <xf numFmtId="0" fontId="39" fillId="4" borderId="29" xfId="3" applyFont="1" applyFill="1" applyBorder="1" applyAlignment="1" applyProtection="1"/>
    <xf numFmtId="0" fontId="38" fillId="4" borderId="30" xfId="0" applyFont="1" applyFill="1" applyBorder="1" applyAlignment="1"/>
    <xf numFmtId="0" fontId="35" fillId="4" borderId="29" xfId="0" applyFont="1" applyFill="1" applyBorder="1" applyAlignment="1"/>
    <xf numFmtId="0" fontId="36" fillId="4" borderId="29" xfId="3" applyFont="1" applyFill="1" applyBorder="1" applyAlignment="1" applyProtection="1"/>
    <xf numFmtId="0" fontId="35" fillId="4" borderId="30" xfId="0" applyFont="1" applyFill="1" applyBorder="1" applyAlignment="1"/>
    <xf numFmtId="0" fontId="28" fillId="2" borderId="8" xfId="0" applyFont="1" applyFill="1" applyBorder="1" applyAlignment="1" applyProtection="1">
      <alignment horizontal="center" vertical="center"/>
      <protection locked="0"/>
    </xf>
    <xf numFmtId="0" fontId="2" fillId="5" borderId="8" xfId="0" applyFont="1" applyFill="1" applyBorder="1" applyAlignment="1">
      <alignment horizontal="center" vertical="center" wrapText="1"/>
    </xf>
    <xf numFmtId="0" fontId="2" fillId="5" borderId="8" xfId="0" applyFont="1" applyFill="1" applyBorder="1" applyAlignment="1" applyProtection="1">
      <alignment horizontal="center" vertical="center" wrapText="1"/>
    </xf>
    <xf numFmtId="0" fontId="2" fillId="5" borderId="6" xfId="0" applyFont="1" applyFill="1" applyBorder="1" applyAlignment="1">
      <alignment horizontal="center" wrapText="1"/>
    </xf>
    <xf numFmtId="0" fontId="2" fillId="4" borderId="2" xfId="0" applyFont="1" applyFill="1" applyBorder="1" applyAlignment="1">
      <alignment horizontal="center" vertical="center" wrapText="1"/>
    </xf>
    <xf numFmtId="0" fontId="3" fillId="0" borderId="0" xfId="0" applyFont="1" applyAlignment="1">
      <alignment horizontal="center" wrapText="1"/>
    </xf>
    <xf numFmtId="0" fontId="2" fillId="5" borderId="6" xfId="0" applyFont="1" applyFill="1" applyBorder="1" applyAlignment="1" applyProtection="1">
      <alignment horizontal="center" wrapText="1"/>
    </xf>
    <xf numFmtId="0" fontId="2" fillId="4" borderId="2" xfId="0" applyFont="1" applyFill="1" applyBorder="1" applyAlignment="1" applyProtection="1">
      <alignment horizontal="center" wrapText="1"/>
    </xf>
    <xf numFmtId="0" fontId="2" fillId="0" borderId="0" xfId="0" applyFont="1" applyBorder="1" applyAlignment="1">
      <alignment wrapText="1"/>
    </xf>
    <xf numFmtId="0" fontId="2" fillId="0" borderId="0" xfId="0" applyFont="1" applyAlignment="1">
      <alignment horizontal="center" wrapText="1"/>
    </xf>
    <xf numFmtId="0" fontId="3" fillId="0" borderId="0" xfId="0" applyFont="1" applyAlignment="1">
      <alignment wrapText="1"/>
    </xf>
    <xf numFmtId="0" fontId="2" fillId="5" borderId="15" xfId="0" applyFont="1" applyFill="1" applyBorder="1" applyAlignment="1" applyProtection="1">
      <alignment horizontal="center" wrapText="1"/>
    </xf>
    <xf numFmtId="0" fontId="4" fillId="0" borderId="0" xfId="0" applyFont="1" applyBorder="1" applyAlignment="1">
      <alignment wrapText="1"/>
    </xf>
    <xf numFmtId="0" fontId="5" fillId="0" borderId="0" xfId="0" applyFont="1" applyBorder="1" applyAlignment="1">
      <alignment horizontal="center" vertical="center" wrapText="1"/>
    </xf>
    <xf numFmtId="0" fontId="3" fillId="2" borderId="24" xfId="0" applyFont="1" applyFill="1" applyBorder="1" applyAlignment="1">
      <alignment horizontal="center" vertical="center" wrapText="1"/>
    </xf>
    <xf numFmtId="0" fontId="2" fillId="4" borderId="1" xfId="0" applyFont="1" applyFill="1" applyBorder="1" applyAlignment="1" applyProtection="1">
      <alignment horizontal="center" vertical="center" wrapText="1"/>
    </xf>
    <xf numFmtId="0" fontId="6" fillId="4" borderId="2" xfId="0" applyFont="1" applyFill="1" applyBorder="1" applyAlignment="1" applyProtection="1">
      <alignment horizontal="center" vertical="center" wrapText="1"/>
    </xf>
    <xf numFmtId="0" fontId="2" fillId="4" borderId="4" xfId="0" applyFont="1" applyFill="1" applyBorder="1" applyAlignment="1" applyProtection="1">
      <alignment horizontal="center" vertical="center" wrapText="1"/>
    </xf>
    <xf numFmtId="0" fontId="3" fillId="0" borderId="8" xfId="0" applyFont="1" applyBorder="1" applyAlignment="1" applyProtection="1">
      <alignment horizontal="center" vertical="center" wrapText="1"/>
    </xf>
    <xf numFmtId="0" fontId="4" fillId="0" borderId="27" xfId="0" applyFont="1" applyBorder="1" applyAlignment="1" applyProtection="1">
      <alignment horizontal="center" vertical="center" wrapText="1"/>
      <protection locked="0"/>
    </xf>
    <xf numFmtId="0" fontId="2" fillId="4" borderId="13" xfId="0" applyFont="1" applyFill="1" applyBorder="1" applyAlignment="1" applyProtection="1">
      <alignment horizontal="center" vertical="center" wrapText="1"/>
    </xf>
    <xf numFmtId="0" fontId="4" fillId="0" borderId="27" xfId="0" applyFont="1" applyBorder="1" applyAlignment="1" applyProtection="1">
      <alignment horizontal="center" vertical="center" wrapText="1"/>
    </xf>
    <xf numFmtId="0" fontId="7" fillId="0" borderId="0" xfId="0" applyFont="1" applyBorder="1" applyAlignment="1">
      <alignment wrapText="1"/>
    </xf>
    <xf numFmtId="0" fontId="2" fillId="4" borderId="1" xfId="0" applyFont="1" applyFill="1" applyBorder="1" applyAlignment="1" applyProtection="1">
      <alignment horizontal="center" wrapText="1"/>
    </xf>
    <xf numFmtId="0" fontId="6" fillId="4" borderId="2" xfId="0" applyFont="1" applyFill="1" applyBorder="1" applyAlignment="1" applyProtection="1">
      <alignment horizontal="center" wrapText="1"/>
    </xf>
    <xf numFmtId="0" fontId="2" fillId="4" borderId="4" xfId="0" applyFont="1" applyFill="1" applyBorder="1" applyAlignment="1" applyProtection="1">
      <alignment horizontal="center" wrapText="1"/>
    </xf>
    <xf numFmtId="0" fontId="2" fillId="4" borderId="13" xfId="0" applyFont="1" applyFill="1" applyBorder="1" applyAlignment="1" applyProtection="1">
      <alignment horizontal="center" wrapText="1"/>
    </xf>
    <xf numFmtId="0" fontId="4" fillId="0" borderId="0" xfId="0" applyFont="1" applyAlignment="1">
      <alignment horizontal="center" wrapText="1"/>
    </xf>
    <xf numFmtId="0" fontId="0" fillId="0" borderId="0" xfId="0" applyAlignment="1">
      <alignment wrapText="1"/>
    </xf>
    <xf numFmtId="0" fontId="19" fillId="0" borderId="0" xfId="0" applyFont="1" applyBorder="1" applyAlignment="1">
      <alignment horizontal="center" vertical="center" wrapText="1"/>
    </xf>
    <xf numFmtId="0" fontId="15" fillId="5" borderId="0" xfId="0" applyFont="1" applyFill="1" applyAlignment="1">
      <alignment vertical="center" wrapText="1"/>
    </xf>
    <xf numFmtId="0" fontId="15" fillId="5" borderId="0" xfId="0" applyFont="1" applyFill="1" applyAlignment="1">
      <alignment wrapText="1"/>
    </xf>
    <xf numFmtId="0" fontId="10" fillId="0" borderId="0" xfId="0" applyFont="1" applyAlignment="1">
      <alignment wrapText="1"/>
    </xf>
    <xf numFmtId="0" fontId="2" fillId="4" borderId="1"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2" fillId="4" borderId="4" xfId="0" applyFont="1" applyFill="1" applyBorder="1" applyAlignment="1">
      <alignment horizontal="center" vertical="center" wrapText="1"/>
    </xf>
    <xf numFmtId="0" fontId="2" fillId="4" borderId="13" xfId="0" applyFont="1" applyFill="1" applyBorder="1" applyAlignment="1">
      <alignment horizontal="center" vertical="center" wrapText="1"/>
    </xf>
    <xf numFmtId="0" fontId="4" fillId="0" borderId="0" xfId="0" applyFont="1" applyBorder="1" applyAlignment="1">
      <alignment horizontal="center" wrapText="1"/>
    </xf>
    <xf numFmtId="0" fontId="0" fillId="0" borderId="0" xfId="0" applyFill="1" applyBorder="1" applyAlignment="1">
      <alignment horizontal="left" vertical="center" wrapText="1"/>
    </xf>
    <xf numFmtId="0" fontId="13" fillId="0" borderId="0" xfId="0" applyFont="1" applyFill="1" applyBorder="1" applyAlignment="1">
      <alignment horizontal="center" vertical="center" wrapText="1"/>
    </xf>
    <xf numFmtId="0" fontId="13" fillId="0" borderId="0" xfId="0" applyFont="1" applyFill="1" applyBorder="1" applyAlignment="1">
      <alignment horizontal="left" vertical="center" wrapText="1"/>
    </xf>
    <xf numFmtId="0" fontId="0" fillId="0" borderId="0" xfId="0" applyFill="1" applyBorder="1" applyAlignment="1">
      <alignment horizontal="center" vertical="center" wrapText="1"/>
    </xf>
    <xf numFmtId="0" fontId="3" fillId="10" borderId="8" xfId="0" applyFont="1" applyFill="1" applyBorder="1" applyAlignment="1">
      <alignment horizontal="center" vertical="center" wrapText="1"/>
    </xf>
    <xf numFmtId="0" fontId="2" fillId="0" borderId="0" xfId="0" applyFont="1" applyFill="1" applyAlignment="1">
      <alignment horizontal="center"/>
    </xf>
    <xf numFmtId="0" fontId="6" fillId="0" borderId="0" xfId="0" applyFont="1" applyFill="1" applyBorder="1" applyAlignment="1">
      <alignment horizontal="center" vertical="center" wrapText="1"/>
    </xf>
    <xf numFmtId="0" fontId="4" fillId="0" borderId="0" xfId="0" applyFont="1" applyFill="1" applyBorder="1" applyAlignment="1">
      <alignment horizontal="center" vertical="center" wrapText="1"/>
    </xf>
    <xf numFmtId="2" fontId="2" fillId="0" borderId="0" xfId="0" applyNumberFormat="1" applyFont="1" applyFill="1" applyBorder="1" applyAlignment="1">
      <alignment horizontal="center" vertical="center" wrapText="1"/>
    </xf>
    <xf numFmtId="2" fontId="2" fillId="0" borderId="0" xfId="0" applyNumberFormat="1" applyFont="1" applyFill="1" applyBorder="1" applyAlignment="1" applyProtection="1">
      <alignment horizontal="center" vertical="center" wrapText="1"/>
    </xf>
    <xf numFmtId="0" fontId="3" fillId="0" borderId="0" xfId="0" applyFont="1" applyFill="1" applyBorder="1" applyAlignment="1">
      <alignment horizontal="center"/>
    </xf>
    <xf numFmtId="0" fontId="2" fillId="0" borderId="0" xfId="0" applyFont="1" applyFill="1" applyAlignment="1" applyProtection="1">
      <alignment horizontal="center"/>
      <protection locked="0"/>
    </xf>
    <xf numFmtId="0" fontId="6" fillId="0" borderId="0" xfId="0"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wrapText="1"/>
      <protection locked="0"/>
    </xf>
    <xf numFmtId="0" fontId="4" fillId="0" borderId="19" xfId="0" applyFont="1" applyBorder="1" applyAlignment="1" applyProtection="1">
      <alignment horizontal="center" vertical="center" wrapText="1"/>
      <protection locked="0"/>
    </xf>
    <xf numFmtId="0" fontId="4" fillId="0" borderId="20" xfId="0" applyFont="1" applyBorder="1" applyAlignment="1" applyProtection="1">
      <alignment horizontal="center" vertical="center" wrapText="1"/>
      <protection locked="0"/>
    </xf>
    <xf numFmtId="2" fontId="2" fillId="4" borderId="25" xfId="0" applyNumberFormat="1" applyFont="1" applyFill="1" applyBorder="1" applyAlignment="1" applyProtection="1">
      <alignment horizontal="center" vertical="center" wrapText="1"/>
      <protection locked="0"/>
    </xf>
    <xf numFmtId="0" fontId="4" fillId="0" borderId="21" xfId="0" applyFont="1" applyBorder="1" applyAlignment="1" applyProtection="1">
      <alignment horizontal="center" vertical="center" wrapText="1"/>
      <protection locked="0"/>
    </xf>
    <xf numFmtId="0" fontId="3" fillId="0" borderId="0" xfId="0" applyFont="1" applyFill="1" applyBorder="1" applyAlignment="1" applyProtection="1">
      <alignment horizontal="center"/>
      <protection locked="0"/>
    </xf>
    <xf numFmtId="0" fontId="4" fillId="0" borderId="13" xfId="0" applyFont="1" applyFill="1" applyBorder="1" applyAlignment="1" applyProtection="1">
      <alignment horizontal="center" vertical="center" wrapText="1"/>
      <protection locked="0"/>
    </xf>
    <xf numFmtId="2" fontId="2" fillId="0" borderId="1" xfId="0" applyNumberFormat="1" applyFont="1" applyFill="1" applyBorder="1" applyAlignment="1" applyProtection="1">
      <alignment horizontal="center" vertical="center" wrapText="1"/>
      <protection locked="0"/>
    </xf>
    <xf numFmtId="2" fontId="2" fillId="4" borderId="1" xfId="0" applyNumberFormat="1" applyFont="1" applyFill="1" applyBorder="1" applyAlignment="1">
      <alignment horizontal="center" vertical="center" wrapText="1"/>
    </xf>
    <xf numFmtId="0" fontId="4" fillId="0" borderId="44" xfId="0" applyFont="1" applyBorder="1" applyAlignment="1">
      <alignment vertical="center" wrapText="1"/>
    </xf>
    <xf numFmtId="0" fontId="4" fillId="0" borderId="45" xfId="0" applyFont="1" applyBorder="1" applyAlignment="1">
      <alignment vertical="center" wrapText="1"/>
    </xf>
    <xf numFmtId="0" fontId="4" fillId="0" borderId="46" xfId="0" applyFont="1" applyBorder="1" applyAlignment="1">
      <alignment vertical="center" wrapText="1"/>
    </xf>
    <xf numFmtId="0" fontId="4" fillId="0" borderId="26" xfId="0" applyFont="1" applyBorder="1" applyAlignment="1" applyProtection="1">
      <alignment horizontal="center" vertical="center" wrapText="1"/>
      <protection locked="0"/>
    </xf>
    <xf numFmtId="0" fontId="4" fillId="4" borderId="18" xfId="0" applyFont="1" applyFill="1" applyBorder="1" applyAlignment="1" applyProtection="1">
      <alignment horizontal="center" vertical="center" wrapText="1"/>
      <protection locked="0"/>
    </xf>
    <xf numFmtId="0" fontId="13" fillId="0" borderId="0" xfId="0" applyFont="1" applyAlignment="1">
      <alignment vertical="center"/>
    </xf>
    <xf numFmtId="2" fontId="13" fillId="0" borderId="0" xfId="0" applyNumberFormat="1" applyFont="1" applyAlignment="1">
      <alignment vertical="center"/>
    </xf>
    <xf numFmtId="0" fontId="13" fillId="0" borderId="0" xfId="0" applyFont="1" applyFill="1" applyBorder="1" applyAlignment="1">
      <alignment horizontal="left" vertical="center" wrapText="1"/>
    </xf>
    <xf numFmtId="0" fontId="43" fillId="0" borderId="0" xfId="0" applyFont="1" applyAlignment="1">
      <alignment horizontal="left" vertical="center" wrapText="1"/>
    </xf>
    <xf numFmtId="0" fontId="43" fillId="0" borderId="0" xfId="0" applyFont="1"/>
    <xf numFmtId="0" fontId="0" fillId="0" borderId="8" xfId="0" applyBorder="1" applyAlignment="1">
      <alignment horizontal="left" vertical="center"/>
    </xf>
    <xf numFmtId="0" fontId="11" fillId="0" borderId="8" xfId="3" applyBorder="1" applyAlignment="1" applyProtection="1">
      <alignment horizontal="right" vertical="center"/>
    </xf>
    <xf numFmtId="0" fontId="27" fillId="4" borderId="16" xfId="0" applyFont="1" applyFill="1" applyBorder="1" applyAlignment="1">
      <alignment horizontal="center" vertical="center" wrapText="1"/>
    </xf>
    <xf numFmtId="0" fontId="27" fillId="4" borderId="33" xfId="0" applyFont="1" applyFill="1" applyBorder="1" applyAlignment="1">
      <alignment horizontal="center" vertical="center" wrapText="1"/>
    </xf>
    <xf numFmtId="0" fontId="27" fillId="4" borderId="34" xfId="0" applyFont="1" applyFill="1" applyBorder="1" applyAlignment="1">
      <alignment horizontal="center" vertical="center" wrapText="1"/>
    </xf>
    <xf numFmtId="0" fontId="27" fillId="4" borderId="8" xfId="0" applyFont="1" applyFill="1" applyBorder="1" applyAlignment="1">
      <alignment horizontal="center" vertical="center"/>
    </xf>
    <xf numFmtId="0" fontId="40" fillId="0" borderId="8" xfId="0" applyFont="1" applyFill="1" applyBorder="1" applyAlignment="1" applyProtection="1">
      <alignment horizontal="center" vertical="center"/>
    </xf>
    <xf numFmtId="0" fontId="29" fillId="0" borderId="8" xfId="0" applyFont="1" applyBorder="1" applyAlignment="1">
      <alignment horizontal="center" vertical="center" wrapText="1"/>
    </xf>
    <xf numFmtId="0" fontId="27" fillId="4" borderId="27" xfId="0" applyFont="1" applyFill="1" applyBorder="1" applyAlignment="1">
      <alignment horizontal="center" vertical="center"/>
    </xf>
    <xf numFmtId="0" fontId="27" fillId="4" borderId="31" xfId="0" applyFont="1" applyFill="1" applyBorder="1" applyAlignment="1">
      <alignment horizontal="center" vertical="center"/>
    </xf>
    <xf numFmtId="0" fontId="27" fillId="4" borderId="32" xfId="0" applyFont="1" applyFill="1" applyBorder="1" applyAlignment="1">
      <alignment horizontal="center" vertical="center"/>
    </xf>
    <xf numFmtId="0" fontId="27" fillId="4" borderId="16" xfId="0" applyFont="1" applyFill="1" applyBorder="1" applyAlignment="1">
      <alignment horizontal="center" vertical="center"/>
    </xf>
    <xf numFmtId="0" fontId="27" fillId="4" borderId="33" xfId="0" applyFont="1" applyFill="1" applyBorder="1" applyAlignment="1">
      <alignment horizontal="center" vertical="center"/>
    </xf>
    <xf numFmtId="0" fontId="27" fillId="4" borderId="34" xfId="0" applyFont="1" applyFill="1" applyBorder="1" applyAlignment="1">
      <alignment horizontal="center" vertical="center"/>
    </xf>
    <xf numFmtId="0" fontId="21" fillId="2" borderId="8" xfId="0" applyFont="1" applyFill="1" applyBorder="1" applyAlignment="1">
      <alignment horizontal="center" vertical="center" wrapText="1"/>
    </xf>
    <xf numFmtId="0" fontId="20" fillId="2" borderId="8" xfId="3" applyFont="1" applyFill="1" applyBorder="1" applyAlignment="1" applyProtection="1">
      <alignment horizontal="center" vertical="center" wrapText="1"/>
    </xf>
    <xf numFmtId="0" fontId="43" fillId="2" borderId="28" xfId="0" applyFont="1" applyFill="1" applyBorder="1" applyAlignment="1">
      <alignment horizontal="center" vertical="center" wrapText="1"/>
    </xf>
    <xf numFmtId="0" fontId="43" fillId="2" borderId="29" xfId="0" applyFont="1" applyFill="1" applyBorder="1" applyAlignment="1">
      <alignment horizontal="center" vertical="center" wrapText="1"/>
    </xf>
    <xf numFmtId="0" fontId="43" fillId="2" borderId="30" xfId="0" applyFont="1" applyFill="1" applyBorder="1" applyAlignment="1">
      <alignment horizontal="center" vertical="center" wrapText="1"/>
    </xf>
    <xf numFmtId="0" fontId="12" fillId="4" borderId="28" xfId="0" applyFont="1" applyFill="1" applyBorder="1" applyAlignment="1">
      <alignment horizontal="center" vertical="center" wrapText="1"/>
    </xf>
    <xf numFmtId="0" fontId="12" fillId="4" borderId="29" xfId="0" applyFont="1" applyFill="1" applyBorder="1" applyAlignment="1">
      <alignment horizontal="center" vertical="center" wrapText="1"/>
    </xf>
    <xf numFmtId="0" fontId="12" fillId="4" borderId="30" xfId="0" applyFont="1" applyFill="1" applyBorder="1" applyAlignment="1">
      <alignment horizontal="center" vertical="center" wrapText="1"/>
    </xf>
    <xf numFmtId="0" fontId="13" fillId="0" borderId="0" xfId="0" applyFont="1" applyFill="1" applyBorder="1" applyAlignment="1">
      <alignment horizontal="left" vertical="center" wrapText="1"/>
    </xf>
    <xf numFmtId="0" fontId="18" fillId="2" borderId="8" xfId="0" applyFont="1" applyFill="1" applyBorder="1" applyAlignment="1">
      <alignment horizontal="center" vertical="center" wrapText="1"/>
    </xf>
    <xf numFmtId="0" fontId="24" fillId="4" borderId="16" xfId="0" applyFont="1" applyFill="1" applyBorder="1" applyAlignment="1">
      <alignment horizontal="center" vertical="center" wrapText="1"/>
    </xf>
    <xf numFmtId="0" fontId="24" fillId="4" borderId="33" xfId="0" applyFont="1" applyFill="1" applyBorder="1" applyAlignment="1">
      <alignment horizontal="center" vertical="center" wrapText="1"/>
    </xf>
    <xf numFmtId="0" fontId="24" fillId="4" borderId="34" xfId="0" applyFont="1" applyFill="1" applyBorder="1" applyAlignment="1">
      <alignment horizontal="center" vertical="center" wrapText="1"/>
    </xf>
    <xf numFmtId="0" fontId="18" fillId="4" borderId="16" xfId="0" applyFont="1" applyFill="1" applyBorder="1" applyAlignment="1">
      <alignment horizontal="center" vertical="center" wrapText="1"/>
    </xf>
    <xf numFmtId="0" fontId="18" fillId="4" borderId="34" xfId="0" applyFont="1" applyFill="1" applyBorder="1" applyAlignment="1">
      <alignment horizontal="center" vertical="center" wrapText="1"/>
    </xf>
    <xf numFmtId="0" fontId="13" fillId="4" borderId="8" xfId="0" applyFont="1" applyFill="1" applyBorder="1" applyAlignment="1" applyProtection="1">
      <alignment horizontal="center" vertical="center" wrapText="1"/>
    </xf>
    <xf numFmtId="0" fontId="13" fillId="4" borderId="8" xfId="0" applyFont="1" applyFill="1" applyBorder="1" applyAlignment="1">
      <alignment horizontal="center" vertical="center"/>
    </xf>
    <xf numFmtId="0" fontId="13" fillId="4" borderId="28" xfId="0" applyFont="1" applyFill="1" applyBorder="1" applyAlignment="1">
      <alignment horizontal="center" vertical="center"/>
    </xf>
    <xf numFmtId="0" fontId="13" fillId="4" borderId="29" xfId="0" applyFont="1" applyFill="1" applyBorder="1" applyAlignment="1">
      <alignment horizontal="center" vertical="center"/>
    </xf>
    <xf numFmtId="0" fontId="13" fillId="4" borderId="30" xfId="0" applyFont="1" applyFill="1" applyBorder="1" applyAlignment="1">
      <alignment horizontal="center" vertical="center"/>
    </xf>
    <xf numFmtId="0" fontId="2" fillId="0" borderId="0" xfId="0" applyFont="1" applyAlignment="1">
      <alignment horizontal="center"/>
    </xf>
    <xf numFmtId="0" fontId="2" fillId="5" borderId="7"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4" fillId="5" borderId="8" xfId="0" applyFont="1" applyFill="1" applyBorder="1" applyAlignment="1" applyProtection="1">
      <alignment horizontal="center" vertical="center" wrapText="1"/>
      <protection locked="0"/>
    </xf>
    <xf numFmtId="0" fontId="4" fillId="5" borderId="11" xfId="0" applyFont="1" applyFill="1" applyBorder="1" applyAlignment="1" applyProtection="1">
      <alignment horizontal="center" vertical="center" wrapText="1"/>
      <protection locked="0"/>
    </xf>
    <xf numFmtId="0" fontId="4" fillId="5" borderId="16" xfId="0" applyFont="1" applyFill="1" applyBorder="1" applyAlignment="1" applyProtection="1">
      <alignment horizontal="center" vertical="center" wrapText="1"/>
      <protection locked="0"/>
    </xf>
    <xf numFmtId="0" fontId="4" fillId="5" borderId="17" xfId="0" applyFont="1" applyFill="1" applyBorder="1" applyAlignment="1" applyProtection="1">
      <alignment horizontal="center" vertical="center" wrapText="1"/>
      <protection locked="0"/>
    </xf>
    <xf numFmtId="0" fontId="4" fillId="2" borderId="25" xfId="0" applyFont="1" applyFill="1" applyBorder="1" applyAlignment="1" applyProtection="1">
      <alignment horizontal="center" vertical="center" wrapText="1"/>
      <protection locked="0"/>
    </xf>
    <xf numFmtId="0" fontId="4" fillId="2" borderId="43" xfId="0" applyFont="1" applyFill="1" applyBorder="1" applyAlignment="1" applyProtection="1">
      <alignment horizontal="center" vertical="center" wrapText="1"/>
      <protection locked="0"/>
    </xf>
    <xf numFmtId="0" fontId="8" fillId="5" borderId="7" xfId="0" applyFont="1" applyFill="1" applyBorder="1" applyAlignment="1" applyProtection="1">
      <alignment horizontal="center" vertical="center" wrapText="1"/>
    </xf>
    <xf numFmtId="0" fontId="8" fillId="5" borderId="8" xfId="0" applyFont="1" applyFill="1" applyBorder="1" applyAlignment="1" applyProtection="1">
      <alignment horizontal="center" vertical="center" wrapText="1"/>
    </xf>
    <xf numFmtId="0" fontId="2" fillId="5" borderId="16" xfId="0" applyFont="1" applyFill="1" applyBorder="1" applyAlignment="1">
      <alignment horizontal="center" vertical="center" wrapText="1"/>
    </xf>
    <xf numFmtId="0" fontId="2" fillId="5" borderId="5" xfId="0" applyFont="1" applyFill="1" applyBorder="1" applyAlignment="1" applyProtection="1">
      <alignment horizontal="center"/>
    </xf>
    <xf numFmtId="0" fontId="2" fillId="5" borderId="6" xfId="0" applyFont="1" applyFill="1" applyBorder="1" applyAlignment="1" applyProtection="1">
      <alignment horizontal="center"/>
    </xf>
    <xf numFmtId="0" fontId="2" fillId="5" borderId="15" xfId="0" applyFont="1" applyFill="1" applyBorder="1" applyAlignment="1" applyProtection="1">
      <alignment horizontal="center"/>
    </xf>
    <xf numFmtId="0" fontId="2" fillId="5" borderId="14" xfId="0" applyFont="1" applyFill="1" applyBorder="1" applyAlignment="1" applyProtection="1">
      <alignment horizontal="center"/>
    </xf>
    <xf numFmtId="0" fontId="2" fillId="0" borderId="0" xfId="0" applyFont="1" applyAlignment="1">
      <alignment horizontal="center" wrapText="1"/>
    </xf>
    <xf numFmtId="0" fontId="2" fillId="5" borderId="5" xfId="0" applyFont="1" applyFill="1" applyBorder="1" applyAlignment="1" applyProtection="1">
      <alignment horizontal="center" wrapText="1"/>
    </xf>
    <xf numFmtId="0" fontId="2" fillId="5" borderId="6" xfId="0" applyFont="1" applyFill="1" applyBorder="1" applyAlignment="1" applyProtection="1">
      <alignment horizontal="center" wrapText="1"/>
    </xf>
    <xf numFmtId="0" fontId="2" fillId="5" borderId="15" xfId="0" applyFont="1" applyFill="1" applyBorder="1" applyAlignment="1" applyProtection="1">
      <alignment horizontal="center" wrapText="1"/>
    </xf>
    <xf numFmtId="0" fontId="2" fillId="5" borderId="14" xfId="0" applyFont="1" applyFill="1" applyBorder="1" applyAlignment="1" applyProtection="1">
      <alignment horizontal="center" wrapText="1"/>
    </xf>
    <xf numFmtId="0" fontId="2" fillId="5" borderId="8" xfId="0" applyFont="1" applyFill="1" applyBorder="1" applyAlignment="1" applyProtection="1">
      <alignment horizontal="center" vertical="center" wrapText="1"/>
    </xf>
    <xf numFmtId="0" fontId="2" fillId="5" borderId="16" xfId="0" applyFont="1" applyFill="1" applyBorder="1" applyAlignment="1" applyProtection="1">
      <alignment horizontal="center" vertical="center" wrapText="1"/>
    </xf>
    <xf numFmtId="0" fontId="0" fillId="0" borderId="16" xfId="0" applyBorder="1" applyAlignment="1">
      <alignment horizontal="center"/>
    </xf>
    <xf numFmtId="0" fontId="0" fillId="0" borderId="33" xfId="0" applyBorder="1" applyAlignment="1">
      <alignment horizontal="center"/>
    </xf>
    <xf numFmtId="0" fontId="0" fillId="0" borderId="34" xfId="0" applyBorder="1" applyAlignment="1">
      <alignment horizontal="center"/>
    </xf>
    <xf numFmtId="0" fontId="30" fillId="0" borderId="28" xfId="0" applyFont="1" applyBorder="1" applyAlignment="1">
      <alignment horizontal="center" vertical="center" wrapText="1"/>
    </xf>
    <xf numFmtId="0" fontId="30" fillId="0" borderId="29" xfId="0" applyFont="1" applyBorder="1" applyAlignment="1">
      <alignment horizontal="center" vertical="center" wrapText="1"/>
    </xf>
    <xf numFmtId="0" fontId="30" fillId="0" borderId="30" xfId="0" applyFont="1" applyBorder="1" applyAlignment="1">
      <alignment horizontal="center" vertical="center" wrapText="1"/>
    </xf>
  </cellXfs>
  <cellStyles count="4">
    <cellStyle name="Hyperlink" xfId="3" builtinId="8"/>
    <cellStyle name="Normal" xfId="0" builtinId="0"/>
    <cellStyle name="Normal 2" xfId="1"/>
    <cellStyle name="Percent" xfId="2"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emf"/><Relationship Id="rId4" Type="http://schemas.openxmlformats.org/officeDocument/2006/relationships/image" Target="../media/image6.emf"/></Relationships>
</file>

<file path=xl/drawings/_rels/drawing3.xml.rels><?xml version="1.0" encoding="UTF-8" standalone="yes"?>
<Relationships xmlns="http://schemas.openxmlformats.org/package/2006/relationships"><Relationship Id="rId2" Type="http://schemas.openxmlformats.org/officeDocument/2006/relationships/image" Target="../media/image11.emf"/><Relationship Id="rId1"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editAs="oneCell">
    <xdr:from>
      <xdr:col>1</xdr:col>
      <xdr:colOff>304800</xdr:colOff>
      <xdr:row>6</xdr:row>
      <xdr:rowOff>47629</xdr:rowOff>
    </xdr:from>
    <xdr:to>
      <xdr:col>9</xdr:col>
      <xdr:colOff>542214</xdr:colOff>
      <xdr:row>9</xdr:row>
      <xdr:rowOff>5861</xdr:rowOff>
    </xdr:to>
    <xdr:pic>
      <xdr:nvPicPr>
        <xdr:cNvPr id="3" name="Picture 2" descr="CEE Logo"/>
        <xdr:cNvPicPr/>
      </xdr:nvPicPr>
      <xdr:blipFill>
        <a:blip xmlns:r="http://schemas.openxmlformats.org/officeDocument/2006/relationships" r:embed="rId1" cstate="print">
          <a:lum bright="18000" contrast="18000"/>
        </a:blip>
        <a:srcRect/>
        <a:stretch>
          <a:fillRect/>
        </a:stretch>
      </xdr:blipFill>
      <xdr:spPr bwMode="auto">
        <a:xfrm>
          <a:off x="912935" y="1190629"/>
          <a:ext cx="5102491" cy="529732"/>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4</xdr:col>
      <xdr:colOff>168520</xdr:colOff>
      <xdr:row>0</xdr:row>
      <xdr:rowOff>113141</xdr:rowOff>
    </xdr:from>
    <xdr:to>
      <xdr:col>7</xdr:col>
      <xdr:colOff>271098</xdr:colOff>
      <xdr:row>5</xdr:row>
      <xdr:rowOff>158697</xdr:rowOff>
    </xdr:to>
    <xdr:pic>
      <xdr:nvPicPr>
        <xdr:cNvPr id="4" name="Picture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01058" y="113141"/>
          <a:ext cx="1926982" cy="998056"/>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9525</xdr:colOff>
      <xdr:row>3</xdr:row>
      <xdr:rowOff>200024</xdr:rowOff>
    </xdr:from>
    <xdr:to>
      <xdr:col>17</xdr:col>
      <xdr:colOff>542924</xdr:colOff>
      <xdr:row>112</xdr:row>
      <xdr:rowOff>133350</xdr:rowOff>
    </xdr:to>
    <xdr:grpSp>
      <xdr:nvGrpSpPr>
        <xdr:cNvPr id="11" name="Group 10"/>
        <xdr:cNvGrpSpPr/>
      </xdr:nvGrpSpPr>
      <xdr:grpSpPr>
        <a:xfrm>
          <a:off x="14411325" y="2729864"/>
          <a:ext cx="13106399" cy="21635086"/>
          <a:chOff x="447675" y="1143000"/>
          <a:chExt cx="12140074" cy="20088225"/>
        </a:xfrm>
      </xdr:grpSpPr>
      <xdr:grpSp>
        <xdr:nvGrpSpPr>
          <xdr:cNvPr id="9" name="Group 8"/>
          <xdr:cNvGrpSpPr/>
        </xdr:nvGrpSpPr>
        <xdr:grpSpPr>
          <a:xfrm>
            <a:off x="447675" y="1143000"/>
            <a:ext cx="12140074" cy="15192375"/>
            <a:chOff x="447675" y="771525"/>
            <a:chExt cx="12140074" cy="15192375"/>
          </a:xfrm>
        </xdr:grpSpPr>
        <xdr:pic>
          <xdr:nvPicPr>
            <xdr:cNvPr id="7" name="Picture 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7675" y="771525"/>
              <a:ext cx="12140074" cy="6619875"/>
            </a:xfrm>
            <a:prstGeom prst="rect">
              <a:avLst/>
            </a:prstGeom>
            <a:noFill/>
            <a:ln>
              <a:solidFill>
                <a:schemeClr val="accent1"/>
              </a:solidFill>
            </a:ln>
            <a:extLst>
              <a:ext uri="{909E8E84-426E-40DD-AFC4-6F175D3DCCD1}">
                <a14:hiddenFill xmlns:a14="http://schemas.microsoft.com/office/drawing/2010/main">
                  <a:solidFill>
                    <a:srgbClr val="FFFFFF"/>
                  </a:solidFill>
                </a14:hiddenFill>
              </a:ext>
            </a:extLst>
          </xdr:spPr>
        </xdr:pic>
        <xdr:pic>
          <xdr:nvPicPr>
            <xdr:cNvPr id="8" name="Picture 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6725" y="7372350"/>
              <a:ext cx="12096750" cy="8591550"/>
            </a:xfrm>
            <a:prstGeom prst="rect">
              <a:avLst/>
            </a:prstGeom>
            <a:noFill/>
            <a:ln>
              <a:solidFill>
                <a:schemeClr val="accent1"/>
              </a:solidFill>
            </a:ln>
            <a:extLst>
              <a:ext uri="{909E8E84-426E-40DD-AFC4-6F175D3DCCD1}">
                <a14:hiddenFill xmlns:a14="http://schemas.microsoft.com/office/drawing/2010/main">
                  <a:solidFill>
                    <a:srgbClr val="FFFFFF"/>
                  </a:solidFill>
                </a14:hiddenFill>
              </a:ext>
            </a:extLst>
          </xdr:spPr>
        </xdr:pic>
      </xdr:grpSp>
      <xdr:pic>
        <xdr:nvPicPr>
          <xdr:cNvPr id="10" name="Picture 9" descr="C:\Users\badies\AppData\Local\Microsoft\Windows\Temporary Internet Files\Content.Word\New Picture (1).bmp"/>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57199" y="16335375"/>
            <a:ext cx="12106276" cy="4895850"/>
          </a:xfrm>
          <a:prstGeom prst="rect">
            <a:avLst/>
          </a:prstGeom>
          <a:noFill/>
          <a:ln>
            <a:solidFill>
              <a:schemeClr val="accent1"/>
            </a:solidFill>
          </a:ln>
        </xdr:spPr>
      </xdr:pic>
    </xdr:grpSp>
    <xdr:clientData/>
  </xdr:twoCellAnchor>
  <xdr:twoCellAnchor>
    <xdr:from>
      <xdr:col>19</xdr:col>
      <xdr:colOff>0</xdr:colOff>
      <xdr:row>4</xdr:row>
      <xdr:rowOff>0</xdr:rowOff>
    </xdr:from>
    <xdr:to>
      <xdr:col>27</xdr:col>
      <xdr:colOff>170180</xdr:colOff>
      <xdr:row>84</xdr:row>
      <xdr:rowOff>57785</xdr:rowOff>
    </xdr:to>
    <xdr:grpSp>
      <xdr:nvGrpSpPr>
        <xdr:cNvPr id="12" name="Group 11"/>
        <xdr:cNvGrpSpPr/>
      </xdr:nvGrpSpPr>
      <xdr:grpSpPr>
        <a:xfrm>
          <a:off x="28194000" y="2758440"/>
          <a:ext cx="13352780" cy="16410305"/>
          <a:chOff x="0" y="876611"/>
          <a:chExt cx="12605657" cy="15756760"/>
        </a:xfrm>
      </xdr:grpSpPr>
      <xdr:grpSp>
        <xdr:nvGrpSpPr>
          <xdr:cNvPr id="13" name="Group 12"/>
          <xdr:cNvGrpSpPr/>
        </xdr:nvGrpSpPr>
        <xdr:grpSpPr>
          <a:xfrm>
            <a:off x="0" y="876611"/>
            <a:ext cx="12599387" cy="13970332"/>
            <a:chOff x="0" y="876611"/>
            <a:chExt cx="12599387" cy="13970332"/>
          </a:xfrm>
        </xdr:grpSpPr>
        <xdr:pic>
          <xdr:nvPicPr>
            <xdr:cNvPr id="15" name="Picture 1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876611"/>
              <a:ext cx="12593115" cy="6931231"/>
            </a:xfrm>
            <a:prstGeom prst="rect">
              <a:avLst/>
            </a:prstGeom>
            <a:noFill/>
            <a:ln>
              <a:solidFill>
                <a:schemeClr val="accent1"/>
              </a:solidFill>
            </a:ln>
            <a:extLst>
              <a:ext uri="{909E8E84-426E-40DD-AFC4-6F175D3DCCD1}">
                <a14:hiddenFill xmlns:a14="http://schemas.microsoft.com/office/drawing/2010/main">
                  <a:solidFill>
                    <a:srgbClr val="FFFFFF"/>
                  </a:solidFill>
                </a14:hiddenFill>
              </a:ext>
            </a:extLst>
          </xdr:spPr>
        </xdr:pic>
        <xdr:pic>
          <xdr:nvPicPr>
            <xdr:cNvPr id="16" name="Picture 15"/>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7825402"/>
              <a:ext cx="12599387" cy="7021541"/>
            </a:xfrm>
            <a:prstGeom prst="rect">
              <a:avLst/>
            </a:prstGeom>
            <a:noFill/>
            <a:ln>
              <a:solidFill>
                <a:schemeClr val="accent1"/>
              </a:solidFill>
            </a:ln>
            <a:extLst>
              <a:ext uri="{909E8E84-426E-40DD-AFC4-6F175D3DCCD1}">
                <a14:hiddenFill xmlns:a14="http://schemas.microsoft.com/office/drawing/2010/main">
                  <a:solidFill>
                    <a:srgbClr val="FFFFFF"/>
                  </a:solidFill>
                </a14:hiddenFill>
              </a:ext>
            </a:extLst>
          </xdr:spPr>
        </xdr:pic>
      </xdr:grpSp>
      <xdr:pic>
        <xdr:nvPicPr>
          <xdr:cNvPr id="14" name="Picture 13"/>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4810880"/>
            <a:ext cx="12605657" cy="1822491"/>
          </a:xfrm>
          <a:prstGeom prst="rect">
            <a:avLst/>
          </a:prstGeom>
          <a:noFill/>
          <a:ln>
            <a:solidFill>
              <a:schemeClr val="accent1"/>
            </a:solidFill>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1</xdr:col>
      <xdr:colOff>15240</xdr:colOff>
      <xdr:row>3</xdr:row>
      <xdr:rowOff>167640</xdr:rowOff>
    </xdr:from>
    <xdr:to>
      <xdr:col>9</xdr:col>
      <xdr:colOff>182880</xdr:colOff>
      <xdr:row>102</xdr:row>
      <xdr:rowOff>15240</xdr:rowOff>
    </xdr:to>
    <xdr:pic>
      <xdr:nvPicPr>
        <xdr:cNvPr id="2049" name="Picture 1"/>
        <xdr:cNvPicPr>
          <a:picLocks noChangeAspect="1" noChangeArrowheads="1"/>
        </xdr:cNvPicPr>
      </xdr:nvPicPr>
      <xdr:blipFill>
        <a:blip xmlns:r="http://schemas.openxmlformats.org/officeDocument/2006/relationships" r:embed="rId7" cstate="print"/>
        <a:srcRect/>
        <a:stretch>
          <a:fillRect/>
        </a:stretch>
      </xdr:blipFill>
      <xdr:spPr bwMode="auto">
        <a:xfrm>
          <a:off x="624840" y="2240280"/>
          <a:ext cx="13350240" cy="19720560"/>
        </a:xfrm>
        <a:prstGeom prst="rect">
          <a:avLst/>
        </a:prstGeom>
        <a:noFill/>
        <a:ln>
          <a:solidFill>
            <a:schemeClr val="accent1"/>
          </a:solid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4</xdr:row>
      <xdr:rowOff>136922</xdr:rowOff>
    </xdr:from>
    <xdr:to>
      <xdr:col>22</xdr:col>
      <xdr:colOff>123824</xdr:colOff>
      <xdr:row>50</xdr:row>
      <xdr:rowOff>108347</xdr:rowOff>
    </xdr:to>
    <xdr:grpSp>
      <xdr:nvGrpSpPr>
        <xdr:cNvPr id="5" name="Group 4"/>
        <xdr:cNvGrpSpPr/>
      </xdr:nvGrpSpPr>
      <xdr:grpSpPr>
        <a:xfrm>
          <a:off x="0" y="868442"/>
          <a:ext cx="13535024" cy="8383905"/>
          <a:chOff x="0" y="589360"/>
          <a:chExt cx="13482637" cy="8734425"/>
        </a:xfrm>
      </xdr:grpSpPr>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89360"/>
            <a:ext cx="6707981" cy="8734425"/>
          </a:xfrm>
          <a:prstGeom prst="rect">
            <a:avLst/>
          </a:prstGeom>
          <a:noFill/>
          <a:ln>
            <a:solidFill>
              <a:schemeClr val="accent1"/>
            </a:solidFill>
          </a:ln>
          <a:extLst>
            <a:ext uri="{909E8E84-426E-40DD-AFC4-6F175D3DCCD1}">
              <a14:hiddenFill xmlns:a14="http://schemas.microsoft.com/office/drawing/2010/main">
                <a:solidFill>
                  <a:srgbClr val="FFFFFF"/>
                </a:solidFill>
              </a14:hiddenFill>
            </a:ext>
          </a:extLst>
        </xdr:spPr>
      </xdr:pic>
      <xdr:pic>
        <xdr:nvPicPr>
          <xdr:cNvPr id="4" name="Picture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774656" y="589360"/>
            <a:ext cx="6707981" cy="8705850"/>
          </a:xfrm>
          <a:prstGeom prst="rect">
            <a:avLst/>
          </a:prstGeom>
          <a:noFill/>
          <a:ln>
            <a:solidFill>
              <a:schemeClr val="accent1"/>
            </a:solidFill>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registrar.gwu.edu/" TargetMode="External"/><Relationship Id="rId3" Type="http://schemas.openxmlformats.org/officeDocument/2006/relationships/hyperlink" Target="http://www.seas.gwu.edu/" TargetMode="External"/><Relationship Id="rId7" Type="http://schemas.openxmlformats.org/officeDocument/2006/relationships/hyperlink" Target="http://registrar.gwu.edu/buildings-rooms" TargetMode="External"/><Relationship Id="rId2" Type="http://schemas.openxmlformats.org/officeDocument/2006/relationships/hyperlink" Target="http://www.cee.seas.gwu.edu/" TargetMode="External"/><Relationship Id="rId1" Type="http://schemas.openxmlformats.org/officeDocument/2006/relationships/hyperlink" Target="http://sustainability.gwu.edu/about" TargetMode="External"/><Relationship Id="rId6" Type="http://schemas.openxmlformats.org/officeDocument/2006/relationships/hyperlink" Target="http://my.gwu.edu/mod/pws/" TargetMode="External"/><Relationship Id="rId5" Type="http://schemas.openxmlformats.org/officeDocument/2006/relationships/hyperlink" Target="http://www.seas.gwu.edu/policies-procedures-forms" TargetMode="External"/><Relationship Id="rId10" Type="http://schemas.openxmlformats.org/officeDocument/2006/relationships/drawing" Target="../drawings/drawing1.xml"/><Relationship Id="rId4" Type="http://schemas.openxmlformats.org/officeDocument/2006/relationships/hyperlink" Target="http://www.seas.gwu.edu/forms" TargetMode="External"/><Relationship Id="rId9"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ustainability.gwu.edu/about"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www.gwu.edu/~bulletin/grad/eap.html"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www.cee.seas.gwu.edu/node/126" TargetMode="External"/><Relationship Id="rId7" Type="http://schemas.openxmlformats.org/officeDocument/2006/relationships/printerSettings" Target="../printerSettings/printerSettings15.bin"/><Relationship Id="rId2" Type="http://schemas.openxmlformats.org/officeDocument/2006/relationships/hyperlink" Target="http://www.cee.seas.gwu.edu/graduate-certificate-programs" TargetMode="External"/><Relationship Id="rId1" Type="http://schemas.openxmlformats.org/officeDocument/2006/relationships/hyperlink" Target="http://www.gwu.edu/~bulletin/grad/seas.html" TargetMode="External"/><Relationship Id="rId6" Type="http://schemas.openxmlformats.org/officeDocument/2006/relationships/hyperlink" Target="http://www.cee.seas.gwu.edu/node/129" TargetMode="External"/><Relationship Id="rId5" Type="http://schemas.openxmlformats.org/officeDocument/2006/relationships/hyperlink" Target="http://www.cee.seas.gwu.edu/node/128" TargetMode="External"/><Relationship Id="rId4" Type="http://schemas.openxmlformats.org/officeDocument/2006/relationships/hyperlink" Target="http://www.cee.seas.gwu.edu/node/127"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my.gwu.edu/mod/pws/courserenumbering.cfm"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1:J28"/>
  <sheetViews>
    <sheetView tabSelected="1" view="pageBreakPreview" topLeftCell="A7" zoomScale="110" zoomScaleNormal="100" zoomScaleSheetLayoutView="110" workbookViewId="0">
      <selection activeCell="G11" sqref="G11"/>
    </sheetView>
  </sheetViews>
  <sheetFormatPr defaultColWidth="9.109375" defaultRowHeight="14.4" x14ac:dyDescent="0.3"/>
  <cols>
    <col min="1" max="9" width="9.109375" style="157"/>
    <col min="10" max="10" width="13.109375" style="157" customWidth="1"/>
    <col min="11" max="16384" width="9.109375" style="157"/>
  </cols>
  <sheetData>
    <row r="11" spans="2:10" ht="29.4" customHeight="1" x14ac:dyDescent="0.3">
      <c r="B11" s="250" t="s">
        <v>837</v>
      </c>
      <c r="C11" s="251"/>
      <c r="D11" s="251"/>
      <c r="E11" s="252"/>
      <c r="F11" s="158" t="s">
        <v>491</v>
      </c>
      <c r="G11" s="178">
        <v>2016</v>
      </c>
      <c r="H11" s="158">
        <f>G11+1</f>
        <v>2017</v>
      </c>
      <c r="I11" s="253"/>
      <c r="J11" s="253"/>
    </row>
    <row r="13" spans="2:10" x14ac:dyDescent="0.3">
      <c r="B13" s="256" t="s">
        <v>552</v>
      </c>
      <c r="C13" s="255" t="s">
        <v>569</v>
      </c>
      <c r="D13" s="255"/>
      <c r="E13" s="255"/>
      <c r="F13" s="255"/>
      <c r="G13" s="255"/>
      <c r="H13" s="255"/>
      <c r="I13" s="255"/>
      <c r="J13" s="255"/>
    </row>
    <row r="14" spans="2:10" ht="28.5" customHeight="1" x14ac:dyDescent="0.3">
      <c r="B14" s="257"/>
      <c r="C14" s="255" t="s">
        <v>639</v>
      </c>
      <c r="D14" s="255"/>
      <c r="E14" s="255"/>
      <c r="F14" s="255"/>
      <c r="G14" s="255"/>
      <c r="H14" s="255"/>
      <c r="I14" s="255"/>
      <c r="J14" s="255"/>
    </row>
    <row r="15" spans="2:10" ht="32.4" customHeight="1" x14ac:dyDescent="0.3">
      <c r="B15" s="257"/>
      <c r="C15" s="255" t="s">
        <v>741</v>
      </c>
      <c r="D15" s="255"/>
      <c r="E15" s="255"/>
      <c r="F15" s="255"/>
      <c r="G15" s="255"/>
      <c r="H15" s="255"/>
      <c r="I15" s="255"/>
      <c r="J15" s="255"/>
    </row>
    <row r="16" spans="2:10" x14ac:dyDescent="0.3">
      <c r="B16" s="258"/>
      <c r="C16" s="255" t="s">
        <v>829</v>
      </c>
      <c r="D16" s="255"/>
      <c r="E16" s="255"/>
      <c r="F16" s="255"/>
      <c r="G16" s="255"/>
      <c r="H16" s="255"/>
      <c r="I16" s="255"/>
      <c r="J16" s="255"/>
    </row>
    <row r="18" spans="2:10" x14ac:dyDescent="0.3">
      <c r="B18" s="253" t="s">
        <v>556</v>
      </c>
      <c r="C18" s="253"/>
      <c r="D18" s="253"/>
      <c r="E18" s="254" t="s">
        <v>836</v>
      </c>
      <c r="F18" s="254"/>
      <c r="G18" s="254"/>
      <c r="H18" s="254"/>
      <c r="I18" s="254"/>
      <c r="J18" s="254"/>
    </row>
    <row r="20" spans="2:10" x14ac:dyDescent="0.3">
      <c r="B20" s="259" t="s">
        <v>621</v>
      </c>
      <c r="C20" s="260"/>
      <c r="D20" s="260"/>
      <c r="E20" s="260"/>
      <c r="F20" s="260"/>
      <c r="G20" s="260"/>
      <c r="H20" s="260"/>
      <c r="I20" s="260"/>
      <c r="J20" s="261"/>
    </row>
    <row r="21" spans="2:10" x14ac:dyDescent="0.3">
      <c r="B21" s="248" t="s">
        <v>623</v>
      </c>
      <c r="C21" s="248"/>
      <c r="D21" s="248"/>
      <c r="E21" s="248"/>
      <c r="F21" s="249" t="s">
        <v>624</v>
      </c>
      <c r="G21" s="249"/>
      <c r="H21" s="249"/>
      <c r="I21" s="249"/>
      <c r="J21" s="249"/>
    </row>
    <row r="22" spans="2:10" x14ac:dyDescent="0.3">
      <c r="B22" s="248" t="s">
        <v>625</v>
      </c>
      <c r="C22" s="248"/>
      <c r="D22" s="248"/>
      <c r="E22" s="248"/>
      <c r="F22" s="249" t="s">
        <v>626</v>
      </c>
      <c r="G22" s="249"/>
      <c r="H22" s="249"/>
      <c r="I22" s="249"/>
      <c r="J22" s="249"/>
    </row>
    <row r="23" spans="2:10" x14ac:dyDescent="0.3">
      <c r="B23" s="248" t="s">
        <v>627</v>
      </c>
      <c r="C23" s="248"/>
      <c r="D23" s="248"/>
      <c r="E23" s="248"/>
      <c r="F23" s="249" t="s">
        <v>628</v>
      </c>
      <c r="G23" s="249"/>
      <c r="H23" s="249"/>
      <c r="I23" s="249"/>
      <c r="J23" s="249"/>
    </row>
    <row r="24" spans="2:10" x14ac:dyDescent="0.3">
      <c r="B24" s="248" t="s">
        <v>630</v>
      </c>
      <c r="C24" s="248"/>
      <c r="D24" s="248"/>
      <c r="E24" s="248"/>
      <c r="F24" s="249" t="s">
        <v>629</v>
      </c>
      <c r="G24" s="249"/>
      <c r="H24" s="249"/>
      <c r="I24" s="249"/>
      <c r="J24" s="249"/>
    </row>
    <row r="25" spans="2:10" x14ac:dyDescent="0.3">
      <c r="B25" s="248" t="s">
        <v>622</v>
      </c>
      <c r="C25" s="248"/>
      <c r="D25" s="248"/>
      <c r="E25" s="248"/>
      <c r="F25" s="249" t="s">
        <v>619</v>
      </c>
      <c r="G25" s="249"/>
      <c r="H25" s="249"/>
      <c r="I25" s="249"/>
      <c r="J25" s="249"/>
    </row>
    <row r="26" spans="2:10" x14ac:dyDescent="0.3">
      <c r="B26" s="248" t="s">
        <v>634</v>
      </c>
      <c r="C26" s="248"/>
      <c r="D26" s="248"/>
      <c r="E26" s="248"/>
      <c r="F26" s="249" t="s">
        <v>635</v>
      </c>
      <c r="G26" s="249"/>
      <c r="H26" s="249"/>
      <c r="I26" s="249"/>
      <c r="J26" s="249"/>
    </row>
    <row r="27" spans="2:10" x14ac:dyDescent="0.3">
      <c r="B27" s="248" t="s">
        <v>636</v>
      </c>
      <c r="C27" s="248"/>
      <c r="D27" s="248"/>
      <c r="E27" s="248"/>
      <c r="F27" s="249" t="s">
        <v>637</v>
      </c>
      <c r="G27" s="249"/>
      <c r="H27" s="249"/>
      <c r="I27" s="249"/>
      <c r="J27" s="249"/>
    </row>
    <row r="28" spans="2:10" x14ac:dyDescent="0.3">
      <c r="B28" s="248" t="s">
        <v>638</v>
      </c>
      <c r="C28" s="248"/>
      <c r="D28" s="248"/>
      <c r="E28" s="248"/>
      <c r="F28" s="249" t="s">
        <v>838</v>
      </c>
      <c r="G28" s="249"/>
      <c r="H28" s="249"/>
      <c r="I28" s="249"/>
      <c r="J28" s="249"/>
    </row>
  </sheetData>
  <sheetProtection password="CD74" sheet="1" objects="1" scenarios="1"/>
  <mergeCells count="26">
    <mergeCell ref="B25:E25"/>
    <mergeCell ref="F25:J25"/>
    <mergeCell ref="B20:J20"/>
    <mergeCell ref="B21:E21"/>
    <mergeCell ref="F21:J21"/>
    <mergeCell ref="B22:E22"/>
    <mergeCell ref="F22:J22"/>
    <mergeCell ref="B11:E11"/>
    <mergeCell ref="I11:J11"/>
    <mergeCell ref="B23:E23"/>
    <mergeCell ref="F23:J23"/>
    <mergeCell ref="B24:E24"/>
    <mergeCell ref="F24:J24"/>
    <mergeCell ref="B18:D18"/>
    <mergeCell ref="E18:J18"/>
    <mergeCell ref="C13:J13"/>
    <mergeCell ref="C14:J14"/>
    <mergeCell ref="C15:J15"/>
    <mergeCell ref="C16:J16"/>
    <mergeCell ref="B13:B16"/>
    <mergeCell ref="B28:E28"/>
    <mergeCell ref="F28:J28"/>
    <mergeCell ref="B26:E26"/>
    <mergeCell ref="F26:J26"/>
    <mergeCell ref="B27:E27"/>
    <mergeCell ref="F27:J27"/>
  </mergeCells>
  <hyperlinks>
    <hyperlink ref="F25" r:id="rId1"/>
    <hyperlink ref="F21" r:id="rId2"/>
    <hyperlink ref="F22" r:id="rId3"/>
    <hyperlink ref="F23" r:id="rId4"/>
    <hyperlink ref="F24" r:id="rId5"/>
    <hyperlink ref="F26" r:id="rId6"/>
    <hyperlink ref="F27" r:id="rId7"/>
    <hyperlink ref="F28" r:id="rId8"/>
  </hyperlinks>
  <pageMargins left="0.7" right="0.7" top="0.75" bottom="0.75" header="0.3" footer="0.3"/>
  <pageSetup orientation="portrait" r:id="rId9"/>
  <drawing r:id="rId1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9"/>
  <sheetViews>
    <sheetView zoomScale="80" zoomScaleNormal="80" workbookViewId="0">
      <selection activeCell="K16" sqref="K16"/>
    </sheetView>
  </sheetViews>
  <sheetFormatPr defaultColWidth="9.109375" defaultRowHeight="15.6" x14ac:dyDescent="0.3"/>
  <cols>
    <col min="1" max="1" width="4.6640625" style="188" customWidth="1"/>
    <col min="2" max="2" width="21.88671875" style="183" customWidth="1"/>
    <col min="3" max="3" width="9.109375" style="188" customWidth="1"/>
    <col min="4" max="4" width="47.6640625" style="188" customWidth="1"/>
    <col min="5" max="5" width="8.33203125" style="188" customWidth="1"/>
    <col min="6" max="6" width="10.5546875" style="188" customWidth="1"/>
    <col min="7" max="7" width="47" style="183" customWidth="1"/>
    <col min="8" max="8" width="8.5546875" style="188" customWidth="1"/>
    <col min="9" max="9" width="12.5546875" style="188" customWidth="1"/>
    <col min="10" max="10" width="14.109375" style="21" customWidth="1"/>
    <col min="11" max="11" width="67.33203125" style="234" customWidth="1"/>
    <col min="12" max="12" width="8" style="21" customWidth="1"/>
    <col min="13" max="14" width="6.6640625" style="21" customWidth="1"/>
    <col min="15" max="15" width="7.6640625" style="21" customWidth="1"/>
    <col min="16" max="25" width="9.109375" style="21"/>
    <col min="26" max="16384" width="9.109375" style="188"/>
  </cols>
  <sheetData>
    <row r="1" spans="1:25" s="187" customFormat="1" x14ac:dyDescent="0.3">
      <c r="A1" s="300" t="s">
        <v>0</v>
      </c>
      <c r="B1" s="300"/>
      <c r="C1" s="300"/>
      <c r="D1" s="300"/>
      <c r="E1" s="300"/>
      <c r="F1" s="300"/>
      <c r="G1" s="300"/>
      <c r="H1" s="300"/>
      <c r="I1" s="300"/>
      <c r="J1" s="300"/>
      <c r="K1" s="227"/>
      <c r="L1" s="186"/>
      <c r="M1" s="186"/>
      <c r="N1" s="186"/>
      <c r="O1" s="186"/>
      <c r="P1" s="13"/>
      <c r="Q1" s="13"/>
      <c r="R1" s="13"/>
      <c r="S1" s="13"/>
      <c r="T1" s="13"/>
      <c r="U1" s="13"/>
      <c r="V1" s="13"/>
      <c r="W1" s="13"/>
      <c r="X1" s="13"/>
      <c r="Y1" s="13"/>
    </row>
    <row r="2" spans="1:25" s="187" customFormat="1" x14ac:dyDescent="0.3">
      <c r="A2" s="300" t="s">
        <v>1</v>
      </c>
      <c r="B2" s="300"/>
      <c r="C2" s="300"/>
      <c r="D2" s="300"/>
      <c r="E2" s="300"/>
      <c r="F2" s="300"/>
      <c r="G2" s="300"/>
      <c r="H2" s="300"/>
      <c r="I2" s="300"/>
      <c r="J2" s="300"/>
      <c r="K2" s="227"/>
      <c r="L2" s="186"/>
      <c r="M2" s="186"/>
      <c r="N2" s="186"/>
      <c r="O2" s="186"/>
      <c r="P2" s="13"/>
      <c r="Q2" s="13"/>
      <c r="R2" s="13"/>
      <c r="S2" s="13"/>
      <c r="T2" s="13"/>
      <c r="U2" s="13"/>
      <c r="V2" s="13"/>
      <c r="W2" s="13"/>
      <c r="X2" s="13"/>
      <c r="Y2" s="13"/>
    </row>
    <row r="3" spans="1:25" s="187" customFormat="1" ht="16.2" thickBot="1" x14ac:dyDescent="0.35">
      <c r="A3" s="300" t="s">
        <v>2</v>
      </c>
      <c r="B3" s="300"/>
      <c r="C3" s="300"/>
      <c r="D3" s="300"/>
      <c r="E3" s="300"/>
      <c r="F3" s="300"/>
      <c r="G3" s="300"/>
      <c r="H3" s="300"/>
      <c r="I3" s="300"/>
      <c r="J3" s="300"/>
      <c r="K3" s="227"/>
      <c r="L3" s="186"/>
      <c r="M3" s="186"/>
      <c r="N3" s="186"/>
      <c r="O3" s="186"/>
      <c r="P3" s="13"/>
      <c r="Q3" s="13"/>
      <c r="R3" s="13"/>
      <c r="S3" s="13"/>
      <c r="T3" s="13"/>
      <c r="U3" s="13"/>
      <c r="V3" s="13"/>
      <c r="W3" s="13"/>
      <c r="X3" s="13"/>
      <c r="Y3" s="13"/>
    </row>
    <row r="4" spans="1:25" x14ac:dyDescent="0.3">
      <c r="B4" s="301" t="s">
        <v>395</v>
      </c>
      <c r="C4" s="302"/>
      <c r="D4" s="184">
        <f>NOTES!G11</f>
        <v>2016</v>
      </c>
      <c r="E4" s="303">
        <f>D4+1</f>
        <v>2017</v>
      </c>
      <c r="F4" s="304"/>
      <c r="G4" s="184" t="s">
        <v>402</v>
      </c>
      <c r="H4" s="184">
        <f>D4+3</f>
        <v>2019</v>
      </c>
      <c r="I4" s="189">
        <f>E4+3</f>
        <v>2020</v>
      </c>
      <c r="J4" s="39" t="s">
        <v>433</v>
      </c>
      <c r="K4" s="228"/>
    </row>
    <row r="5" spans="1:25" s="190" customFormat="1" ht="16.5" customHeight="1" thickBot="1" x14ac:dyDescent="0.35">
      <c r="B5" s="293" t="s">
        <v>463</v>
      </c>
      <c r="C5" s="294"/>
      <c r="D5" s="294"/>
      <c r="E5" s="294"/>
      <c r="F5" s="294"/>
      <c r="G5" s="180" t="s">
        <v>431</v>
      </c>
      <c r="H5" s="305">
        <f>E10+E19+E28+E37+E46+E55+E64+E73</f>
        <v>141</v>
      </c>
      <c r="I5" s="306"/>
      <c r="J5" s="40">
        <f>N9</f>
        <v>0</v>
      </c>
      <c r="K5" s="229"/>
      <c r="L5" s="35"/>
      <c r="M5" s="8"/>
      <c r="N5" s="8"/>
      <c r="O5" s="21"/>
    </row>
    <row r="6" spans="1:25" s="186" customFormat="1" ht="15.75" customHeight="1" x14ac:dyDescent="0.3">
      <c r="B6" s="283" t="s">
        <v>406</v>
      </c>
      <c r="C6" s="284"/>
      <c r="D6" s="287"/>
      <c r="E6" s="287"/>
      <c r="F6" s="287"/>
      <c r="G6" s="26" t="s">
        <v>404</v>
      </c>
      <c r="H6" s="287"/>
      <c r="I6" s="289"/>
      <c r="J6" s="39" t="s">
        <v>432</v>
      </c>
      <c r="K6" s="228"/>
      <c r="M6" s="21"/>
      <c r="N6" s="21"/>
      <c r="O6" s="21"/>
    </row>
    <row r="7" spans="1:25" s="186" customFormat="1" ht="16.5" customHeight="1" thickBot="1" x14ac:dyDescent="0.35">
      <c r="B7" s="285" t="s">
        <v>407</v>
      </c>
      <c r="C7" s="286"/>
      <c r="D7" s="288"/>
      <c r="E7" s="288"/>
      <c r="F7" s="288"/>
      <c r="G7" s="27" t="s">
        <v>405</v>
      </c>
      <c r="H7" s="288"/>
      <c r="I7" s="290"/>
      <c r="J7" s="41">
        <f>IF(N9=0,0,ROUND(M9/N9,2))</f>
        <v>0</v>
      </c>
      <c r="K7" s="229"/>
      <c r="L7" s="42"/>
      <c r="M7" s="21"/>
      <c r="N7" s="21"/>
      <c r="O7" s="21"/>
    </row>
    <row r="8" spans="1:25" s="186" customFormat="1" ht="16.2" thickBot="1" x14ac:dyDescent="0.35">
      <c r="B8" s="99"/>
      <c r="C8" s="6"/>
      <c r="D8" s="7"/>
      <c r="E8" s="8"/>
      <c r="F8" s="8"/>
      <c r="G8" s="8"/>
      <c r="H8" s="8"/>
      <c r="I8" s="8"/>
      <c r="J8" s="8"/>
      <c r="K8" s="229"/>
      <c r="L8" s="9"/>
      <c r="M8" s="10"/>
      <c r="N8" s="10"/>
      <c r="O8" s="10"/>
    </row>
    <row r="9" spans="1:25" s="16" customFormat="1" ht="32.25" customHeight="1" thickBot="1" x14ac:dyDescent="0.35">
      <c r="B9" s="30" t="s">
        <v>371</v>
      </c>
      <c r="C9" s="31" t="s">
        <v>403</v>
      </c>
      <c r="D9" s="31" t="s">
        <v>17</v>
      </c>
      <c r="E9" s="31" t="s">
        <v>18</v>
      </c>
      <c r="F9" s="31" t="s">
        <v>19</v>
      </c>
      <c r="G9" s="31" t="s">
        <v>20</v>
      </c>
      <c r="H9" s="31" t="s">
        <v>5</v>
      </c>
      <c r="I9" s="192" t="s">
        <v>6</v>
      </c>
      <c r="J9" s="49" t="s">
        <v>413</v>
      </c>
      <c r="K9" s="291" t="s">
        <v>828</v>
      </c>
      <c r="M9" s="38">
        <f>M10+M19+M28+M37+M46+M55+M64+M73</f>
        <v>0</v>
      </c>
      <c r="N9" s="38">
        <f>N10+N19+N28+N37+N46+N55+N64+N73</f>
        <v>0</v>
      </c>
    </row>
    <row r="10" spans="1:25" s="13" customFormat="1" ht="16.2" thickBot="1" x14ac:dyDescent="0.35">
      <c r="A10" s="201"/>
      <c r="B10" s="202" t="s">
        <v>19</v>
      </c>
      <c r="C10" s="202">
        <v>1</v>
      </c>
      <c r="D10" s="202" t="s">
        <v>394</v>
      </c>
      <c r="E10" s="202">
        <f>SUM(E11:E18)</f>
        <v>16</v>
      </c>
      <c r="F10" s="185" t="s">
        <v>3</v>
      </c>
      <c r="G10" s="185">
        <f>D4</f>
        <v>2016</v>
      </c>
      <c r="H10" s="43"/>
      <c r="I10" s="44"/>
      <c r="J10" s="50">
        <f>IF(N10=0,0,ROUND(M10/N10,2))</f>
        <v>0</v>
      </c>
      <c r="K10" s="292"/>
      <c r="M10" s="36">
        <f>SUM(M11:M18)</f>
        <v>0</v>
      </c>
      <c r="N10" s="37">
        <f>SUM(N11:N18)</f>
        <v>0</v>
      </c>
      <c r="O10" s="14"/>
    </row>
    <row r="11" spans="1:25" s="186" customFormat="1" x14ac:dyDescent="0.3">
      <c r="A11" s="203">
        <v>1</v>
      </c>
      <c r="B11" s="103" t="s">
        <v>270</v>
      </c>
      <c r="C11" s="103" t="str">
        <f>IF(B11=0,"",LOOKUP($B11,'Course List'!$C$6:$C$1019,'Course List'!D$6:D$1019))</f>
        <v>  001</v>
      </c>
      <c r="D11" s="103" t="str">
        <f>IF(B11=0,"",LOOKUP($B11,'Course List'!$C$6:$C$1019,'Course List'!E$6:E$1019))</f>
        <v> Intro:Civil &amp; Environmentl Eng</v>
      </c>
      <c r="E11" s="103">
        <f>IF(B11=0,"",LOOKUP($B11,'Course List'!$C$6:$C$1019,'Course List'!F$6:F$1019))</f>
        <v>1</v>
      </c>
      <c r="F11" s="103" t="str">
        <f>IF(B11=0,"",LOOKUP($B11,'Course List'!$C$6:$C$1019,'Course List'!G$6:G$1019))</f>
        <v>F</v>
      </c>
      <c r="G11" s="103" t="str">
        <f>IF(B11=0,"",LOOKUP($B11,'Course List'!$C$6:$C$1019,'Course List'!H$6:H$1019))</f>
        <v>None</v>
      </c>
      <c r="H11" s="45"/>
      <c r="I11" s="47"/>
      <c r="J11" s="32" t="str">
        <f>IF(H11=0,"",LOOKUP(H11,'GPA Table'!$B$5:$B$16,'GPA Table'!$E$5:$E$16))</f>
        <v/>
      </c>
      <c r="K11" s="230"/>
      <c r="L11" s="9"/>
      <c r="M11" s="17">
        <f>IF(E11=0,0,IF(H11=0,0,J11*E11))</f>
        <v>0</v>
      </c>
      <c r="N11" s="17">
        <f>IF(H11=0,0,E11)</f>
        <v>0</v>
      </c>
      <c r="O11" s="10"/>
    </row>
    <row r="12" spans="1:25" s="186" customFormat="1" x14ac:dyDescent="0.3">
      <c r="A12" s="203">
        <f>A11+1</f>
        <v>2</v>
      </c>
      <c r="B12" s="196" t="s">
        <v>372</v>
      </c>
      <c r="C12" s="103">
        <f>IF(B12=0,"",LOOKUP($B12,'Course List'!$C$6:$C$1019,'Course List'!D$6:D$1019))</f>
        <v>11</v>
      </c>
      <c r="D12" s="103" t="str">
        <f>IF(B12=0,"",LOOKUP($B12,'Course List'!$C$6:$C$1019,'Course List'!E$6:E$1019))</f>
        <v>General Chemistry I</v>
      </c>
      <c r="E12" s="103">
        <f>IF(B12=0,"",LOOKUP($B12,'Course List'!$C$6:$C$1019,'Course List'!F$6:F$1019))</f>
        <v>4</v>
      </c>
      <c r="F12" s="103" t="str">
        <f>IF(B12=0,"",LOOKUP($B12,'Course List'!$C$6:$C$1019,'Course List'!G$6:G$1019))</f>
        <v>F &amp; S</v>
      </c>
      <c r="G12" s="103" t="str">
        <f>IF(B12=0,"",LOOKUP($B12,'Course List'!$C$6:$C$1019,'Course List'!H$6:H$1019))</f>
        <v>One year of high school algebra</v>
      </c>
      <c r="H12" s="45"/>
      <c r="I12" s="47"/>
      <c r="J12" s="33" t="str">
        <f>IF(H12=0,"",LOOKUP(H12,'GPA Table'!$B$5:$B$16,'GPA Table'!$E$5:$E$16))</f>
        <v/>
      </c>
      <c r="K12" s="231"/>
      <c r="L12" s="9"/>
      <c r="M12" s="17">
        <f t="shared" ref="M12:M18" si="0">IF(E12=0,0,IF(H12=0,0,J12*E12))</f>
        <v>0</v>
      </c>
      <c r="N12" s="17">
        <f t="shared" ref="N12:N18" si="1">IF(H12=0,0,E12)</f>
        <v>0</v>
      </c>
      <c r="O12" s="10"/>
    </row>
    <row r="13" spans="1:25" s="186" customFormat="1" x14ac:dyDescent="0.3">
      <c r="A13" s="203">
        <f t="shared" ref="A13:A18" si="2">A12+1</f>
        <v>3</v>
      </c>
      <c r="B13" s="103" t="s">
        <v>389</v>
      </c>
      <c r="C13" s="103" t="str">
        <f>IF(B13=0,"",LOOKUP($B13,'Course List'!$C$6:$C$1019,'Course List'!D$6:D$1019))</f>
        <v>---</v>
      </c>
      <c r="D13" s="103" t="str">
        <f>IF(B13=0,"",LOOKUP($B13,'Course List'!$C$6:$C$1019,'Course List'!E$6:E$1019))</f>
        <v>See the H/SS List</v>
      </c>
      <c r="E13" s="103">
        <f>IF(B13=0,"",LOOKUP($B13,'Course List'!$C$6:$C$1019,'Course List'!F$6:F$1019))</f>
        <v>3</v>
      </c>
      <c r="F13" s="103" t="str">
        <f>IF(B13=0,"",LOOKUP($B13,'Course List'!$C$6:$C$1019,'Course List'!G$6:G$1019))</f>
        <v>F &amp; S</v>
      </c>
      <c r="G13" s="103" t="str">
        <f>IF(B13=0,"",LOOKUP($B13,'Course List'!$C$6:$C$1019,'Course List'!H$6:H$1019))</f>
        <v xml:space="preserve"> ---</v>
      </c>
      <c r="H13" s="45"/>
      <c r="I13" s="47"/>
      <c r="J13" s="33" t="str">
        <f>IF(H13=0,"",LOOKUP(H13,'GPA Table'!$B$5:$B$16,'GPA Table'!$E$5:$E$16))</f>
        <v/>
      </c>
      <c r="K13" s="231"/>
      <c r="L13" s="9"/>
      <c r="M13" s="17">
        <f t="shared" si="0"/>
        <v>0</v>
      </c>
      <c r="N13" s="17">
        <f t="shared" si="1"/>
        <v>0</v>
      </c>
      <c r="O13" s="10"/>
    </row>
    <row r="14" spans="1:25" s="186" customFormat="1" ht="32.4" customHeight="1" x14ac:dyDescent="0.3">
      <c r="A14" s="203">
        <f t="shared" si="2"/>
        <v>4</v>
      </c>
      <c r="B14" s="103" t="s">
        <v>369</v>
      </c>
      <c r="C14" s="103">
        <f>IF(B14=0,"",LOOKUP($B14,'Course List'!$C$6:$C$1019,'Course List'!D$6:D$1019))</f>
        <v>31</v>
      </c>
      <c r="D14" s="103" t="str">
        <f>IF(B14=0,"",LOOKUP($B14,'Course List'!$C$6:$C$1019,'Course List'!E$6:E$1019))</f>
        <v>Single-Variable Calculus I </v>
      </c>
      <c r="E14" s="103">
        <f>IF(B14=0,"",LOOKUP($B14,'Course List'!$C$6:$C$1019,'Course List'!F$6:F$1019))</f>
        <v>3</v>
      </c>
      <c r="F14" s="103" t="str">
        <f>IF(B14=0,"",LOOKUP($B14,'Course List'!$C$6:$C$1019,'Course List'!G$6:G$1019))</f>
        <v>F &amp; S</v>
      </c>
      <c r="G14" s="103" t="str">
        <f>IF(B14=0,"",LOOKUP($B14,'Course List'!$C$6:$C$1019,'Course List'!H$6:H$1019))</f>
        <v>The placement examination or a score of 720 or above on the SAT II in mathematics</v>
      </c>
      <c r="H14" s="45"/>
      <c r="I14" s="47"/>
      <c r="J14" s="33" t="str">
        <f>IF(H14=0,"",LOOKUP(H14,'GPA Table'!$B$5:$B$16,'GPA Table'!$E$5:$E$16))</f>
        <v/>
      </c>
      <c r="K14" s="231"/>
      <c r="L14" s="9"/>
      <c r="M14" s="17">
        <f t="shared" si="0"/>
        <v>0</v>
      </c>
      <c r="N14" s="17">
        <f t="shared" si="1"/>
        <v>0</v>
      </c>
      <c r="O14" s="10"/>
    </row>
    <row r="15" spans="1:25" s="186" customFormat="1" x14ac:dyDescent="0.3">
      <c r="A15" s="203">
        <f t="shared" si="2"/>
        <v>5</v>
      </c>
      <c r="B15" s="103" t="s">
        <v>370</v>
      </c>
      <c r="C15" s="103" t="str">
        <f>IF(B15=0,"",LOOKUP($B15,'Course List'!$C$6:$C$1019,'Course List'!D$6:D$1019))</f>
        <v>  001</v>
      </c>
      <c r="D15" s="103" t="str">
        <f>IF(B15=0,"",LOOKUP($B15,'Course List'!$C$6:$C$1019,'Course List'!E$6:E$1019))</f>
        <v> Engineering Orientation</v>
      </c>
      <c r="E15" s="103">
        <f>IF(B15=0,"",LOOKUP($B15,'Course List'!$C$6:$C$1019,'Course List'!F$6:F$1019))</f>
        <v>1</v>
      </c>
      <c r="F15" s="103" t="str">
        <f>IF(B15=0,"",LOOKUP($B15,'Course List'!$C$6:$C$1019,'Course List'!G$6:G$1019))</f>
        <v>F</v>
      </c>
      <c r="G15" s="103" t="str">
        <f>IF(B15=0,"",LOOKUP($B15,'Course List'!$C$6:$C$1019,'Course List'!H$6:H$1019))</f>
        <v xml:space="preserve"> ---</v>
      </c>
      <c r="H15" s="45"/>
      <c r="I15" s="47"/>
      <c r="J15" s="33" t="str">
        <f>IF(H15=0,"",LOOKUP(H15,'GPA Table'!$B$5:$B$16,'GPA Table'!$E$5:$E$16))</f>
        <v/>
      </c>
      <c r="K15" s="231"/>
      <c r="L15" s="9"/>
      <c r="M15" s="17">
        <f t="shared" si="0"/>
        <v>0</v>
      </c>
      <c r="N15" s="17">
        <f t="shared" si="1"/>
        <v>0</v>
      </c>
      <c r="O15" s="10"/>
    </row>
    <row r="16" spans="1:25" s="186" customFormat="1" x14ac:dyDescent="0.3">
      <c r="A16" s="203">
        <f t="shared" si="2"/>
        <v>6</v>
      </c>
      <c r="B16" s="103" t="s">
        <v>269</v>
      </c>
      <c r="C16" s="103">
        <f>IF(B16=0,"",LOOKUP($B16,'Course List'!$C$6:$C$1019,'Course List'!D$6:D$1019))</f>
        <v>20</v>
      </c>
      <c r="D16" s="103" t="str">
        <f>IF(B16=0,"",LOOKUP($B16,'Course List'!$C$6:$C$1019,'Course List'!E$6:E$1019))</f>
        <v>University Writing </v>
      </c>
      <c r="E16" s="103">
        <f>IF(B16=0,"",LOOKUP($B16,'Course List'!$C$6:$C$1019,'Course List'!F$6:F$1019))</f>
        <v>4</v>
      </c>
      <c r="F16" s="103" t="str">
        <f>IF(B16=0,"",LOOKUP($B16,'Course List'!$C$6:$C$1019,'Course List'!G$6:G$1019))</f>
        <v>F &amp; S</v>
      </c>
      <c r="G16" s="103" t="str">
        <f>IF(B16=0,"",LOOKUP($B16,'Course List'!$C$6:$C$1019,'Course List'!H$6:H$1019))</f>
        <v xml:space="preserve"> ---</v>
      </c>
      <c r="H16" s="45"/>
      <c r="I16" s="47"/>
      <c r="J16" s="33" t="str">
        <f>IF(H16=0,"",LOOKUP(H16,'GPA Table'!$B$5:$B$16,'GPA Table'!$E$5:$E$16))</f>
        <v/>
      </c>
      <c r="K16" s="231"/>
      <c r="L16" s="9"/>
      <c r="M16" s="17">
        <f t="shared" si="0"/>
        <v>0</v>
      </c>
      <c r="N16" s="17">
        <f t="shared" si="1"/>
        <v>0</v>
      </c>
      <c r="O16" s="10"/>
    </row>
    <row r="17" spans="1:15" s="186" customFormat="1" x14ac:dyDescent="0.3">
      <c r="A17" s="203">
        <f t="shared" si="2"/>
        <v>7</v>
      </c>
      <c r="B17" s="73"/>
      <c r="C17" s="73" t="str">
        <f>IF(B17=0,"",LOOKUP($B17,'Course List'!$C$6:$C$1019,'Course List'!D$6:D$1019))</f>
        <v/>
      </c>
      <c r="D17" s="73" t="str">
        <f>IF(B17=0,"",LOOKUP($B17,'Course List'!$C$6:$C$1019,'Course List'!E$6:E$1019))</f>
        <v/>
      </c>
      <c r="E17" s="73" t="str">
        <f>IF(B17=0,"",LOOKUP($B17,'Course List'!$C$6:$C$1019,'Course List'!F$6:F$1019))</f>
        <v/>
      </c>
      <c r="F17" s="73" t="str">
        <f>IF(B17=0,"",LOOKUP($B17,'Course List'!$C$6:$C$1019,'Course List'!G$6:G$1019))</f>
        <v/>
      </c>
      <c r="G17" s="73" t="str">
        <f>IF(B17=0,"",LOOKUP($B17,'Course List'!$C$6:$C$1019,'Course List'!H$6:H$1019))</f>
        <v/>
      </c>
      <c r="H17" s="45"/>
      <c r="I17" s="47"/>
      <c r="J17" s="33" t="str">
        <f>IF(H17=0,"",LOOKUP(H17,'GPA Table'!$B$5:$B$16,'GPA Table'!$E$5:$E$16))</f>
        <v/>
      </c>
      <c r="K17" s="231"/>
      <c r="L17" s="9"/>
      <c r="M17" s="17">
        <f t="shared" si="0"/>
        <v>0</v>
      </c>
      <c r="N17" s="17">
        <f t="shared" si="1"/>
        <v>0</v>
      </c>
      <c r="O17" s="10"/>
    </row>
    <row r="18" spans="1:15" s="186" customFormat="1" ht="16.2" thickBot="1" x14ac:dyDescent="0.35">
      <c r="A18" s="204">
        <f t="shared" si="2"/>
        <v>8</v>
      </c>
      <c r="B18" s="74"/>
      <c r="C18" s="74" t="str">
        <f>IF(B18=0,"",LOOKUP($B18,'Course List'!$C$6:$C$1019,'Course List'!D$6:D$1019))</f>
        <v/>
      </c>
      <c r="D18" s="74" t="str">
        <f>IF(B18=0,"",LOOKUP($B18,'Course List'!$C$6:$C$1019,'Course List'!E$6:E$1019))</f>
        <v/>
      </c>
      <c r="E18" s="73" t="str">
        <f>IF(B18=0,"",LOOKUP($B18,'Course List'!$C$6:$C$1019,'Course List'!F$6:F$1019))</f>
        <v/>
      </c>
      <c r="F18" s="74" t="str">
        <f>IF(B18=0,"",LOOKUP($B18,'Course List'!$C$6:$C$1019,'Course List'!G$6:G$1019))</f>
        <v/>
      </c>
      <c r="G18" s="74" t="str">
        <f>IF(B18=0,"",LOOKUP($B18,'Course List'!$C$6:$C$1019,'Course List'!H$6:H$1019))</f>
        <v/>
      </c>
      <c r="H18" s="46"/>
      <c r="I18" s="48"/>
      <c r="J18" s="34" t="str">
        <f>IF(H18=0,"",LOOKUP(H18,'GPA Table'!$B$5:$B$16,'GPA Table'!$E$5:$E$16))</f>
        <v/>
      </c>
      <c r="K18" s="231"/>
      <c r="L18" s="9"/>
      <c r="M18" s="17">
        <f t="shared" si="0"/>
        <v>0</v>
      </c>
      <c r="N18" s="17">
        <f t="shared" si="1"/>
        <v>0</v>
      </c>
      <c r="O18" s="10"/>
    </row>
    <row r="19" spans="1:15" s="13" customFormat="1" ht="16.2" thickBot="1" x14ac:dyDescent="0.35">
      <c r="A19" s="201"/>
      <c r="B19" s="202" t="str">
        <f>B10</f>
        <v>Semester</v>
      </c>
      <c r="C19" s="202">
        <f>C10+1</f>
        <v>2</v>
      </c>
      <c r="D19" s="202" t="str">
        <f>D10</f>
        <v>Total Credit Hours</v>
      </c>
      <c r="E19" s="202">
        <f>SUM(E20:E27)</f>
        <v>17</v>
      </c>
      <c r="F19" s="185" t="s">
        <v>4</v>
      </c>
      <c r="G19" s="185">
        <f>G10+1</f>
        <v>2017</v>
      </c>
      <c r="H19" s="43"/>
      <c r="I19" s="44"/>
      <c r="J19" s="50">
        <f>IF(N19=0,0,ROUND(M19/N19,2))</f>
        <v>0</v>
      </c>
      <c r="K19" s="232"/>
      <c r="M19" s="36">
        <f>SUM(M20:M27)</f>
        <v>0</v>
      </c>
      <c r="N19" s="37">
        <f t="shared" ref="N19" si="3">SUM(N20:N27)</f>
        <v>0</v>
      </c>
      <c r="O19" s="14"/>
    </row>
    <row r="20" spans="1:15" s="186" customFormat="1" x14ac:dyDescent="0.3">
      <c r="A20" s="203">
        <v>1</v>
      </c>
      <c r="B20" s="103" t="s">
        <v>567</v>
      </c>
      <c r="C20" s="103" t="str">
        <f>IF(B20=0,"",LOOKUP($B20,'Course List'!$C$6:$C$1019,'Course List'!D$6:D$1019))</f>
        <v>---</v>
      </c>
      <c r="D20" s="103" t="str">
        <f>IF(B20=0,"",LOOKUP($B20,'Course List'!$C$6:$C$1019,'Course List'!E$6:E$1019))</f>
        <v>Introduction to C Programming</v>
      </c>
      <c r="E20" s="103">
        <f>IF(B20=0,"",LOOKUP($B20,'Course List'!$C$6:$C$1019,'Course List'!F$6:F$1019))</f>
        <v>3</v>
      </c>
      <c r="F20" s="103" t="str">
        <f>IF(B20=0,"",LOOKUP($B20,'Course List'!$C$6:$C$1019,'Course List'!G$6:G$1019))</f>
        <v>S</v>
      </c>
      <c r="G20" s="103" t="str">
        <f>IF(B20=0,"",LOOKUP($B20,'Course List'!$C$6:$C$1019,'Course List'!H$6:H$1019))</f>
        <v>Prerequisite: Math 1220 (20) or Math 1231 (31)</v>
      </c>
      <c r="H20" s="45"/>
      <c r="I20" s="47"/>
      <c r="J20" s="32" t="str">
        <f>IF(H20=0,"",LOOKUP(H20,'GPA Table'!$B$5:$B$16,'GPA Table'!$E$5:$E$16))</f>
        <v/>
      </c>
      <c r="K20" s="230"/>
      <c r="L20" s="9"/>
      <c r="M20" s="17">
        <f t="shared" ref="M20:M27" si="4">IF(E20=0,0,IF(H20=0,0,J20*E20))</f>
        <v>0</v>
      </c>
      <c r="N20" s="17">
        <f t="shared" ref="N20:N27" si="5">IF(H20=0,0,E20)</f>
        <v>0</v>
      </c>
      <c r="O20" s="10"/>
    </row>
    <row r="21" spans="1:15" s="186" customFormat="1" x14ac:dyDescent="0.3">
      <c r="A21" s="203">
        <f>A20+1</f>
        <v>2</v>
      </c>
      <c r="B21" s="196" t="s">
        <v>408</v>
      </c>
      <c r="C21" s="103">
        <f>IF(B21=0,"",LOOKUP($B21,'Course List'!$C$6:$C$1019,'Course List'!D$6:D$1019))</f>
        <v>12</v>
      </c>
      <c r="D21" s="103" t="str">
        <f>IF(B21=0,"",LOOKUP($B21,'Course List'!$C$6:$C$1019,'Course List'!E$6:E$1019))</f>
        <v>General Chemistry II</v>
      </c>
      <c r="E21" s="103">
        <f>IF(B21=0,"",LOOKUP($B21,'Course List'!$C$6:$C$1019,'Course List'!F$6:F$1019))</f>
        <v>4</v>
      </c>
      <c r="F21" s="103" t="str">
        <f>IF(B21=0,"",LOOKUP($B21,'Course List'!$C$6:$C$1019,'Course List'!G$6:G$1019))</f>
        <v>F &amp; S</v>
      </c>
      <c r="G21" s="103" t="str">
        <f>IF(B21=0,"",LOOKUP($B21,'Course List'!$C$6:$C$1019,'Course List'!H$6:H$1019))</f>
        <v>Prerequisite: Chem 1111 (11)</v>
      </c>
      <c r="H21" s="45"/>
      <c r="I21" s="47"/>
      <c r="J21" s="33" t="str">
        <f>IF(H21=0,"",LOOKUP(H21,'GPA Table'!$B$5:$B$16,'GPA Table'!$E$5:$E$16))</f>
        <v/>
      </c>
      <c r="K21" s="231"/>
      <c r="L21" s="9"/>
      <c r="M21" s="17">
        <f t="shared" si="4"/>
        <v>0</v>
      </c>
      <c r="N21" s="17">
        <f t="shared" si="5"/>
        <v>0</v>
      </c>
      <c r="O21" s="10"/>
    </row>
    <row r="22" spans="1:15" s="186" customFormat="1" x14ac:dyDescent="0.3">
      <c r="A22" s="203">
        <f t="shared" ref="A22:A27" si="6">A21+1</f>
        <v>3</v>
      </c>
      <c r="B22" s="103" t="s">
        <v>261</v>
      </c>
      <c r="C22" s="103">
        <f>IF(B22=0,"",LOOKUP($B22,'Course List'!$C$6:$C$1019,'Course List'!D$6:D$1019))</f>
        <v>4</v>
      </c>
      <c r="D22" s="103" t="str">
        <f>IF(B22=0,"",LOOKUP($B22,'Course List'!$C$6:$C$1019,'Course List'!E$6:E$1019))</f>
        <v>Engineering Drawing and Computer Graphics</v>
      </c>
      <c r="E22" s="103">
        <f>IF(B22=0,"",LOOKUP($B22,'Course List'!$C$6:$C$1019,'Course List'!F$6:F$1019))</f>
        <v>3</v>
      </c>
      <c r="F22" s="103" t="str">
        <f>IF(B22=0,"",LOOKUP($B22,'Course List'!$C$6:$C$1019,'Course List'!G$6:G$1019))</f>
        <v>F &amp; S</v>
      </c>
      <c r="G22" s="103" t="str">
        <f>IF(B22=0,"",LOOKUP($B22,'Course List'!$C$6:$C$1019,'Course List'!H$6:H$1019))</f>
        <v xml:space="preserve"> ---</v>
      </c>
      <c r="H22" s="45"/>
      <c r="I22" s="47"/>
      <c r="J22" s="33" t="str">
        <f>IF(H22=0,"",LOOKUP(H22,'GPA Table'!$B$5:$B$16,'GPA Table'!$E$5:$E$16))</f>
        <v/>
      </c>
      <c r="K22" s="231"/>
      <c r="L22" s="9"/>
      <c r="M22" s="17">
        <f t="shared" si="4"/>
        <v>0</v>
      </c>
      <c r="N22" s="17">
        <f t="shared" si="5"/>
        <v>0</v>
      </c>
      <c r="O22" s="10"/>
    </row>
    <row r="23" spans="1:15" s="186" customFormat="1" ht="18" customHeight="1" x14ac:dyDescent="0.3">
      <c r="A23" s="203">
        <f t="shared" si="6"/>
        <v>4</v>
      </c>
      <c r="B23" s="103" t="s">
        <v>392</v>
      </c>
      <c r="C23" s="103">
        <f>IF(B23=0,"",LOOKUP($B23,'Course List'!$C$6:$C$1019,'Course List'!D$6:D$1019))</f>
        <v>32</v>
      </c>
      <c r="D23" s="103" t="str">
        <f>IF(B23=0,"",LOOKUP($B23,'Course List'!$C$6:$C$1019,'Course List'!E$6:E$1019))</f>
        <v>Single-Variable Calculus II</v>
      </c>
      <c r="E23" s="103">
        <f>IF(B23=0,"",LOOKUP($B23,'Course List'!$C$6:$C$1019,'Course List'!F$6:F$1019))</f>
        <v>3</v>
      </c>
      <c r="F23" s="103" t="str">
        <f>IF(B23=0,"",LOOKUP($B23,'Course List'!$C$6:$C$1019,'Course List'!G$6:G$1019))</f>
        <v>F &amp; S</v>
      </c>
      <c r="G23" s="103" t="str">
        <f>IF(B23=0,"",LOOKUP($B23,'Course List'!$C$6:$C$1019,'Course List'!H$6:H$1019))</f>
        <v>Prerequisite: Math 1221 (21) or 1231 (31)</v>
      </c>
      <c r="H23" s="45"/>
      <c r="I23" s="47"/>
      <c r="J23" s="33" t="str">
        <f>IF(H23=0,"",LOOKUP(H23,'GPA Table'!$B$5:$B$16,'GPA Table'!$E$5:$E$16))</f>
        <v/>
      </c>
      <c r="K23" s="231"/>
      <c r="L23" s="9"/>
      <c r="M23" s="17">
        <f t="shared" si="4"/>
        <v>0</v>
      </c>
      <c r="N23" s="17">
        <f t="shared" si="5"/>
        <v>0</v>
      </c>
      <c r="O23" s="10"/>
    </row>
    <row r="24" spans="1:15" s="186" customFormat="1" ht="31.2" x14ac:dyDescent="0.3">
      <c r="A24" s="203">
        <f t="shared" si="6"/>
        <v>5</v>
      </c>
      <c r="B24" s="103" t="s">
        <v>393</v>
      </c>
      <c r="C24" s="103">
        <f>IF(B24=0,"",LOOKUP($B24,'Course List'!$C$6:$C$1019,'Course List'!D$6:D$1019))</f>
        <v>21</v>
      </c>
      <c r="D24" s="103" t="str">
        <f>IF(B24=0,"",LOOKUP($B24,'Course List'!$C$6:$C$1019,'Course List'!E$6:E$1019))</f>
        <v>University Physics I</v>
      </c>
      <c r="E24" s="103">
        <f>IF(B24=0,"",LOOKUP($B24,'Course List'!$C$6:$C$1019,'Course List'!F$6:F$1019))</f>
        <v>4</v>
      </c>
      <c r="F24" s="103" t="str">
        <f>IF(B24=0,"",LOOKUP($B24,'Course List'!$C$6:$C$1019,'Course List'!G$6:G$1019))</f>
        <v>F &amp; S</v>
      </c>
      <c r="G24" s="103" t="str">
        <f>IF(B24=0,"",LOOKUP($B24,'Course List'!$C$6:$C$1019,'Course List'!H$6:H$1019))</f>
        <v>Prerequisite: Math 1231 (31), co-requisite Math 1232 (32)</v>
      </c>
      <c r="H24" s="45"/>
      <c r="I24" s="47"/>
      <c r="J24" s="33" t="str">
        <f>IF(H24=0,"",LOOKUP(H24,'GPA Table'!$B$5:$B$16,'GPA Table'!$E$5:$E$16))</f>
        <v/>
      </c>
      <c r="K24" s="231"/>
      <c r="L24" s="9"/>
      <c r="M24" s="17">
        <f t="shared" si="4"/>
        <v>0</v>
      </c>
      <c r="N24" s="17">
        <f t="shared" si="5"/>
        <v>0</v>
      </c>
      <c r="O24" s="10"/>
    </row>
    <row r="25" spans="1:15" s="186" customFormat="1" x14ac:dyDescent="0.3">
      <c r="A25" s="203">
        <f t="shared" si="6"/>
        <v>6</v>
      </c>
      <c r="B25" s="73"/>
      <c r="C25" s="73" t="str">
        <f>IF(B25=0,"",LOOKUP($B25,'Course List'!$C$6:$C$1019,'Course List'!D$6:D$1019))</f>
        <v/>
      </c>
      <c r="D25" s="73" t="str">
        <f>IF(B25=0,"",LOOKUP($B25,'Course List'!$C$6:$C$1019,'Course List'!E$6:E$1019))</f>
        <v/>
      </c>
      <c r="E25" s="73" t="str">
        <f>IF(B25=0,"",LOOKUP($B25,'Course List'!$C$6:$C$1019,'Course List'!F$6:F$1019))</f>
        <v/>
      </c>
      <c r="F25" s="73" t="str">
        <f>IF(B25=0,"",LOOKUP($B25,'Course List'!$C$6:$C$1019,'Course List'!G$6:G$1019))</f>
        <v/>
      </c>
      <c r="G25" s="73" t="str">
        <f>IF(B25=0,"",LOOKUP($B25,'Course List'!$C$6:$C$1019,'Course List'!H$6:H$1019))</f>
        <v/>
      </c>
      <c r="H25" s="45"/>
      <c r="I25" s="47"/>
      <c r="J25" s="33" t="str">
        <f>IF(H25=0,"",LOOKUP(H25,'GPA Table'!$B$5:$B$16,'GPA Table'!$E$5:$E$16))</f>
        <v/>
      </c>
      <c r="K25" s="231"/>
      <c r="L25" s="9"/>
      <c r="M25" s="17">
        <f t="shared" si="4"/>
        <v>0</v>
      </c>
      <c r="N25" s="17">
        <f t="shared" si="5"/>
        <v>0</v>
      </c>
      <c r="O25" s="10"/>
    </row>
    <row r="26" spans="1:15" s="186" customFormat="1" x14ac:dyDescent="0.3">
      <c r="A26" s="203">
        <f t="shared" si="6"/>
        <v>7</v>
      </c>
      <c r="B26" s="73"/>
      <c r="C26" s="73" t="str">
        <f>IF(B26=0,"",LOOKUP($B26,'Course List'!$C$6:$C$1019,'Course List'!D$6:D$1019))</f>
        <v/>
      </c>
      <c r="D26" s="73" t="str">
        <f>IF(B26=0,"",LOOKUP($B26,'Course List'!$C$6:$C$1019,'Course List'!E$6:E$1019))</f>
        <v/>
      </c>
      <c r="E26" s="73" t="str">
        <f>IF(B26=0,"",LOOKUP($B26,'Course List'!$C$6:$C$1019,'Course List'!F$6:F$1019))</f>
        <v/>
      </c>
      <c r="F26" s="73" t="str">
        <f>IF(B26=0,"",LOOKUP($B26,'Course List'!$C$6:$C$1019,'Course List'!G$6:G$1019))</f>
        <v/>
      </c>
      <c r="G26" s="73" t="str">
        <f>IF(B26=0,"",LOOKUP($B26,'Course List'!$C$6:$C$1019,'Course List'!H$6:H$1019))</f>
        <v/>
      </c>
      <c r="H26" s="45"/>
      <c r="I26" s="47"/>
      <c r="J26" s="33" t="str">
        <f>IF(H26=0,"",LOOKUP(H26,'GPA Table'!$B$5:$B$16,'GPA Table'!$E$5:$E$16))</f>
        <v/>
      </c>
      <c r="K26" s="231"/>
      <c r="L26" s="9"/>
      <c r="M26" s="17">
        <f t="shared" si="4"/>
        <v>0</v>
      </c>
      <c r="N26" s="17">
        <f t="shared" si="5"/>
        <v>0</v>
      </c>
      <c r="O26" s="10"/>
    </row>
    <row r="27" spans="1:15" s="186" customFormat="1" ht="16.2" thickBot="1" x14ac:dyDescent="0.35">
      <c r="A27" s="204">
        <f t="shared" si="6"/>
        <v>8</v>
      </c>
      <c r="B27" s="74"/>
      <c r="C27" s="74" t="str">
        <f>IF(B27=0,"",LOOKUP($B27,'Course List'!$C$6:$C$1019,'Course List'!D$6:D$1019))</f>
        <v/>
      </c>
      <c r="D27" s="74" t="str">
        <f>IF(B27=0,"",LOOKUP($B27,'Course List'!$C$6:$C$1019,'Course List'!E$6:E$1019))</f>
        <v/>
      </c>
      <c r="E27" s="73" t="str">
        <f>IF(B27=0,"",LOOKUP($B27,'Course List'!$C$6:$C$1019,'Course List'!F$6:F$1019))</f>
        <v/>
      </c>
      <c r="F27" s="74" t="str">
        <f>IF(B27=0,"",LOOKUP($B27,'Course List'!$C$6:$C$1019,'Course List'!G$6:G$1019))</f>
        <v/>
      </c>
      <c r="G27" s="74" t="str">
        <f>IF(B27=0,"",LOOKUP($B27,'Course List'!$C$6:$C$1019,'Course List'!H$6:H$1019))</f>
        <v/>
      </c>
      <c r="H27" s="46"/>
      <c r="I27" s="48"/>
      <c r="J27" s="34" t="str">
        <f>IF(H27=0,"",LOOKUP(H27,'GPA Table'!$B$5:$B$16,'GPA Table'!$E$5:$E$16))</f>
        <v/>
      </c>
      <c r="K27" s="231"/>
      <c r="L27" s="9"/>
      <c r="M27" s="17">
        <f t="shared" si="4"/>
        <v>0</v>
      </c>
      <c r="N27" s="17">
        <f t="shared" si="5"/>
        <v>0</v>
      </c>
      <c r="O27" s="10"/>
    </row>
    <row r="28" spans="1:15" s="13" customFormat="1" ht="16.2" thickBot="1" x14ac:dyDescent="0.35">
      <c r="A28" s="201"/>
      <c r="B28" s="202" t="str">
        <f>B19</f>
        <v>Semester</v>
      </c>
      <c r="C28" s="202">
        <f>C19+1</f>
        <v>3</v>
      </c>
      <c r="D28" s="202" t="str">
        <f>D19</f>
        <v>Total Credit Hours</v>
      </c>
      <c r="E28" s="202">
        <f>SUM(E29:E36)</f>
        <v>20</v>
      </c>
      <c r="F28" s="185" t="str">
        <f>F10</f>
        <v>FALL</v>
      </c>
      <c r="G28" s="185">
        <f>G19</f>
        <v>2017</v>
      </c>
      <c r="H28" s="43"/>
      <c r="I28" s="44"/>
      <c r="J28" s="50">
        <f>IF(N28=0,0,ROUND(M28/N28,2))</f>
        <v>0</v>
      </c>
      <c r="K28" s="232"/>
      <c r="M28" s="36">
        <f t="shared" ref="M28:N28" si="7">SUM(M29:M36)</f>
        <v>0</v>
      </c>
      <c r="N28" s="37">
        <f t="shared" si="7"/>
        <v>0</v>
      </c>
      <c r="O28" s="14"/>
    </row>
    <row r="29" spans="1:15" s="186" customFormat="1" x14ac:dyDescent="0.3">
      <c r="A29" s="203">
        <v>1</v>
      </c>
      <c r="B29" s="103" t="s">
        <v>258</v>
      </c>
      <c r="C29" s="103" t="str">
        <f>IF(B29=0,"",LOOKUP($B29,'Course List'!$C$6:$C$1019,'Course List'!D$6:D$1019))</f>
        <v>  057</v>
      </c>
      <c r="D29" s="103" t="str">
        <f>IF(B29=0,"",LOOKUP($B29,'Course List'!$C$6:$C$1019,'Course List'!E$6:E$1019))</f>
        <v> Analytical Mechanics I (w 2-hr recitation)</v>
      </c>
      <c r="E29" s="103">
        <f>IF(B29=0,"",LOOKUP($B29,'Course List'!$C$6:$C$1019,'Course List'!F$6:F$1019))</f>
        <v>3</v>
      </c>
      <c r="F29" s="103" t="str">
        <f>IF(B29=0,"",LOOKUP($B29,'Course List'!$C$6:$C$1019,'Course List'!G$6:G$1019))</f>
        <v>F &amp; S</v>
      </c>
      <c r="G29" s="103" t="str">
        <f>IF(B29=0,"",LOOKUP($B29,'Course List'!$C$6:$C$1019,'Course List'!H$6:H$1019))</f>
        <v>Prerequisite: Phys 1021 (21)</v>
      </c>
      <c r="H29" s="45"/>
      <c r="I29" s="47"/>
      <c r="J29" s="32" t="str">
        <f>IF(H29=0,"",LOOKUP(H29,'GPA Table'!$B$5:$B$16,'GPA Table'!$E$5:$E$16))</f>
        <v/>
      </c>
      <c r="K29" s="230"/>
      <c r="L29" s="9"/>
      <c r="M29" s="17">
        <f t="shared" ref="M29:M36" si="8">IF(E29=0,0,IF(H29=0,0,J29*E29))</f>
        <v>0</v>
      </c>
      <c r="N29" s="17">
        <f t="shared" ref="N29:N36" si="9">IF(H29=0,0,E29)</f>
        <v>0</v>
      </c>
      <c r="O29" s="10"/>
    </row>
    <row r="30" spans="1:15" s="186" customFormat="1" x14ac:dyDescent="0.3">
      <c r="A30" s="203">
        <f>A29+1</f>
        <v>2</v>
      </c>
      <c r="B30" s="196" t="s">
        <v>396</v>
      </c>
      <c r="C30" s="103" t="str">
        <f>IF(B30=0,"",LOOKUP($B30,'Course List'!$C$6:$C$1019,'Course List'!D$6:D$1019))</f>
        <v>  113</v>
      </c>
      <c r="D30" s="103" t="str">
        <f>IF(B30=0,"",LOOKUP($B30,'Course List'!$C$6:$C$1019,'Course List'!E$6:E$1019))</f>
        <v> Engineering Analysis I</v>
      </c>
      <c r="E30" s="103">
        <f>IF(B30=0,"",LOOKUP($B30,'Course List'!$C$6:$C$1019,'Course List'!F$6:F$1019))</f>
        <v>3</v>
      </c>
      <c r="F30" s="103" t="str">
        <f>IF(B30=0,"",LOOKUP($B30,'Course List'!$C$6:$C$1019,'Course List'!G$6:G$1019))</f>
        <v>F &amp; S</v>
      </c>
      <c r="G30" s="103" t="str">
        <f>IF(B30=0,"",LOOKUP($B30,'Course List'!$C$6:$C$1019,'Course List'!H$6:H$1019))</f>
        <v xml:space="preserve"> Prerequisite or Corequisite: Math 2233</v>
      </c>
      <c r="H30" s="45"/>
      <c r="I30" s="47"/>
      <c r="J30" s="33" t="str">
        <f>IF(H30=0,"",LOOKUP(H30,'GPA Table'!$B$5:$B$16,'GPA Table'!$E$5:$E$16))</f>
        <v/>
      </c>
      <c r="K30" s="231"/>
      <c r="L30" s="9"/>
      <c r="M30" s="17">
        <f t="shared" si="8"/>
        <v>0</v>
      </c>
      <c r="N30" s="17">
        <f t="shared" si="9"/>
        <v>0</v>
      </c>
      <c r="O30" s="10"/>
    </row>
    <row r="31" spans="1:15" s="186" customFormat="1" x14ac:dyDescent="0.3">
      <c r="A31" s="203">
        <f t="shared" ref="A31:A36" si="10">A30+1</f>
        <v>3</v>
      </c>
      <c r="B31" s="196" t="s">
        <v>483</v>
      </c>
      <c r="C31" s="103">
        <f>IF(B31=0,"",LOOKUP($B31,'Course List'!$C$6:$C$1019,'Course List'!D$6:D$1019))</f>
        <v>11</v>
      </c>
      <c r="D31" s="103" t="str">
        <f>IF(B31=0,"",LOOKUP($B31,'Course List'!$C$6:$C$1019,'Course List'!E$6:E$1019))</f>
        <v>Introductory Biology: Cells and Molecules</v>
      </c>
      <c r="E31" s="103">
        <f>IF(B31=0,"",LOOKUP($B31,'Course List'!$C$6:$C$1019,'Course List'!F$6:F$1019))</f>
        <v>4</v>
      </c>
      <c r="F31" s="103" t="str">
        <f>IF(B31=0,"",LOOKUP($B31,'Course List'!$C$6:$C$1019,'Course List'!G$6:G$1019))</f>
        <v>F</v>
      </c>
      <c r="G31" s="103" t="str">
        <f>IF(B31=0,"",LOOKUP($B31,'Course List'!$C$6:$C$1019,'Course List'!H$6:H$1019))</f>
        <v>---</v>
      </c>
      <c r="H31" s="45"/>
      <c r="I31" s="47"/>
      <c r="J31" s="33" t="str">
        <f>IF(H31=0,"",LOOKUP(H31,'GPA Table'!$B$5:$B$16,'GPA Table'!$E$5:$E$16))</f>
        <v/>
      </c>
      <c r="K31" s="231"/>
      <c r="L31" s="9"/>
      <c r="M31" s="17">
        <f t="shared" si="8"/>
        <v>0</v>
      </c>
      <c r="N31" s="17">
        <f t="shared" si="9"/>
        <v>0</v>
      </c>
      <c r="O31" s="10"/>
    </row>
    <row r="32" spans="1:15" s="186" customFormat="1" ht="18" customHeight="1" x14ac:dyDescent="0.3">
      <c r="A32" s="203">
        <f t="shared" si="10"/>
        <v>4</v>
      </c>
      <c r="B32" s="103" t="s">
        <v>391</v>
      </c>
      <c r="C32" s="103" t="str">
        <f>IF(B32=0,"",LOOKUP($B32,'Course List'!$C$6:$C$1019,'Course List'!D$6:D$1019))</f>
        <v>---</v>
      </c>
      <c r="D32" s="103" t="str">
        <f>IF(B32=0,"",LOOKUP($B32,'Course List'!$C$6:$C$1019,'Course List'!E$6:E$1019))</f>
        <v>See the H/SS List</v>
      </c>
      <c r="E32" s="103">
        <f>IF(B32=0,"",LOOKUP($B32,'Course List'!$C$6:$C$1019,'Course List'!F$6:F$1019))</f>
        <v>3</v>
      </c>
      <c r="F32" s="103" t="str">
        <f>IF(B32=0,"",LOOKUP($B32,'Course List'!$C$6:$C$1019,'Course List'!G$6:G$1019))</f>
        <v>F &amp; S</v>
      </c>
      <c r="G32" s="103" t="str">
        <f>IF(B32=0,"",LOOKUP($B32,'Course List'!$C$6:$C$1019,'Course List'!H$6:H$1019))</f>
        <v xml:space="preserve"> ---</v>
      </c>
      <c r="H32" s="45"/>
      <c r="I32" s="47"/>
      <c r="J32" s="33" t="str">
        <f>IF(H32=0,"",LOOKUP(H32,'GPA Table'!$B$5:$B$16,'GPA Table'!$E$5:$E$16))</f>
        <v/>
      </c>
      <c r="K32" s="231"/>
      <c r="L32" s="9"/>
      <c r="M32" s="17">
        <f t="shared" si="8"/>
        <v>0</v>
      </c>
      <c r="N32" s="17">
        <f t="shared" si="9"/>
        <v>0</v>
      </c>
      <c r="O32" s="10"/>
    </row>
    <row r="33" spans="1:15" s="186" customFormat="1" x14ac:dyDescent="0.3">
      <c r="A33" s="203">
        <f t="shared" si="10"/>
        <v>5</v>
      </c>
      <c r="B33" s="103" t="s">
        <v>69</v>
      </c>
      <c r="C33" s="103">
        <f>IF(B33=0,"",LOOKUP($B33,'Course List'!$C$6:$C$1019,'Course List'!D$6:D$1019))</f>
        <v>33</v>
      </c>
      <c r="D33" s="103" t="str">
        <f>IF(B33=0,"",LOOKUP($B33,'Course List'!$C$6:$C$1019,'Course List'!E$6:E$1019))</f>
        <v>Multivariable Calculus</v>
      </c>
      <c r="E33" s="103">
        <f>IF(B33=0,"",LOOKUP($B33,'Course List'!$C$6:$C$1019,'Course List'!F$6:F$1019))</f>
        <v>3</v>
      </c>
      <c r="F33" s="103" t="str">
        <f>IF(B33=0,"",LOOKUP($B33,'Course List'!$C$6:$C$1019,'Course List'!G$6:G$1019))</f>
        <v>F &amp; S</v>
      </c>
      <c r="G33" s="103" t="str">
        <f>IF(B33=0,"",LOOKUP($B33,'Course List'!$C$6:$C$1019,'Course List'!H$6:H$1019))</f>
        <v>Prerequisite: Math 1232 (32)</v>
      </c>
      <c r="H33" s="45"/>
      <c r="I33" s="47"/>
      <c r="J33" s="33" t="str">
        <f>IF(H33=0,"",LOOKUP(H33,'GPA Table'!$B$5:$B$16,'GPA Table'!$E$5:$E$16))</f>
        <v/>
      </c>
      <c r="K33" s="231"/>
      <c r="L33" s="9"/>
      <c r="M33" s="17">
        <f t="shared" si="8"/>
        <v>0</v>
      </c>
      <c r="N33" s="17">
        <f t="shared" si="9"/>
        <v>0</v>
      </c>
      <c r="O33" s="10"/>
    </row>
    <row r="34" spans="1:15" s="186" customFormat="1" x14ac:dyDescent="0.3">
      <c r="A34" s="203">
        <f t="shared" si="10"/>
        <v>6</v>
      </c>
      <c r="B34" s="103" t="s">
        <v>397</v>
      </c>
      <c r="C34" s="103">
        <f>IF(B34=0,"",LOOKUP($B34,'Course List'!$C$6:$C$1019,'Course List'!D$6:D$1019))</f>
        <v>22</v>
      </c>
      <c r="D34" s="103" t="str">
        <f>IF(B34=0,"",LOOKUP($B34,'Course List'!$C$6:$C$1019,'Course List'!E$6:E$1019))</f>
        <v>University Physics II</v>
      </c>
      <c r="E34" s="103">
        <f>IF(B34=0,"",LOOKUP($B34,'Course List'!$C$6:$C$1019,'Course List'!F$6:F$1019))</f>
        <v>4</v>
      </c>
      <c r="F34" s="103" t="str">
        <f>IF(B34=0,"",LOOKUP($B34,'Course List'!$C$6:$C$1019,'Course List'!G$6:G$1019))</f>
        <v>F &amp; S</v>
      </c>
      <c r="G34" s="103" t="str">
        <f>IF(B34=0,"",LOOKUP($B34,'Course List'!$C$6:$C$1019,'Course List'!H$6:H$1019))</f>
        <v>Prerequisite: Phys 1021 (21)</v>
      </c>
      <c r="H34" s="45"/>
      <c r="I34" s="47"/>
      <c r="J34" s="33" t="str">
        <f>IF(H34=0,"",LOOKUP(H34,'GPA Table'!$B$5:$B$16,'GPA Table'!$E$5:$E$16))</f>
        <v/>
      </c>
      <c r="K34" s="231"/>
      <c r="L34" s="9"/>
      <c r="M34" s="17">
        <f t="shared" si="8"/>
        <v>0</v>
      </c>
      <c r="N34" s="17">
        <f t="shared" si="9"/>
        <v>0</v>
      </c>
      <c r="O34" s="10"/>
    </row>
    <row r="35" spans="1:15" s="186" customFormat="1" x14ac:dyDescent="0.3">
      <c r="A35" s="203">
        <f t="shared" si="10"/>
        <v>7</v>
      </c>
      <c r="B35" s="73"/>
      <c r="C35" s="73" t="str">
        <f>IF(B35=0,"",LOOKUP($B35,'Course List'!$C$6:$C$1019,'Course List'!D$6:D$1019))</f>
        <v/>
      </c>
      <c r="D35" s="73" t="str">
        <f>IF(B35=0,"",LOOKUP($B35,'Course List'!$C$6:$C$1019,'Course List'!E$6:E$1019))</f>
        <v/>
      </c>
      <c r="E35" s="73" t="str">
        <f>IF(B35=0,"",LOOKUP($B35,'Course List'!$C$6:$C$1019,'Course List'!F$6:F$1019))</f>
        <v/>
      </c>
      <c r="F35" s="73" t="str">
        <f>IF(B35=0,"",LOOKUP($B35,'Course List'!$C$6:$C$1019,'Course List'!G$6:G$1019))</f>
        <v/>
      </c>
      <c r="G35" s="73" t="str">
        <f>IF(B35=0,"",LOOKUP($B35,'Course List'!$C$6:$C$1019,'Course List'!H$6:H$1019))</f>
        <v/>
      </c>
      <c r="H35" s="45"/>
      <c r="I35" s="47"/>
      <c r="J35" s="33" t="str">
        <f>IF(H35=0,"",LOOKUP(H35,'GPA Table'!$B$5:$B$16,'GPA Table'!$E$5:$E$16))</f>
        <v/>
      </c>
      <c r="K35" s="231"/>
      <c r="L35" s="9"/>
      <c r="M35" s="17">
        <f t="shared" si="8"/>
        <v>0</v>
      </c>
      <c r="N35" s="17">
        <f t="shared" si="9"/>
        <v>0</v>
      </c>
      <c r="O35" s="10"/>
    </row>
    <row r="36" spans="1:15" s="186" customFormat="1" ht="16.2" thickBot="1" x14ac:dyDescent="0.35">
      <c r="A36" s="204">
        <f t="shared" si="10"/>
        <v>8</v>
      </c>
      <c r="B36" s="74"/>
      <c r="C36" s="74" t="str">
        <f>IF(B36=0,"",LOOKUP($B36,'Course List'!$C$6:$C$1019,'Course List'!D$6:D$1019))</f>
        <v/>
      </c>
      <c r="D36" s="74" t="str">
        <f>IF(B36=0,"",LOOKUP($B36,'Course List'!$C$6:$C$1019,'Course List'!E$6:E$1019))</f>
        <v/>
      </c>
      <c r="E36" s="73" t="str">
        <f>IF(B36=0,"",LOOKUP($B36,'Course List'!$C$6:$C$1019,'Course List'!F$6:F$1019))</f>
        <v/>
      </c>
      <c r="F36" s="74" t="str">
        <f>IF(B36=0,"",LOOKUP($B36,'Course List'!$C$6:$C$1019,'Course List'!G$6:G$1019))</f>
        <v/>
      </c>
      <c r="G36" s="74" t="str">
        <f>IF(B36=0,"",LOOKUP($B36,'Course List'!$C$6:$C$1019,'Course List'!H$6:H$1019))</f>
        <v/>
      </c>
      <c r="H36" s="46"/>
      <c r="I36" s="48"/>
      <c r="J36" s="34" t="str">
        <f>IF(H36=0,"",LOOKUP(H36,'GPA Table'!$B$5:$B$16,'GPA Table'!$E$5:$E$16))</f>
        <v/>
      </c>
      <c r="K36" s="231"/>
      <c r="L36" s="9"/>
      <c r="M36" s="17">
        <f t="shared" si="8"/>
        <v>0</v>
      </c>
      <c r="N36" s="17">
        <f t="shared" si="9"/>
        <v>0</v>
      </c>
      <c r="O36" s="10"/>
    </row>
    <row r="37" spans="1:15" s="13" customFormat="1" ht="16.2" thickBot="1" x14ac:dyDescent="0.35">
      <c r="A37" s="201"/>
      <c r="B37" s="202" t="str">
        <f>B28</f>
        <v>Semester</v>
      </c>
      <c r="C37" s="202">
        <f>C28+1</f>
        <v>4</v>
      </c>
      <c r="D37" s="202" t="str">
        <f>D28</f>
        <v>Total Credit Hours</v>
      </c>
      <c r="E37" s="202">
        <f>SUM(E38:E45)</f>
        <v>19</v>
      </c>
      <c r="F37" s="185" t="str">
        <f>F19</f>
        <v>SPRING</v>
      </c>
      <c r="G37" s="185">
        <f>G28+1</f>
        <v>2018</v>
      </c>
      <c r="H37" s="43"/>
      <c r="I37" s="44"/>
      <c r="J37" s="50">
        <f>IF(N37=0,0,ROUND(M37/N37,2))</f>
        <v>0</v>
      </c>
      <c r="K37" s="232"/>
      <c r="M37" s="36">
        <f t="shared" ref="M37:N37" si="11">SUM(M38:M45)</f>
        <v>0</v>
      </c>
      <c r="N37" s="37">
        <f t="shared" si="11"/>
        <v>0</v>
      </c>
      <c r="O37" s="14"/>
    </row>
    <row r="38" spans="1:15" s="186" customFormat="1" x14ac:dyDescent="0.3">
      <c r="A38" s="203">
        <v>1</v>
      </c>
      <c r="B38" s="103" t="s">
        <v>398</v>
      </c>
      <c r="C38" s="103" t="str">
        <f>IF(B38=0,"",LOOKUP($B38,'Course List'!$C$6:$C$1019,'Course List'!D$6:D$1019))</f>
        <v>  058</v>
      </c>
      <c r="D38" s="103" t="str">
        <f>IF(B38=0,"",LOOKUP($B38,'Course List'!$C$6:$C$1019,'Course List'!E$6:E$1019))</f>
        <v> Analytical Mechanics II (w 2-hr recitation)</v>
      </c>
      <c r="E38" s="103">
        <f>IF(B38=0,"",LOOKUP($B38,'Course List'!$C$6:$C$1019,'Course List'!F$6:F$1019))</f>
        <v>3</v>
      </c>
      <c r="F38" s="103" t="str">
        <f>IF(B38=0,"",LOOKUP($B38,'Course List'!$C$6:$C$1019,'Course List'!G$6:G$1019))</f>
        <v>F &amp; S</v>
      </c>
      <c r="G38" s="103" t="str">
        <f>IF(B38=0,"",LOOKUP($B38,'Course List'!$C$6:$C$1019,'Course List'!H$6:H$1019))</f>
        <v>Prerequisite: ApSc 2057 (57)</v>
      </c>
      <c r="H38" s="45"/>
      <c r="I38" s="47"/>
      <c r="J38" s="32" t="str">
        <f>IF(H38=0,"",LOOKUP(H38,'GPA Table'!$B$5:$B$16,'GPA Table'!$E$5:$E$16))</f>
        <v/>
      </c>
      <c r="K38" s="230"/>
      <c r="L38" s="9"/>
      <c r="M38" s="17">
        <f t="shared" ref="M38:M45" si="12">IF(E38=0,0,IF(H38=0,0,J38*E38))</f>
        <v>0</v>
      </c>
      <c r="N38" s="17">
        <f t="shared" ref="N38:N45" si="13">IF(H38=0,0,E38)</f>
        <v>0</v>
      </c>
      <c r="O38" s="10"/>
    </row>
    <row r="39" spans="1:15" s="186" customFormat="1" ht="17.25" customHeight="1" x14ac:dyDescent="0.3">
      <c r="A39" s="203">
        <f>A38+1</f>
        <v>2</v>
      </c>
      <c r="B39" s="196" t="s">
        <v>485</v>
      </c>
      <c r="C39" s="103">
        <f>IF(B39=0,"",LOOKUP($B39,'Course List'!$C$6:$C$1019,'Course List'!D$6:D$1019))</f>
        <v>12</v>
      </c>
      <c r="D39" s="103" t="str">
        <f>IF(B39=0,"",LOOKUP($B39,'Course List'!$C$6:$C$1019,'Course List'!E$6:E$1019))</f>
        <v>Introductory Biology: The Biology of Organisms</v>
      </c>
      <c r="E39" s="103">
        <f>IF(B39=0,"",LOOKUP($B39,'Course List'!$C$6:$C$1019,'Course List'!F$6:F$1019))</f>
        <v>4</v>
      </c>
      <c r="F39" s="103" t="str">
        <f>IF(B39=0,"",LOOKUP($B39,'Course List'!$C$6:$C$1019,'Course List'!G$6:G$1019))</f>
        <v>S</v>
      </c>
      <c r="G39" s="103" t="str">
        <f>IF(B39=0,"",LOOKUP($B39,'Course List'!$C$6:$C$1019,'Course List'!H$6:H$1019))</f>
        <v>---</v>
      </c>
      <c r="H39" s="45"/>
      <c r="I39" s="47"/>
      <c r="J39" s="33" t="str">
        <f>IF(H39=0,"",LOOKUP(H39,'GPA Table'!$B$5:$B$16,'GPA Table'!$E$5:$E$16))</f>
        <v/>
      </c>
      <c r="K39" s="231"/>
      <c r="L39" s="9"/>
      <c r="M39" s="17">
        <f t="shared" si="12"/>
        <v>0</v>
      </c>
      <c r="N39" s="17">
        <f t="shared" si="13"/>
        <v>0</v>
      </c>
      <c r="O39" s="10"/>
    </row>
    <row r="40" spans="1:15" s="186" customFormat="1" x14ac:dyDescent="0.3">
      <c r="A40" s="203">
        <f t="shared" ref="A40:A42" si="14">A39+1</f>
        <v>3</v>
      </c>
      <c r="B40" s="103" t="s">
        <v>272</v>
      </c>
      <c r="C40" s="103" t="str">
        <f>IF(B40=0,"",LOOKUP($B40,'Course List'!$C$6:$C$1019,'Course List'!D$6:D$1019))</f>
        <v>  117</v>
      </c>
      <c r="D40" s="103" t="str">
        <f>IF(B40=0,"",LOOKUP($B40,'Course List'!$C$6:$C$1019,'Course List'!E$6:E$1019))</f>
        <v> Engineering Computations (w 2-hr recitation)</v>
      </c>
      <c r="E40" s="103">
        <f>IF(B40=0,"",LOOKUP($B40,'Course List'!$C$6:$C$1019,'Course List'!F$6:F$1019))</f>
        <v>3</v>
      </c>
      <c r="F40" s="103" t="str">
        <f>IF(B40=0,"",LOOKUP($B40,'Course List'!$C$6:$C$1019,'Course List'!G$6:G$1019))</f>
        <v>S</v>
      </c>
      <c r="G40" s="103" t="str">
        <f>IF(B40=0,"",LOOKUP($B40,'Course List'!$C$6:$C$1019,'Course List'!H$6:H$1019))</f>
        <v>Prerequisite: CSci 1041, ApSc 2113 CSCI 1121</v>
      </c>
      <c r="H40" s="45"/>
      <c r="I40" s="47"/>
      <c r="J40" s="33" t="str">
        <f>IF(H40=0,"",LOOKUP(H40,'GPA Table'!$B$5:$B$16,'GPA Table'!$E$5:$E$16))</f>
        <v/>
      </c>
      <c r="K40" s="231"/>
      <c r="L40" s="9"/>
      <c r="M40" s="17">
        <f t="shared" si="12"/>
        <v>0</v>
      </c>
      <c r="N40" s="17">
        <f t="shared" si="13"/>
        <v>0</v>
      </c>
      <c r="O40" s="10"/>
    </row>
    <row r="41" spans="1:15" s="186" customFormat="1" ht="16.5" customHeight="1" x14ac:dyDescent="0.3">
      <c r="A41" s="203">
        <f t="shared" si="14"/>
        <v>4</v>
      </c>
      <c r="B41" s="103" t="s">
        <v>273</v>
      </c>
      <c r="C41" s="103" t="str">
        <f>IF(B41=0,"",LOOKUP($B41,'Course List'!$C$6:$C$1019,'Course List'!D$6:D$1019))</f>
        <v>  120</v>
      </c>
      <c r="D41" s="103" t="str">
        <f>IF(B41=0,"",LOOKUP($B41,'Course List'!$C$6:$C$1019,'Course List'!E$6:E$1019))</f>
        <v> Intro to Mechanics of Solids</v>
      </c>
      <c r="E41" s="103">
        <f>IF(B41=0,"",LOOKUP($B41,'Course List'!$C$6:$C$1019,'Course List'!F$6:F$1019))</f>
        <v>3</v>
      </c>
      <c r="F41" s="103" t="str">
        <f>IF(B41=0,"",LOOKUP($B41,'Course List'!$C$6:$C$1019,'Course List'!G$6:G$1019))</f>
        <v>F &amp; S</v>
      </c>
      <c r="G41" s="103" t="str">
        <f>IF(B41=0,"",LOOKUP($B41,'Course List'!$C$6:$C$1019,'Course List'!H$6:H$1019))</f>
        <v>Prerequisite: ApSc 2057 (57), ApSc 2113 (113)</v>
      </c>
      <c r="H41" s="45"/>
      <c r="I41" s="47"/>
      <c r="J41" s="33" t="str">
        <f>IF(H41=0,"",LOOKUP(H41,'GPA Table'!$B$5:$B$16,'GPA Table'!$E$5:$E$16))</f>
        <v/>
      </c>
      <c r="K41" s="231"/>
      <c r="L41" s="9"/>
      <c r="M41" s="17">
        <f t="shared" si="12"/>
        <v>0</v>
      </c>
      <c r="N41" s="17">
        <f t="shared" si="13"/>
        <v>0</v>
      </c>
      <c r="O41" s="10"/>
    </row>
    <row r="42" spans="1:15" s="186" customFormat="1" x14ac:dyDescent="0.3">
      <c r="A42" s="203">
        <f t="shared" si="14"/>
        <v>5</v>
      </c>
      <c r="B42" s="103" t="s">
        <v>281</v>
      </c>
      <c r="C42" s="103" t="str">
        <f>IF(B42=0,"",LOOKUP($B42,'Course List'!$C$6:$C$1019,'Course List'!D$6:D$1019))</f>
        <v>  170</v>
      </c>
      <c r="D42" s="103" t="str">
        <f>IF(B42=0,"",LOOKUP($B42,'Course List'!$C$6:$C$1019,'Course List'!E$6:E$1019))</f>
        <v> Intro to Transportation Engine</v>
      </c>
      <c r="E42" s="103">
        <f>IF(B42=0,"",LOOKUP($B42,'Course List'!$C$6:$C$1019,'Course List'!F$6:F$1019))</f>
        <v>3</v>
      </c>
      <c r="F42" s="103" t="str">
        <f>IF(B42=0,"",LOOKUP($B42,'Course List'!$C$6:$C$1019,'Course List'!G$6:G$1019))</f>
        <v>S</v>
      </c>
      <c r="G42" s="103" t="str">
        <f>IF(B42=0,"",LOOKUP($B42,'Course List'!$C$6:$C$1019,'Course List'!H$6:H$1019))</f>
        <v>Prerequisite: Math 2233 (33)</v>
      </c>
      <c r="H42" s="45"/>
      <c r="I42" s="47"/>
      <c r="J42" s="33" t="str">
        <f>IF(H42=0,"",LOOKUP(H42,'GPA Table'!$B$5:$B$16,'GPA Table'!$E$5:$E$16))</f>
        <v/>
      </c>
      <c r="K42" s="231"/>
      <c r="L42" s="9"/>
      <c r="M42" s="17">
        <f t="shared" si="12"/>
        <v>0</v>
      </c>
      <c r="N42" s="17">
        <f t="shared" si="13"/>
        <v>0</v>
      </c>
      <c r="O42" s="10"/>
    </row>
    <row r="43" spans="1:15" s="186" customFormat="1" x14ac:dyDescent="0.3">
      <c r="A43" s="203">
        <f>A42+1</f>
        <v>6</v>
      </c>
      <c r="B43" s="103" t="s">
        <v>399</v>
      </c>
      <c r="C43" s="103">
        <f>IF(B43=0,"",LOOKUP($B43,'Course List'!$C$6:$C$1019,'Course List'!D$6:D$1019))</f>
        <v>1</v>
      </c>
      <c r="D43" s="103" t="str">
        <f>IF(B43=0,"",LOOKUP($B43,'Course List'!$C$6:$C$1019,'Course List'!E$6:E$1019))</f>
        <v>Physical Geology</v>
      </c>
      <c r="E43" s="103">
        <f>IF(B43=0,"",LOOKUP($B43,'Course List'!$C$6:$C$1019,'Course List'!F$6:F$1019))</f>
        <v>3</v>
      </c>
      <c r="F43" s="103" t="str">
        <f>IF(B43=0,"",LOOKUP($B43,'Course List'!$C$6:$C$1019,'Course List'!G$6:G$1019))</f>
        <v>F &amp; S</v>
      </c>
      <c r="G43" s="103" t="str">
        <f>IF(B43=0,"",LOOKUP($B43,'Course List'!$C$6:$C$1019,'Course List'!H$6:H$1019))</f>
        <v xml:space="preserve"> ---</v>
      </c>
      <c r="H43" s="45"/>
      <c r="I43" s="47"/>
      <c r="J43" s="33" t="str">
        <f>IF(H43=0,"",LOOKUP(H43,'GPA Table'!$B$5:$B$16,'GPA Table'!$E$5:$E$16))</f>
        <v/>
      </c>
      <c r="K43" s="231"/>
      <c r="L43" s="9"/>
      <c r="M43" s="17">
        <f t="shared" si="12"/>
        <v>0</v>
      </c>
      <c r="N43" s="17">
        <f t="shared" si="13"/>
        <v>0</v>
      </c>
      <c r="O43" s="10"/>
    </row>
    <row r="44" spans="1:15" s="186" customFormat="1" x14ac:dyDescent="0.3">
      <c r="A44" s="203">
        <f>A43+1</f>
        <v>7</v>
      </c>
      <c r="B44" s="73"/>
      <c r="C44" s="73" t="str">
        <f>IF(B44=0,"",LOOKUP($B44,'Course List'!$C$6:$C$1019,'Course List'!D$6:D$1019))</f>
        <v/>
      </c>
      <c r="D44" s="73" t="str">
        <f>IF(B44=0,"",LOOKUP($B44,'Course List'!$C$6:$C$1019,'Course List'!E$6:E$1019))</f>
        <v/>
      </c>
      <c r="E44" s="73" t="str">
        <f>IF(B44=0,"",LOOKUP($B44,'Course List'!$C$6:$C$1019,'Course List'!F$6:F$1019))</f>
        <v/>
      </c>
      <c r="F44" s="73" t="str">
        <f>IF(B44=0,"",LOOKUP($B44,'Course List'!$C$6:$C$1019,'Course List'!G$6:G$1019))</f>
        <v/>
      </c>
      <c r="G44" s="73" t="str">
        <f>IF(B44=0,"",LOOKUP($B44,'Course List'!$C$6:$C$1019,'Course List'!H$6:H$1019))</f>
        <v/>
      </c>
      <c r="H44" s="45"/>
      <c r="I44" s="47"/>
      <c r="J44" s="33" t="str">
        <f>IF(H44=0,"",LOOKUP(H44,'GPA Table'!$B$5:$B$16,'GPA Table'!$E$5:$E$16))</f>
        <v/>
      </c>
      <c r="K44" s="231"/>
      <c r="L44" s="9"/>
      <c r="M44" s="17">
        <f t="shared" si="12"/>
        <v>0</v>
      </c>
      <c r="N44" s="17">
        <f t="shared" si="13"/>
        <v>0</v>
      </c>
      <c r="O44" s="10"/>
    </row>
    <row r="45" spans="1:15" s="186" customFormat="1" ht="16.2" thickBot="1" x14ac:dyDescent="0.35">
      <c r="A45" s="204">
        <f t="shared" ref="A45" si="15">A44+1</f>
        <v>8</v>
      </c>
      <c r="B45" s="74"/>
      <c r="C45" s="74" t="str">
        <f>IF(B45=0,"",LOOKUP($B45,'Course List'!$C$6:$C$1019,'Course List'!D$6:D$1019))</f>
        <v/>
      </c>
      <c r="D45" s="74" t="str">
        <f>IF(B45=0,"",LOOKUP($B45,'Course List'!$C$6:$C$1019,'Course List'!E$6:E$1019))</f>
        <v/>
      </c>
      <c r="E45" s="73" t="str">
        <f>IF(B45=0,"",LOOKUP($B45,'Course List'!$C$6:$C$1019,'Course List'!F$6:F$1019))</f>
        <v/>
      </c>
      <c r="F45" s="74" t="str">
        <f>IF(B45=0,"",LOOKUP($B45,'Course List'!$C$6:$C$1019,'Course List'!G$6:G$1019))</f>
        <v/>
      </c>
      <c r="G45" s="74" t="str">
        <f>IF(B45=0,"",LOOKUP($B45,'Course List'!$C$6:$C$1019,'Course List'!H$6:H$1019))</f>
        <v/>
      </c>
      <c r="H45" s="46"/>
      <c r="I45" s="48"/>
      <c r="J45" s="34" t="str">
        <f>IF(H45=0,"",LOOKUP(H45,'GPA Table'!$B$5:$B$16,'GPA Table'!$E$5:$E$16))</f>
        <v/>
      </c>
      <c r="K45" s="231"/>
      <c r="L45" s="9"/>
      <c r="M45" s="17">
        <f t="shared" si="12"/>
        <v>0</v>
      </c>
      <c r="N45" s="17">
        <f t="shared" si="13"/>
        <v>0</v>
      </c>
      <c r="O45" s="10"/>
    </row>
    <row r="46" spans="1:15" s="13" customFormat="1" ht="16.2" thickBot="1" x14ac:dyDescent="0.35">
      <c r="A46" s="201"/>
      <c r="B46" s="202" t="str">
        <f>B37</f>
        <v>Semester</v>
      </c>
      <c r="C46" s="202">
        <f>C37+1</f>
        <v>5</v>
      </c>
      <c r="D46" s="202" t="str">
        <f>D37</f>
        <v>Total Credit Hours</v>
      </c>
      <c r="E46" s="202">
        <f>SUM(E47:E54)</f>
        <v>17</v>
      </c>
      <c r="F46" s="185" t="str">
        <f>F28</f>
        <v>FALL</v>
      </c>
      <c r="G46" s="185">
        <f>G37</f>
        <v>2018</v>
      </c>
      <c r="H46" s="43"/>
      <c r="I46" s="44"/>
      <c r="J46" s="50">
        <f>IF(N46=0,0,ROUND(M46/N46,2))</f>
        <v>0</v>
      </c>
      <c r="K46" s="232"/>
      <c r="M46" s="36">
        <f t="shared" ref="M46:N46" si="16">SUM(M47:M54)</f>
        <v>0</v>
      </c>
      <c r="N46" s="37">
        <f t="shared" si="16"/>
        <v>0</v>
      </c>
      <c r="O46" s="14"/>
    </row>
    <row r="47" spans="1:15" s="186" customFormat="1" x14ac:dyDescent="0.3">
      <c r="A47" s="203">
        <v>1</v>
      </c>
      <c r="B47" s="103" t="s">
        <v>284</v>
      </c>
      <c r="C47" s="103" t="str">
        <f>IF(B47=0,"",LOOKUP($B47,'Course List'!$C$6:$C$1019,'Course List'!D$6:D$1019))</f>
        <v>  121</v>
      </c>
      <c r="D47" s="103" t="str">
        <f>IF(B47=0,"",LOOKUP($B47,'Course List'!$C$6:$C$1019,'Course List'!E$6:E$1019))</f>
        <v> Structural Theory I (w 2-hr recitation)</v>
      </c>
      <c r="E47" s="103">
        <f>IF(B47=0,"",LOOKUP($B47,'Course List'!$C$6:$C$1019,'Course List'!F$6:F$1019))</f>
        <v>3</v>
      </c>
      <c r="F47" s="103" t="str">
        <f>IF(B47=0,"",LOOKUP($B47,'Course List'!$C$6:$C$1019,'Course List'!G$6:G$1019))</f>
        <v>F</v>
      </c>
      <c r="G47" s="103" t="str">
        <f>IF(B47=0,"",LOOKUP($B47,'Course List'!$C$6:$C$1019,'Course List'!H$6:H$1019))</f>
        <v>Prerequisite: CE 2210 (117), CE 2220 (120)</v>
      </c>
      <c r="H47" s="45"/>
      <c r="I47" s="47"/>
      <c r="J47" s="32" t="str">
        <f>IF(H47=0,"",LOOKUP(H47,'GPA Table'!$B$5:$B$16,'GPA Table'!$E$5:$E$16))</f>
        <v/>
      </c>
      <c r="K47" s="230"/>
      <c r="L47" s="9"/>
      <c r="M47" s="17">
        <f t="shared" ref="M47:M54" si="17">IF(E47=0,0,IF(H47=0,0,J47*E47))</f>
        <v>0</v>
      </c>
      <c r="N47" s="17">
        <f t="shared" ref="N47:N54" si="18">IF(H47=0,0,E47)</f>
        <v>0</v>
      </c>
      <c r="O47" s="10"/>
    </row>
    <row r="48" spans="1:15" s="186" customFormat="1" x14ac:dyDescent="0.3">
      <c r="A48" s="203">
        <f>A47+1</f>
        <v>2</v>
      </c>
      <c r="B48" s="196" t="s">
        <v>282</v>
      </c>
      <c r="C48" s="103" t="str">
        <f>IF(B48=0,"",LOOKUP($B48,'Course List'!$C$6:$C$1019,'Course List'!D$6:D$1019))</f>
        <v>  166</v>
      </c>
      <c r="D48" s="103" t="str">
        <f>IF(B48=0,"",LOOKUP($B48,'Course List'!$C$6:$C$1019,'Course List'!E$6:E$1019))</f>
        <v> Materials Engineering</v>
      </c>
      <c r="E48" s="103">
        <f>IF(B48=0,"",LOOKUP($B48,'Course List'!$C$6:$C$1019,'Course List'!F$6:F$1019))</f>
        <v>2</v>
      </c>
      <c r="F48" s="103" t="str">
        <f>IF(B48=0,"",LOOKUP($B48,'Course List'!$C$6:$C$1019,'Course List'!G$6:G$1019))</f>
        <v>F</v>
      </c>
      <c r="G48" s="103" t="str">
        <f>IF(B48=0,"",LOOKUP($B48,'Course List'!$C$6:$C$1019,'Course List'!H$6:H$1019))</f>
        <v xml:space="preserve">Prerequisite: CE 2220 (120) </v>
      </c>
      <c r="H48" s="45"/>
      <c r="I48" s="47"/>
      <c r="J48" s="33" t="str">
        <f>IF(H48=0,"",LOOKUP(H48,'GPA Table'!$B$5:$B$16,'GPA Table'!$E$5:$E$16))</f>
        <v/>
      </c>
      <c r="K48" s="231"/>
      <c r="L48" s="9"/>
      <c r="M48" s="17">
        <f t="shared" si="17"/>
        <v>0</v>
      </c>
      <c r="N48" s="17">
        <f t="shared" si="18"/>
        <v>0</v>
      </c>
      <c r="O48" s="10"/>
    </row>
    <row r="49" spans="1:17" s="186" customFormat="1" x14ac:dyDescent="0.3">
      <c r="A49" s="203">
        <f t="shared" ref="A49:A51" si="19">A48+1</f>
        <v>3</v>
      </c>
      <c r="B49" s="103" t="s">
        <v>283</v>
      </c>
      <c r="C49" s="103" t="str">
        <f>IF(B49=0,"",LOOKUP($B49,'Course List'!$C$6:$C$1019,'Course List'!D$6:D$1019))</f>
        <v>  167W</v>
      </c>
      <c r="D49" s="103" t="str">
        <f>IF(B49=0,"",LOOKUP($B49,'Course List'!$C$6:$C$1019,'Course List'!E$6:E$1019))</f>
        <v> Mechanics of Materials Lab (WID)</v>
      </c>
      <c r="E49" s="103">
        <f>IF(B49=0,"",LOOKUP($B49,'Course List'!$C$6:$C$1019,'Course List'!F$6:F$1019))</f>
        <v>1</v>
      </c>
      <c r="F49" s="103" t="str">
        <f>IF(B49=0,"",LOOKUP($B49,'Course List'!$C$6:$C$1019,'Course List'!G$6:G$1019))</f>
        <v>F</v>
      </c>
      <c r="G49" s="103" t="str">
        <f>IF(B49=0,"",LOOKUP($B49,'Course List'!$C$6:$C$1019,'Course List'!H$6:H$1019))</f>
        <v>Prerequisite or corequisite: CE3110 (166)</v>
      </c>
      <c r="H49" s="45"/>
      <c r="I49" s="47"/>
      <c r="J49" s="33" t="str">
        <f>IF(H49=0,"",LOOKUP(H49,'GPA Table'!$B$5:$B$16,'GPA Table'!$E$5:$E$16))</f>
        <v/>
      </c>
      <c r="K49" s="231"/>
      <c r="L49" s="9"/>
      <c r="M49" s="17">
        <f t="shared" si="17"/>
        <v>0</v>
      </c>
      <c r="N49" s="17">
        <f t="shared" si="18"/>
        <v>0</v>
      </c>
      <c r="O49" s="10"/>
    </row>
    <row r="50" spans="1:17" s="186" customFormat="1" ht="15" customHeight="1" x14ac:dyDescent="0.3">
      <c r="A50" s="203">
        <f t="shared" si="19"/>
        <v>4</v>
      </c>
      <c r="B50" s="103" t="s">
        <v>487</v>
      </c>
      <c r="C50" s="103">
        <f>IF(B50=0,"",LOOKUP($B50,'Course List'!$C$6:$C$1019,'Course List'!D$6:D$1019))</f>
        <v>151</v>
      </c>
      <c r="D50" s="103" t="str">
        <f>IF(B50=0,"",LOOKUP($B50,'Course List'!$C$6:$C$1019,'Course List'!E$6:E$1019))</f>
        <v>Organic Chemistry</v>
      </c>
      <c r="E50" s="103">
        <f>IF(B50=0,"",LOOKUP($B50,'Course List'!$C$6:$C$1019,'Course List'!F$6:F$1019))</f>
        <v>3</v>
      </c>
      <c r="F50" s="103" t="str">
        <f>IF(B50=0,"",LOOKUP($B50,'Course List'!$C$6:$C$1019,'Course List'!G$6:G$1019))</f>
        <v>AY</v>
      </c>
      <c r="G50" s="103" t="str">
        <f>IF(B50=0,"",LOOKUP($B50,'Course List'!$C$6:$C$1019,'Course List'!H$6:H$1019))</f>
        <v>Prerequisite: Chem 1112 (12)</v>
      </c>
      <c r="H50" s="45"/>
      <c r="I50" s="47"/>
      <c r="J50" s="33" t="str">
        <f>IF(H50=0,"",LOOKUP(H50,'GPA Table'!$B$5:$B$16,'GPA Table'!$E$5:$E$16))</f>
        <v/>
      </c>
      <c r="K50" s="231"/>
      <c r="L50" s="9"/>
      <c r="M50" s="17">
        <f t="shared" si="17"/>
        <v>0</v>
      </c>
      <c r="N50" s="17">
        <f t="shared" si="18"/>
        <v>0</v>
      </c>
      <c r="O50" s="10"/>
    </row>
    <row r="51" spans="1:17" s="186" customFormat="1" x14ac:dyDescent="0.3">
      <c r="A51" s="203">
        <f t="shared" si="19"/>
        <v>5</v>
      </c>
      <c r="B51" s="103" t="s">
        <v>488</v>
      </c>
      <c r="C51" s="103">
        <f>IF(B51=0,"",LOOKUP($B51,'Course List'!$C$6:$C$1019,'Course List'!D$6:D$1019))</f>
        <v>153</v>
      </c>
      <c r="D51" s="103" t="str">
        <f>IF(B51=0,"",LOOKUP($B51,'Course List'!$C$6:$C$1019,'Course List'!E$6:E$1019))</f>
        <v>Organic Chemistry Laboratory</v>
      </c>
      <c r="E51" s="103">
        <f>IF(B51=0,"",LOOKUP($B51,'Course List'!$C$6:$C$1019,'Course List'!F$6:F$1019))</f>
        <v>1</v>
      </c>
      <c r="F51" s="103" t="str">
        <f>IF(B51=0,"",LOOKUP($B51,'Course List'!$C$6:$C$1019,'Course List'!G$6:G$1019))</f>
        <v>AY</v>
      </c>
      <c r="G51" s="103" t="str">
        <f>IF(B51=0,"",LOOKUP($B51,'Course List'!$C$6:$C$1019,'Course List'!H$6:H$1019))</f>
        <v xml:space="preserve"> Corequisite: Chem 2151 (51)</v>
      </c>
      <c r="H51" s="45"/>
      <c r="I51" s="47"/>
      <c r="J51" s="33" t="str">
        <f>IF(H51=0,"",LOOKUP(H51,'GPA Table'!$B$5:$B$16,'GPA Table'!$E$5:$E$16))</f>
        <v/>
      </c>
      <c r="K51" s="231"/>
      <c r="L51" s="9"/>
      <c r="M51" s="17">
        <f t="shared" si="17"/>
        <v>0</v>
      </c>
      <c r="N51" s="17">
        <f t="shared" si="18"/>
        <v>0</v>
      </c>
      <c r="O51" s="10"/>
    </row>
    <row r="52" spans="1:17" s="186" customFormat="1" x14ac:dyDescent="0.3">
      <c r="A52" s="203">
        <f>A51+1</f>
        <v>6</v>
      </c>
      <c r="B52" s="103" t="s">
        <v>472</v>
      </c>
      <c r="C52" s="103">
        <f>IF(B52=0,"",LOOKUP($B52,'Course List'!$C$6:$C$1019,'Course List'!D$6:D$1019))</f>
        <v>11</v>
      </c>
      <c r="D52" s="103" t="str">
        <f>IF(B52=0,"",LOOKUP($B52,'Course List'!$C$6:$C$1019,'Course List'!E$6:E$1019))</f>
        <v>Circuit Theory</v>
      </c>
      <c r="E52" s="103">
        <f>IF(B52=0,"",LOOKUP($B52,'Course List'!$C$6:$C$1019,'Course List'!F$6:F$1019))</f>
        <v>4</v>
      </c>
      <c r="F52" s="103" t="str">
        <f>IF(B52=0,"",LOOKUP($B52,'Course List'!$C$6:$C$1019,'Course List'!G$6:G$1019))</f>
        <v>F &amp; S</v>
      </c>
      <c r="G52" s="103" t="str">
        <f>IF(B52=0,"",LOOKUP($B52,'Course List'!$C$6:$C$1019,'Course List'!H$6:H$1019))</f>
        <v>Corequisite: ApSc 2113 (113), Phys 1022 (22)</v>
      </c>
      <c r="H52" s="45"/>
      <c r="I52" s="47"/>
      <c r="J52" s="33" t="str">
        <f>IF(H52=0,"",LOOKUP(H52,'GPA Table'!$B$5:$B$16,'GPA Table'!$E$5:$E$16))</f>
        <v/>
      </c>
      <c r="K52" s="231"/>
      <c r="L52" s="9"/>
      <c r="M52" s="17">
        <f t="shared" si="17"/>
        <v>0</v>
      </c>
      <c r="N52" s="17">
        <f t="shared" si="18"/>
        <v>0</v>
      </c>
      <c r="O52" s="10"/>
    </row>
    <row r="53" spans="1:17" s="186" customFormat="1" x14ac:dyDescent="0.3">
      <c r="A53" s="203">
        <f>A52+1</f>
        <v>7</v>
      </c>
      <c r="B53" s="103" t="s">
        <v>262</v>
      </c>
      <c r="C53" s="103">
        <f>IF(B53=0,"",LOOKUP($B53,'Course List'!$C$6:$C$1019,'Course List'!D$6:D$1019))</f>
        <v>126</v>
      </c>
      <c r="D53" s="103" t="str">
        <f>IF(B53=0,"",LOOKUP($B53,'Course List'!$C$6:$C$1019,'Course List'!E$6:E$1019))</f>
        <v>Fluid Mechanics</v>
      </c>
      <c r="E53" s="103">
        <f>IF(B53=0,"",LOOKUP($B53,'Course List'!$C$6:$C$1019,'Course List'!F$6:F$1019))</f>
        <v>3</v>
      </c>
      <c r="F53" s="103" t="str">
        <f>IF(B53=0,"",LOOKUP($B53,'Course List'!$C$6:$C$1019,'Course List'!G$6:G$1019))</f>
        <v>F</v>
      </c>
      <c r="G53" s="103" t="str">
        <f>IF(B53=0,"",LOOKUP($B53,'Course List'!$C$6:$C$1019,'Course List'!H$6:H$1019))</f>
        <v>Prerequisite: ApSc 2058 (58)</v>
      </c>
      <c r="H53" s="45"/>
      <c r="I53" s="47"/>
      <c r="J53" s="33" t="str">
        <f>IF(H53=0,"",LOOKUP(H53,'GPA Table'!$B$5:$B$16,'GPA Table'!$E$5:$E$16))</f>
        <v/>
      </c>
      <c r="K53" s="231"/>
      <c r="L53" s="9"/>
      <c r="M53" s="17">
        <f t="shared" si="17"/>
        <v>0</v>
      </c>
      <c r="N53" s="17">
        <f t="shared" si="18"/>
        <v>0</v>
      </c>
      <c r="O53" s="10"/>
    </row>
    <row r="54" spans="1:17" s="186" customFormat="1" ht="16.2" thickBot="1" x14ac:dyDescent="0.35">
      <c r="A54" s="204">
        <f t="shared" ref="A54" si="20">A53+1</f>
        <v>8</v>
      </c>
      <c r="B54" s="74"/>
      <c r="C54" s="74" t="str">
        <f>IF(B54=0,"",LOOKUP($B54,'Course List'!$C$6:$C$1019,'Course List'!D$6:D$1019))</f>
        <v/>
      </c>
      <c r="D54" s="74" t="str">
        <f>IF(B54=0,"",LOOKUP($B54,'Course List'!$C$6:$C$1019,'Course List'!E$6:E$1019))</f>
        <v/>
      </c>
      <c r="E54" s="73" t="str">
        <f>IF(B54=0,"",LOOKUP($B54,'Course List'!$C$6:$C$1019,'Course List'!F$6:F$1019))</f>
        <v/>
      </c>
      <c r="F54" s="74" t="str">
        <f>IF(B54=0,"",LOOKUP($B54,'Course List'!$C$6:$C$1019,'Course List'!G$6:G$1019))</f>
        <v/>
      </c>
      <c r="G54" s="74" t="str">
        <f>IF(B54=0,"",LOOKUP($B54,'Course List'!$C$6:$C$1019,'Course List'!H$6:H$1019))</f>
        <v/>
      </c>
      <c r="H54" s="46"/>
      <c r="I54" s="48"/>
      <c r="J54" s="34" t="str">
        <f>IF(H54=0,"",LOOKUP(H54,'GPA Table'!$B$5:$B$16,'GPA Table'!$E$5:$E$16))</f>
        <v/>
      </c>
      <c r="K54" s="231"/>
      <c r="L54" s="9"/>
      <c r="M54" s="17">
        <f t="shared" si="17"/>
        <v>0</v>
      </c>
      <c r="N54" s="17">
        <f t="shared" si="18"/>
        <v>0</v>
      </c>
      <c r="O54" s="10"/>
    </row>
    <row r="55" spans="1:17" s="13" customFormat="1" ht="16.2" thickBot="1" x14ac:dyDescent="0.35">
      <c r="A55" s="201"/>
      <c r="B55" s="202" t="str">
        <f>B46</f>
        <v>Semester</v>
      </c>
      <c r="C55" s="202">
        <f>C46+1</f>
        <v>6</v>
      </c>
      <c r="D55" s="202" t="str">
        <f>D46</f>
        <v>Total Credit Hours</v>
      </c>
      <c r="E55" s="202">
        <f>SUM(E56:E63)</f>
        <v>18</v>
      </c>
      <c r="F55" s="185" t="str">
        <f>F37</f>
        <v>SPRING</v>
      </c>
      <c r="G55" s="185">
        <f>G46+1</f>
        <v>2019</v>
      </c>
      <c r="H55" s="43"/>
      <c r="I55" s="44"/>
      <c r="J55" s="50">
        <f>IF(N55=0,0,ROUND(M55/N55,2))</f>
        <v>0</v>
      </c>
      <c r="K55" s="232"/>
      <c r="M55" s="36">
        <f t="shared" ref="M55:N55" si="21">SUM(M56:M63)</f>
        <v>0</v>
      </c>
      <c r="N55" s="37">
        <f t="shared" si="21"/>
        <v>0</v>
      </c>
      <c r="O55" s="14"/>
    </row>
    <row r="56" spans="1:17" s="186" customFormat="1" x14ac:dyDescent="0.3">
      <c r="A56" s="203">
        <v>1</v>
      </c>
      <c r="B56" s="103" t="s">
        <v>285</v>
      </c>
      <c r="C56" s="103" t="str">
        <f>IF(B56=0,"",LOOKUP($B56,'Course List'!$C$6:$C$1019,'Course List'!D$6:D$1019))</f>
        <v>  122</v>
      </c>
      <c r="D56" s="103" t="str">
        <f>IF(B56=0,"",LOOKUP($B56,'Course List'!$C$6:$C$1019,'Course List'!E$6:E$1019))</f>
        <v> Structural Theory II (w 2-hr recitation)</v>
      </c>
      <c r="E56" s="103">
        <f>IF(B56=0,"",LOOKUP($B56,'Course List'!$C$6:$C$1019,'Course List'!F$6:F$1019))</f>
        <v>3</v>
      </c>
      <c r="F56" s="103" t="str">
        <f>IF(B56=0,"",LOOKUP($B56,'Course List'!$C$6:$C$1019,'Course List'!G$6:G$1019))</f>
        <v>S</v>
      </c>
      <c r="G56" s="103" t="str">
        <f>IF(B56=0,"",LOOKUP($B56,'Course List'!$C$6:$C$1019,'Course List'!H$6:H$1019))</f>
        <v>CE 3230 (121)</v>
      </c>
      <c r="H56" s="45"/>
      <c r="I56" s="47"/>
      <c r="J56" s="32" t="str">
        <f>IF(H56=0,"",LOOKUP(H56,'GPA Table'!$B$5:$B$16,'GPA Table'!$E$5:$E$16))</f>
        <v/>
      </c>
      <c r="K56" s="230"/>
      <c r="L56" s="9"/>
      <c r="M56" s="17">
        <f t="shared" ref="M56:M63" si="22">IF(E56=0,0,IF(H56=0,0,J56*E56))</f>
        <v>0</v>
      </c>
      <c r="N56" s="17">
        <f t="shared" ref="N56:N63" si="23">IF(H56=0,0,E56)</f>
        <v>0</v>
      </c>
      <c r="O56" s="10"/>
      <c r="P56" s="190"/>
      <c r="Q56" s="6"/>
    </row>
    <row r="57" spans="1:17" s="186" customFormat="1" x14ac:dyDescent="0.3">
      <c r="A57" s="203">
        <f>A56+1</f>
        <v>2</v>
      </c>
      <c r="B57" s="196" t="s">
        <v>290</v>
      </c>
      <c r="C57" s="103" t="str">
        <f>IF(B57=0,"",LOOKUP($B57,'Course List'!$C$6:$C$1019,'Course List'!D$6:D$1019))</f>
        <v>  188</v>
      </c>
      <c r="D57" s="103" t="str">
        <f>IF(B57=0,"",LOOKUP($B57,'Course List'!$C$6:$C$1019,'Course List'!E$6:E$1019))</f>
        <v> Hydraulics Laboratory</v>
      </c>
      <c r="E57" s="103">
        <f>IF(B57=0,"",LOOKUP($B57,'Course List'!$C$6:$C$1019,'Course List'!F$6:F$1019))</f>
        <v>1</v>
      </c>
      <c r="F57" s="103" t="str">
        <f>IF(B57=0,"",LOOKUP($B57,'Course List'!$C$6:$C$1019,'Course List'!G$6:G$1019))</f>
        <v>S</v>
      </c>
      <c r="G57" s="103" t="str">
        <f>IF(B57=0,"",LOOKUP($B57,'Course List'!$C$6:$C$1019,'Course List'!H$6:H$1019))</f>
        <v>Prerequisite or corequisite: CE 3610 (193)</v>
      </c>
      <c r="H57" s="45"/>
      <c r="I57" s="47"/>
      <c r="J57" s="33" t="str">
        <f>IF(H57=0,"",LOOKUP(H57,'GPA Table'!$B$5:$B$16,'GPA Table'!$E$5:$E$16))</f>
        <v/>
      </c>
      <c r="K57" s="231"/>
      <c r="L57" s="9"/>
      <c r="M57" s="17">
        <f t="shared" si="22"/>
        <v>0</v>
      </c>
      <c r="N57" s="17">
        <f t="shared" si="23"/>
        <v>0</v>
      </c>
      <c r="O57" s="10"/>
      <c r="P57" s="190"/>
      <c r="Q57" s="6"/>
    </row>
    <row r="58" spans="1:17" s="186" customFormat="1" x14ac:dyDescent="0.3">
      <c r="A58" s="203">
        <f t="shared" ref="A58:A60" si="24">A57+1</f>
        <v>3</v>
      </c>
      <c r="B58" s="103" t="s">
        <v>288</v>
      </c>
      <c r="C58" s="103" t="str">
        <f>IF(B58=0,"",LOOKUP($B58,'Course List'!$C$6:$C$1019,'Course List'!D$6:D$1019))</f>
        <v>  189</v>
      </c>
      <c r="D58" s="103" t="str">
        <f>IF(B58=0,"",LOOKUP($B58,'Course List'!$C$6:$C$1019,'Course List'!E$6:E$1019))</f>
        <v> Environmental Engineering Lab</v>
      </c>
      <c r="E58" s="103">
        <f>IF(B58=0,"",LOOKUP($B58,'Course List'!$C$6:$C$1019,'Course List'!F$6:F$1019))</f>
        <v>1</v>
      </c>
      <c r="F58" s="103" t="str">
        <f>IF(B58=0,"",LOOKUP($B58,'Course List'!$C$6:$C$1019,'Course List'!G$6:G$1019))</f>
        <v>S</v>
      </c>
      <c r="G58" s="103" t="str">
        <f>IF(B58=0,"",LOOKUP($B58,'Course List'!$C$6:$C$1019,'Course List'!H$6:H$1019))</f>
        <v xml:space="preserve"> Corequisite: CE 3520 (194)</v>
      </c>
      <c r="H58" s="45"/>
      <c r="I58" s="47"/>
      <c r="J58" s="33" t="str">
        <f>IF(H58=0,"",LOOKUP(H58,'GPA Table'!$B$5:$B$16,'GPA Table'!$E$5:$E$16))</f>
        <v/>
      </c>
      <c r="K58" s="231"/>
      <c r="L58" s="9"/>
      <c r="M58" s="17">
        <f t="shared" si="22"/>
        <v>0</v>
      </c>
      <c r="N58" s="17">
        <f t="shared" si="23"/>
        <v>0</v>
      </c>
      <c r="O58" s="10"/>
      <c r="P58" s="190"/>
      <c r="Q58" s="6"/>
    </row>
    <row r="59" spans="1:17" s="186" customFormat="1" x14ac:dyDescent="0.3">
      <c r="A59" s="203">
        <f t="shared" si="24"/>
        <v>4</v>
      </c>
      <c r="B59" s="103" t="s">
        <v>286</v>
      </c>
      <c r="C59" s="103" t="str">
        <f>IF(B59=0,"",LOOKUP($B59,'Course List'!$C$6:$C$1019,'Course List'!D$6:D$1019))</f>
        <v>  192</v>
      </c>
      <c r="D59" s="103" t="str">
        <f>IF(B59=0,"",LOOKUP($B59,'Course List'!$C$6:$C$1019,'Course List'!E$6:E$1019))</f>
        <v> Reinforced Concrete Structures</v>
      </c>
      <c r="E59" s="103">
        <f>IF(B59=0,"",LOOKUP($B59,'Course List'!$C$6:$C$1019,'Course List'!F$6:F$1019))</f>
        <v>3</v>
      </c>
      <c r="F59" s="103" t="str">
        <f>IF(B59=0,"",LOOKUP($B59,'Course List'!$C$6:$C$1019,'Course List'!G$6:G$1019))</f>
        <v>S</v>
      </c>
      <c r="G59" s="103" t="str">
        <f>IF(B59=0,"",LOOKUP($B59,'Course List'!$C$6:$C$1019,'Course List'!H$6:H$1019))</f>
        <v>Prerequisite or corequisite: CE 3240 (122)</v>
      </c>
      <c r="H59" s="45"/>
      <c r="I59" s="47"/>
      <c r="J59" s="33" t="str">
        <f>IF(H59=0,"",LOOKUP(H59,'GPA Table'!$B$5:$B$16,'GPA Table'!$E$5:$E$16))</f>
        <v/>
      </c>
      <c r="K59" s="231"/>
      <c r="L59" s="9"/>
      <c r="M59" s="17">
        <f t="shared" si="22"/>
        <v>0</v>
      </c>
      <c r="N59" s="17">
        <f t="shared" si="23"/>
        <v>0</v>
      </c>
      <c r="O59" s="10"/>
      <c r="P59" s="190"/>
      <c r="Q59" s="6"/>
    </row>
    <row r="60" spans="1:17" s="186" customFormat="1" x14ac:dyDescent="0.3">
      <c r="A60" s="203">
        <f t="shared" si="24"/>
        <v>5</v>
      </c>
      <c r="B60" s="103" t="s">
        <v>289</v>
      </c>
      <c r="C60" s="103" t="str">
        <f>IF(B60=0,"",LOOKUP($B60,'Course List'!$C$6:$C$1019,'Course List'!D$6:D$1019))</f>
        <v>  193</v>
      </c>
      <c r="D60" s="103" t="str">
        <f>IF(B60=0,"",LOOKUP($B60,'Course List'!$C$6:$C$1019,'Course List'!E$6:E$1019))</f>
        <v> Hydraulics</v>
      </c>
      <c r="E60" s="103">
        <f>IF(B60=0,"",LOOKUP($B60,'Course List'!$C$6:$C$1019,'Course List'!F$6:F$1019))</f>
        <v>3</v>
      </c>
      <c r="F60" s="103" t="str">
        <f>IF(B60=0,"",LOOKUP($B60,'Course List'!$C$6:$C$1019,'Course List'!G$6:G$1019))</f>
        <v>S</v>
      </c>
      <c r="G60" s="103" t="str">
        <f>IF(B60=0,"",LOOKUP($B60,'Course List'!$C$6:$C$1019,'Course List'!H$6:H$1019))</f>
        <v>Prerequisite: MAE 3126</v>
      </c>
      <c r="H60" s="45"/>
      <c r="I60" s="47"/>
      <c r="J60" s="33" t="str">
        <f>IF(H60=0,"",LOOKUP(H60,'GPA Table'!$B$5:$B$16,'GPA Table'!$E$5:$E$16))</f>
        <v/>
      </c>
      <c r="K60" s="231"/>
      <c r="L60" s="9"/>
      <c r="M60" s="17">
        <f t="shared" si="22"/>
        <v>0</v>
      </c>
      <c r="N60" s="17">
        <f t="shared" si="23"/>
        <v>0</v>
      </c>
      <c r="O60" s="10"/>
      <c r="P60" s="190"/>
      <c r="Q60" s="6"/>
    </row>
    <row r="61" spans="1:17" s="186" customFormat="1" x14ac:dyDescent="0.3">
      <c r="A61" s="203">
        <f>A60+1</f>
        <v>6</v>
      </c>
      <c r="B61" s="103" t="s">
        <v>287</v>
      </c>
      <c r="C61" s="103" t="str">
        <f>IF(B61=0,"",LOOKUP($B61,'Course List'!$C$6:$C$1019,'Course List'!D$6:D$1019))</f>
        <v>  194</v>
      </c>
      <c r="D61" s="103" t="str">
        <f>IF(B61=0,"",LOOKUP($B61,'Course List'!$C$6:$C$1019,'Course List'!E$6:E$1019))</f>
        <v> Envir Eng I:Water Resourc&amp;Qual</v>
      </c>
      <c r="E61" s="103">
        <f>IF(B61=0,"",LOOKUP($B61,'Course List'!$C$6:$C$1019,'Course List'!F$6:F$1019))</f>
        <v>3</v>
      </c>
      <c r="F61" s="103" t="str">
        <f>IF(B61=0,"",LOOKUP($B61,'Course List'!$C$6:$C$1019,'Course List'!G$6:G$1019))</f>
        <v>S</v>
      </c>
      <c r="G61" s="103" t="str">
        <f>IF(B61=0,"",LOOKUP($B61,'Course List'!$C$6:$C$1019,'Course List'!H$6:H$1019))</f>
        <v>Prerequisite or corequisite: CE3610 (193)</v>
      </c>
      <c r="H61" s="45"/>
      <c r="I61" s="47"/>
      <c r="J61" s="33" t="str">
        <f>IF(H61=0,"",LOOKUP(H61,'GPA Table'!$B$5:$B$16,'GPA Table'!$E$5:$E$16))</f>
        <v/>
      </c>
      <c r="K61" s="231"/>
      <c r="L61" s="9"/>
      <c r="M61" s="17">
        <f t="shared" si="22"/>
        <v>0</v>
      </c>
      <c r="N61" s="17">
        <f t="shared" si="23"/>
        <v>0</v>
      </c>
      <c r="O61" s="10"/>
      <c r="P61" s="190"/>
      <c r="Q61" s="6"/>
    </row>
    <row r="62" spans="1:17" s="186" customFormat="1" x14ac:dyDescent="0.3">
      <c r="A62" s="203">
        <f>A61+1</f>
        <v>7</v>
      </c>
      <c r="B62" s="103" t="s">
        <v>489</v>
      </c>
      <c r="C62" s="103">
        <f>IF(B62=0,"",LOOKUP($B62,'Course List'!$C$6:$C$1019,'Course List'!D$6:D$1019))</f>
        <v>152</v>
      </c>
      <c r="D62" s="103" t="str">
        <f>IF(B62=0,"",LOOKUP($B62,'Course List'!$C$6:$C$1019,'Course List'!E$6:E$1019))</f>
        <v>Organic Chemistry</v>
      </c>
      <c r="E62" s="103">
        <f>IF(B62=0,"",LOOKUP($B62,'Course List'!$C$6:$C$1019,'Course List'!F$6:F$1019))</f>
        <v>3</v>
      </c>
      <c r="F62" s="103" t="str">
        <f>IF(B62=0,"",LOOKUP($B62,'Course List'!$C$6:$C$1019,'Course List'!G$6:G$1019))</f>
        <v>AY</v>
      </c>
      <c r="G62" s="103" t="str">
        <f>IF(B62=0,"",LOOKUP($B62,'Course List'!$C$6:$C$1019,'Course List'!H$6:H$1019))</f>
        <v>Prerequisite: Chem 1113 (13)</v>
      </c>
      <c r="H62" s="45"/>
      <c r="I62" s="47"/>
      <c r="J62" s="33" t="str">
        <f>IF(H62=0,"",LOOKUP(H62,'GPA Table'!$B$5:$B$16,'GPA Table'!$E$5:$E$16))</f>
        <v/>
      </c>
      <c r="K62" s="231"/>
      <c r="L62" s="9"/>
      <c r="M62" s="17">
        <f t="shared" si="22"/>
        <v>0</v>
      </c>
      <c r="N62" s="17">
        <f t="shared" si="23"/>
        <v>0</v>
      </c>
      <c r="O62" s="10"/>
    </row>
    <row r="63" spans="1:17" s="186" customFormat="1" ht="16.2" thickBot="1" x14ac:dyDescent="0.35">
      <c r="A63" s="204">
        <f>A62+1</f>
        <v>8</v>
      </c>
      <c r="B63" s="104" t="s">
        <v>490</v>
      </c>
      <c r="C63" s="104">
        <f>IF(B63=0,"",LOOKUP($B63,'Course List'!$C$6:$C$1019,'Course List'!D$6:D$1019))</f>
        <v>154</v>
      </c>
      <c r="D63" s="104" t="str">
        <f>IF(B63=0,"",LOOKUP($B63,'Course List'!$C$6:$C$1019,'Course List'!E$6:E$1019))</f>
        <v>Organic Chemistry Laboratory</v>
      </c>
      <c r="E63" s="103">
        <f>IF(B63=0,"",LOOKUP($B63,'Course List'!$C$6:$C$1019,'Course List'!F$6:F$1019))</f>
        <v>1</v>
      </c>
      <c r="F63" s="104" t="str">
        <f>IF(B63=0,"",LOOKUP($B63,'Course List'!$C$6:$C$1019,'Course List'!G$6:G$1019))</f>
        <v>AY</v>
      </c>
      <c r="G63" s="104" t="str">
        <f>IF(B63=0,"",LOOKUP($B63,'Course List'!$C$6:$C$1019,'Course List'!H$6:H$1019))</f>
        <v xml:space="preserve"> Corequisite: Chem 2152 (52)</v>
      </c>
      <c r="H63" s="46"/>
      <c r="I63" s="48"/>
      <c r="J63" s="34" t="str">
        <f>IF(H63=0,"",LOOKUP(H63,'GPA Table'!$B$5:$B$16,'GPA Table'!$E$5:$E$16))</f>
        <v/>
      </c>
      <c r="K63" s="231"/>
      <c r="L63" s="9"/>
      <c r="M63" s="17">
        <f t="shared" si="22"/>
        <v>0</v>
      </c>
      <c r="N63" s="17">
        <f t="shared" si="23"/>
        <v>0</v>
      </c>
      <c r="O63" s="10"/>
    </row>
    <row r="64" spans="1:17" s="13" customFormat="1" ht="16.2" thickBot="1" x14ac:dyDescent="0.35">
      <c r="A64" s="201"/>
      <c r="B64" s="202" t="str">
        <f>B55</f>
        <v>Semester</v>
      </c>
      <c r="C64" s="202">
        <f>C55+1</f>
        <v>7</v>
      </c>
      <c r="D64" s="202" t="str">
        <f>D55</f>
        <v>Total Credit Hours</v>
      </c>
      <c r="E64" s="202">
        <f>SUM(E65:E72)</f>
        <v>16</v>
      </c>
      <c r="F64" s="185" t="str">
        <f>F46</f>
        <v>FALL</v>
      </c>
      <c r="G64" s="185">
        <f>G55</f>
        <v>2019</v>
      </c>
      <c r="H64" s="43"/>
      <c r="I64" s="44"/>
      <c r="J64" s="50">
        <f>IF(N64=0,0,ROUND(M64/N64,2))</f>
        <v>0</v>
      </c>
      <c r="K64" s="232"/>
      <c r="M64" s="36">
        <f t="shared" ref="M64:N64" si="25">SUM(M65:M72)</f>
        <v>0</v>
      </c>
      <c r="N64" s="37">
        <f t="shared" si="25"/>
        <v>0</v>
      </c>
      <c r="O64" s="14"/>
    </row>
    <row r="65" spans="1:17" s="186" customFormat="1" x14ac:dyDescent="0.3">
      <c r="A65" s="203">
        <v>1</v>
      </c>
      <c r="B65" s="103" t="s">
        <v>295</v>
      </c>
      <c r="C65" s="103" t="str">
        <f>IF(B65=0,"",LOOKUP($B65,'Course List'!$C$6:$C$1019,'Course List'!D$6:D$1019))</f>
        <v>  168</v>
      </c>
      <c r="D65" s="103" t="str">
        <f>IF(B65=0,"",LOOKUP($B65,'Course List'!$C$6:$C$1019,'Course List'!E$6:E$1019))</f>
        <v> Intro-Geotechnical Engineering</v>
      </c>
      <c r="E65" s="103">
        <f>IF(B65=0,"",LOOKUP($B65,'Course List'!$C$6:$C$1019,'Course List'!F$6:F$1019))</f>
        <v>3</v>
      </c>
      <c r="F65" s="103" t="str">
        <f>IF(B65=0,"",LOOKUP($B65,'Course List'!$C$6:$C$1019,'Course List'!G$6:G$1019))</f>
        <v>F</v>
      </c>
      <c r="G65" s="103" t="str">
        <f>IF(B65=0,"",LOOKUP($B65,'Course List'!$C$6:$C$1019,'Course List'!H$6:H$1019))</f>
        <v>Prerequisite: CE 2220 (120), MAE 3126</v>
      </c>
      <c r="H65" s="45"/>
      <c r="I65" s="47"/>
      <c r="J65" s="32" t="str">
        <f>IF(H65=0,"",LOOKUP(H65,'GPA Table'!$B$5:$B$16,'GPA Table'!$E$5:$E$16))</f>
        <v/>
      </c>
      <c r="K65" s="230"/>
      <c r="L65" s="9"/>
      <c r="M65" s="17">
        <f t="shared" ref="M65:M72" si="26">IF(E65=0,0,IF(H65=0,0,J65*E65))</f>
        <v>0</v>
      </c>
      <c r="N65" s="17">
        <f t="shared" ref="N65:N72" si="27">IF(H65=0,0,E65)</f>
        <v>0</v>
      </c>
      <c r="O65" s="10"/>
      <c r="P65" s="190"/>
      <c r="Q65" s="6"/>
    </row>
    <row r="66" spans="1:17" s="186" customFormat="1" x14ac:dyDescent="0.3">
      <c r="A66" s="203">
        <f>A65+1</f>
        <v>2</v>
      </c>
      <c r="B66" s="196" t="s">
        <v>292</v>
      </c>
      <c r="C66" s="103" t="str">
        <f>IF(B66=0,"",LOOKUP($B66,'Course List'!$C$6:$C$1019,'Course List'!D$6:D$1019))</f>
        <v>  191</v>
      </c>
      <c r="D66" s="103" t="str">
        <f>IF(B66=0,"",LOOKUP($B66,'Course List'!$C$6:$C$1019,'Course List'!E$6:E$1019))</f>
        <v> Metal Structures</v>
      </c>
      <c r="E66" s="103">
        <f>IF(B66=0,"",LOOKUP($B66,'Course List'!$C$6:$C$1019,'Course List'!F$6:F$1019))</f>
        <v>3</v>
      </c>
      <c r="F66" s="103" t="str">
        <f>IF(B66=0,"",LOOKUP($B66,'Course List'!$C$6:$C$1019,'Course List'!G$6:G$1019))</f>
        <v>F</v>
      </c>
      <c r="G66" s="103" t="str">
        <f>IF(B66=0,"",LOOKUP($B66,'Course List'!$C$6:$C$1019,'Course List'!H$6:H$1019))</f>
        <v>Prerequisite: CE 3240 (122)</v>
      </c>
      <c r="H66" s="45"/>
      <c r="I66" s="47"/>
      <c r="J66" s="33" t="str">
        <f>IF(H66=0,"",LOOKUP(H66,'GPA Table'!$B$5:$B$16,'GPA Table'!$E$5:$E$16))</f>
        <v/>
      </c>
      <c r="K66" s="231"/>
      <c r="L66" s="9"/>
      <c r="M66" s="17">
        <f t="shared" si="26"/>
        <v>0</v>
      </c>
      <c r="N66" s="17">
        <f t="shared" si="27"/>
        <v>0</v>
      </c>
      <c r="O66" s="10"/>
      <c r="P66" s="190"/>
      <c r="Q66" s="6"/>
    </row>
    <row r="67" spans="1:17" s="186" customFormat="1" x14ac:dyDescent="0.3">
      <c r="A67" s="203">
        <f t="shared" ref="A67:A69" si="28">A66+1</f>
        <v>3</v>
      </c>
      <c r="B67" s="103" t="s">
        <v>296</v>
      </c>
      <c r="C67" s="103" t="str">
        <f>IF(B67=0,"",LOOKUP($B67,'Course List'!$C$6:$C$1019,'Course List'!D$6:D$1019))</f>
        <v>  185</v>
      </c>
      <c r="D67" s="103" t="str">
        <f>IF(B67=0,"",LOOKUP($B67,'Course List'!$C$6:$C$1019,'Course List'!E$6:E$1019))</f>
        <v> Geotechnical Engineering Lab</v>
      </c>
      <c r="E67" s="103">
        <f>IF(B67=0,"",LOOKUP($B67,'Course List'!$C$6:$C$1019,'Course List'!F$6:F$1019))</f>
        <v>1</v>
      </c>
      <c r="F67" s="103" t="str">
        <f>IF(B67=0,"",LOOKUP($B67,'Course List'!$C$6:$C$1019,'Course List'!G$6:G$1019))</f>
        <v>F</v>
      </c>
      <c r="G67" s="103" t="str">
        <f>IF(B67=0,"",LOOKUP($B67,'Course List'!$C$6:$C$1019,'Course List'!H$6:H$1019))</f>
        <v>Prerequisite or corequisite: CE 4410 (168)</v>
      </c>
      <c r="H67" s="45"/>
      <c r="I67" s="47"/>
      <c r="J67" s="33" t="str">
        <f>IF(H67=0,"",LOOKUP(H67,'GPA Table'!$B$5:$B$16,'GPA Table'!$E$5:$E$16))</f>
        <v/>
      </c>
      <c r="K67" s="231"/>
      <c r="L67" s="9"/>
      <c r="M67" s="17">
        <f t="shared" si="26"/>
        <v>0</v>
      </c>
      <c r="N67" s="17">
        <f t="shared" si="27"/>
        <v>0</v>
      </c>
      <c r="O67" s="10"/>
      <c r="P67" s="190"/>
      <c r="Q67" s="6"/>
    </row>
    <row r="68" spans="1:17" s="186" customFormat="1" x14ac:dyDescent="0.3">
      <c r="A68" s="203">
        <f t="shared" si="28"/>
        <v>4</v>
      </c>
      <c r="B68" s="103" t="s">
        <v>297</v>
      </c>
      <c r="C68" s="103" t="str">
        <f>IF(B68=0,"",LOOKUP($B68,'Course List'!$C$6:$C$1019,'Course List'!D$6:D$1019))</f>
        <v>  197</v>
      </c>
      <c r="D68" s="103" t="str">
        <f>IF(B68=0,"",LOOKUP($B68,'Course List'!$C$6:$C$1019,'Course List'!E$6:E$1019))</f>
        <v> Env Eng 2:Water Supply/Pollutn</v>
      </c>
      <c r="E68" s="103">
        <f>IF(B68=0,"",LOOKUP($B68,'Course List'!$C$6:$C$1019,'Course List'!F$6:F$1019))</f>
        <v>3</v>
      </c>
      <c r="F68" s="103" t="str">
        <f>IF(B68=0,"",LOOKUP($B68,'Course List'!$C$6:$C$1019,'Course List'!G$6:G$1019))</f>
        <v>F</v>
      </c>
      <c r="G68" s="103" t="str">
        <f>IF(B68=0,"",LOOKUP($B68,'Course List'!$C$6:$C$1019,'Course List'!H$6:H$1019))</f>
        <v>Prerequisite: CE 3520 (194)</v>
      </c>
      <c r="H68" s="45"/>
      <c r="I68" s="47"/>
      <c r="J68" s="33" t="str">
        <f>IF(H68=0,"",LOOKUP(H68,'GPA Table'!$B$5:$B$16,'GPA Table'!$E$5:$E$16))</f>
        <v/>
      </c>
      <c r="K68" s="231"/>
      <c r="L68" s="9"/>
      <c r="M68" s="17">
        <f t="shared" si="26"/>
        <v>0</v>
      </c>
      <c r="N68" s="17">
        <f t="shared" si="27"/>
        <v>0</v>
      </c>
      <c r="O68" s="10"/>
      <c r="P68" s="190"/>
      <c r="Q68" s="6"/>
    </row>
    <row r="69" spans="1:17" s="186" customFormat="1" x14ac:dyDescent="0.3">
      <c r="A69" s="203">
        <f t="shared" si="28"/>
        <v>5</v>
      </c>
      <c r="B69" s="103" t="s">
        <v>7</v>
      </c>
      <c r="C69" s="103" t="str">
        <f>IF(B69=0,"",LOOKUP($B69,'Course List'!$C$6:$C$1019,'Course List'!D$6:D$1019))</f>
        <v>---</v>
      </c>
      <c r="D69" s="103" t="str">
        <f>IF(B69=0,"",LOOKUP($B69,'Course List'!$C$6:$C$1019,'Course List'!E$6:E$1019))</f>
        <v>See the H/SS List</v>
      </c>
      <c r="E69" s="103">
        <f>IF(B69=0,"",LOOKUP($B69,'Course List'!$C$6:$C$1019,'Course List'!F$6:F$1019))</f>
        <v>3</v>
      </c>
      <c r="F69" s="103" t="str">
        <f>IF(B69=0,"",LOOKUP($B69,'Course List'!$C$6:$C$1019,'Course List'!G$6:G$1019))</f>
        <v>F &amp; S</v>
      </c>
      <c r="G69" s="103" t="str">
        <f>IF(B69=0,"",LOOKUP($B69,'Course List'!$C$6:$C$1019,'Course List'!H$6:H$1019))</f>
        <v xml:space="preserve"> ---</v>
      </c>
      <c r="H69" s="45"/>
      <c r="I69" s="47"/>
      <c r="J69" s="33" t="str">
        <f>IF(H69=0,"",LOOKUP(H69,'GPA Table'!$B$5:$B$16,'GPA Table'!$E$5:$E$16))</f>
        <v/>
      </c>
      <c r="K69" s="231"/>
      <c r="L69" s="9"/>
      <c r="M69" s="17">
        <f t="shared" si="26"/>
        <v>0</v>
      </c>
      <c r="N69" s="17">
        <f t="shared" si="27"/>
        <v>0</v>
      </c>
      <c r="O69" s="10"/>
      <c r="P69" s="190"/>
      <c r="Q69" s="6"/>
    </row>
    <row r="70" spans="1:17" s="186" customFormat="1" x14ac:dyDescent="0.3">
      <c r="A70" s="203">
        <f>A69+1</f>
        <v>6</v>
      </c>
      <c r="B70" s="103" t="s">
        <v>8</v>
      </c>
      <c r="C70" s="103" t="str">
        <f>IF(B70=0,"",LOOKUP($B70,'Course List'!$C$6:$C$1019,'Course List'!D$6:D$1019))</f>
        <v>---</v>
      </c>
      <c r="D70" s="103" t="str">
        <f>IF(B70=0,"",LOOKUP($B70,'Course List'!$C$6:$C$1019,'Course List'!E$6:E$1019))</f>
        <v>See the H/SS List</v>
      </c>
      <c r="E70" s="103">
        <f>IF(B70=0,"",LOOKUP($B70,'Course List'!$C$6:$C$1019,'Course List'!F$6:F$1019))</f>
        <v>3</v>
      </c>
      <c r="F70" s="103" t="str">
        <f>IF(B70=0,"",LOOKUP($B70,'Course List'!$C$6:$C$1019,'Course List'!G$6:G$1019))</f>
        <v>F &amp; S</v>
      </c>
      <c r="G70" s="103" t="str">
        <f>IF(B70=0,"",LOOKUP($B70,'Course List'!$C$6:$C$1019,'Course List'!H$6:H$1019))</f>
        <v xml:space="preserve"> ---</v>
      </c>
      <c r="H70" s="45"/>
      <c r="I70" s="47"/>
      <c r="J70" s="33" t="str">
        <f>IF(H70=0,"",LOOKUP(H70,'GPA Table'!$B$5:$B$16,'GPA Table'!$E$5:$E$16))</f>
        <v/>
      </c>
      <c r="K70" s="231"/>
      <c r="L70" s="9"/>
      <c r="M70" s="17">
        <f t="shared" si="26"/>
        <v>0</v>
      </c>
      <c r="N70" s="17">
        <f t="shared" si="27"/>
        <v>0</v>
      </c>
      <c r="O70" s="10"/>
      <c r="P70" s="190"/>
      <c r="Q70" s="6"/>
    </row>
    <row r="71" spans="1:17" x14ac:dyDescent="0.3">
      <c r="A71" s="203">
        <f>A70+1</f>
        <v>7</v>
      </c>
      <c r="B71" s="73"/>
      <c r="C71" s="73" t="str">
        <f>IF(B71=0,"",LOOKUP($B71,'Course List'!$C$6:$C$1019,'Course List'!D$6:D$1019))</f>
        <v/>
      </c>
      <c r="D71" s="73" t="str">
        <f>IF(B71=0,"",LOOKUP($B71,'Course List'!$C$6:$C$1019,'Course List'!E$6:E$1019))</f>
        <v/>
      </c>
      <c r="E71" s="73" t="str">
        <f>IF(B71=0,"",LOOKUP($B71,'Course List'!$C$6:$C$1019,'Course List'!F$6:F$1019))</f>
        <v/>
      </c>
      <c r="F71" s="73" t="str">
        <f>IF(B71=0,"",LOOKUP($B71,'Course List'!$C$6:$C$1019,'Course List'!G$6:G$1019))</f>
        <v/>
      </c>
      <c r="G71" s="73" t="str">
        <f>IF(B71=0,"",LOOKUP($B71,'Course List'!$C$6:$C$1019,'Course List'!H$6:H$1019))</f>
        <v/>
      </c>
      <c r="H71" s="45"/>
      <c r="I71" s="47"/>
      <c r="J71" s="33" t="str">
        <f>IF(H71=0,"",LOOKUP(H71,'GPA Table'!$B$5:$B$16,'GPA Table'!$E$5:$E$16))</f>
        <v/>
      </c>
      <c r="K71" s="231"/>
      <c r="L71" s="9"/>
      <c r="M71" s="17">
        <f t="shared" si="26"/>
        <v>0</v>
      </c>
      <c r="N71" s="17">
        <f t="shared" si="27"/>
        <v>0</v>
      </c>
    </row>
    <row r="72" spans="1:17" s="186" customFormat="1" ht="16.2" thickBot="1" x14ac:dyDescent="0.35">
      <c r="A72" s="204">
        <f t="shared" ref="A72" si="29">A71+1</f>
        <v>8</v>
      </c>
      <c r="B72" s="74"/>
      <c r="C72" s="74" t="str">
        <f>IF(B72=0,"",LOOKUP($B72,'Course List'!$C$6:$C$1019,'Course List'!D$6:D$1019))</f>
        <v/>
      </c>
      <c r="D72" s="74" t="str">
        <f>IF(B72=0,"",LOOKUP($B72,'Course List'!$C$6:$C$1019,'Course List'!E$6:E$1019))</f>
        <v/>
      </c>
      <c r="E72" s="73" t="str">
        <f>IF(B72=0,"",LOOKUP($B72,'Course List'!$C$6:$C$1019,'Course List'!F$6:F$1019))</f>
        <v/>
      </c>
      <c r="F72" s="74" t="str">
        <f>IF(B72=0,"",LOOKUP($B72,'Course List'!$C$6:$C$1019,'Course List'!G$6:G$1019))</f>
        <v/>
      </c>
      <c r="G72" s="74" t="str">
        <f>IF(B72=0,"",LOOKUP($B72,'Course List'!$C$6:$C$1019,'Course List'!H$6:H$1019))</f>
        <v/>
      </c>
      <c r="H72" s="46"/>
      <c r="I72" s="48"/>
      <c r="J72" s="34" t="str">
        <f>IF(H72=0,"",LOOKUP(H72,'GPA Table'!$B$5:$B$16,'GPA Table'!$E$5:$E$16))</f>
        <v/>
      </c>
      <c r="K72" s="231"/>
      <c r="L72" s="9"/>
      <c r="M72" s="17">
        <f t="shared" si="26"/>
        <v>0</v>
      </c>
      <c r="N72" s="17">
        <f t="shared" si="27"/>
        <v>0</v>
      </c>
      <c r="O72" s="10"/>
    </row>
    <row r="73" spans="1:17" s="13" customFormat="1" ht="16.2" thickBot="1" x14ac:dyDescent="0.35">
      <c r="A73" s="201"/>
      <c r="B73" s="202" t="str">
        <f>B64</f>
        <v>Semester</v>
      </c>
      <c r="C73" s="202">
        <f>C64+1</f>
        <v>8</v>
      </c>
      <c r="D73" s="202" t="str">
        <f>D64</f>
        <v>Total Credit Hours</v>
      </c>
      <c r="E73" s="202">
        <f>SUM(E74:E81)</f>
        <v>18</v>
      </c>
      <c r="F73" s="185" t="str">
        <f>F55</f>
        <v>SPRING</v>
      </c>
      <c r="G73" s="185">
        <f>G64+1</f>
        <v>2020</v>
      </c>
      <c r="H73" s="43"/>
      <c r="I73" s="44"/>
      <c r="J73" s="50">
        <f>IF(N73=0,0,ROUND(M73/N73,2))</f>
        <v>0</v>
      </c>
      <c r="K73" s="232"/>
      <c r="M73" s="36">
        <f t="shared" ref="M73:N73" si="30">SUM(M74:M81)</f>
        <v>0</v>
      </c>
      <c r="N73" s="37">
        <f t="shared" si="30"/>
        <v>0</v>
      </c>
      <c r="O73" s="14"/>
    </row>
    <row r="74" spans="1:17" s="186" customFormat="1" x14ac:dyDescent="0.3">
      <c r="A74" s="203">
        <v>1</v>
      </c>
      <c r="B74" s="103" t="s">
        <v>400</v>
      </c>
      <c r="C74" s="103">
        <f>IF(B74=0,"",LOOKUP($B74,'Course List'!$C$6:$C$1019,'Course List'!D$6:D$1019))</f>
        <v>115</v>
      </c>
      <c r="D74" s="103" t="str">
        <f>IF(B74=0,"",LOOKUP($B74,'Course List'!$C$6:$C$1019,'Course List'!E$6:E$1019))</f>
        <v>Engineering Analysis III</v>
      </c>
      <c r="E74" s="103">
        <f>IF(B74=0,"",LOOKUP($B74,'Course List'!$C$6:$C$1019,'Course List'!F$6:F$1019))</f>
        <v>3</v>
      </c>
      <c r="F74" s="103" t="str">
        <f>IF(B74=0,"",LOOKUP($B74,'Course List'!$C$6:$C$1019,'Course List'!G$6:G$1019))</f>
        <v>F &amp; S</v>
      </c>
      <c r="G74" s="103" t="str">
        <f>IF(B74=0,"",LOOKUP($B74,'Course List'!$C$6:$C$1019,'Course List'!H$6:H$1019))</f>
        <v>Prerequisite: Math 1232 (32), UW 1020 (20)</v>
      </c>
      <c r="H74" s="45"/>
      <c r="I74" s="47"/>
      <c r="J74" s="32" t="str">
        <f>IF(H74=0,"",LOOKUP(H74,'GPA Table'!$B$5:$B$16,'GPA Table'!$E$5:$E$16))</f>
        <v/>
      </c>
      <c r="K74" s="230"/>
      <c r="L74" s="9"/>
      <c r="M74" s="17">
        <f t="shared" ref="M74:M81" si="31">IF(E74=0,0,IF(H74=0,0,J74*E74))</f>
        <v>0</v>
      </c>
      <c r="N74" s="17">
        <f t="shared" ref="N74:N81" si="32">IF(H74=0,0,E74)</f>
        <v>0</v>
      </c>
      <c r="O74" s="10"/>
      <c r="P74" s="190"/>
      <c r="Q74" s="6"/>
    </row>
    <row r="75" spans="1:17" s="186" customFormat="1" x14ac:dyDescent="0.3">
      <c r="A75" s="203">
        <f>A74+1</f>
        <v>2</v>
      </c>
      <c r="B75" s="196" t="s">
        <v>293</v>
      </c>
      <c r="C75" s="103" t="str">
        <f>IF(B75=0,"",LOOKUP($B75,'Course List'!$C$6:$C$1019,'Course List'!D$6:D$1019))</f>
        <v>  190W</v>
      </c>
      <c r="D75" s="103" t="str">
        <f>IF(B75=0,"",LOOKUP($B75,'Course List'!$C$6:$C$1019,'Course List'!E$6:E$1019))</f>
        <v> Contracts and Specifications (WID)</v>
      </c>
      <c r="E75" s="103">
        <f>IF(B75=0,"",LOOKUP($B75,'Course List'!$C$6:$C$1019,'Course List'!F$6:F$1019))</f>
        <v>3</v>
      </c>
      <c r="F75" s="103" t="str">
        <f>IF(B75=0,"",LOOKUP($B75,'Course List'!$C$6:$C$1019,'Course List'!G$6:G$1019))</f>
        <v>S</v>
      </c>
      <c r="G75" s="103" t="str">
        <f>IF(B75=0,"",LOOKUP($B75,'Course List'!$C$6:$C$1019,'Course List'!H$6:H$1019))</f>
        <v>None</v>
      </c>
      <c r="H75" s="45"/>
      <c r="I75" s="47"/>
      <c r="J75" s="33" t="str">
        <f>IF(H75=0,"",LOOKUP(H75,'GPA Table'!$B$5:$B$16,'GPA Table'!$E$5:$E$16))</f>
        <v/>
      </c>
      <c r="K75" s="231"/>
      <c r="L75" s="9"/>
      <c r="M75" s="17">
        <f t="shared" si="31"/>
        <v>0</v>
      </c>
      <c r="N75" s="17">
        <f t="shared" si="32"/>
        <v>0</v>
      </c>
      <c r="O75" s="10"/>
      <c r="P75" s="190"/>
      <c r="Q75" s="6"/>
    </row>
    <row r="76" spans="1:17" s="186" customFormat="1" ht="31.2" x14ac:dyDescent="0.3">
      <c r="A76" s="203">
        <f t="shared" ref="A76:A78" si="33">A75+1</f>
        <v>3</v>
      </c>
      <c r="B76" s="103" t="s">
        <v>294</v>
      </c>
      <c r="C76" s="103" t="str">
        <f>IF(B76=0,"",LOOKUP($B76,'Course List'!$C$6:$C$1019,'Course List'!D$6:D$1019))</f>
        <v>  196</v>
      </c>
      <c r="D76" s="103" t="str">
        <f>IF(B76=0,"",LOOKUP($B76,'Course List'!$C$6:$C$1019,'Course List'!E$6:E$1019))</f>
        <v> Design/Cost Analysis-CE Struct</v>
      </c>
      <c r="E76" s="103">
        <f>IF(B76=0,"",LOOKUP($B76,'Course List'!$C$6:$C$1019,'Course List'!F$6:F$1019))</f>
        <v>3</v>
      </c>
      <c r="F76" s="103" t="str">
        <f>IF(B76=0,"",LOOKUP($B76,'Course List'!$C$6:$C$1019,'Course List'!G$6:G$1019))</f>
        <v>S</v>
      </c>
      <c r="G76" s="103" t="str">
        <f>IF(B76=0,"",LOOKUP($B76,'Course List'!$C$6:$C$1019,'Course List'!H$6:H$1019))</f>
        <v>Successful completion of all CE courses up to the end of the 7th semester</v>
      </c>
      <c r="H76" s="45"/>
      <c r="I76" s="47"/>
      <c r="J76" s="33" t="str">
        <f>IF(H76=0,"",LOOKUP(H76,'GPA Table'!$B$5:$B$16,'GPA Table'!$E$5:$E$16))</f>
        <v/>
      </c>
      <c r="K76" s="231"/>
      <c r="L76" s="9"/>
      <c r="M76" s="17">
        <f t="shared" si="31"/>
        <v>0</v>
      </c>
      <c r="N76" s="17">
        <f t="shared" si="32"/>
        <v>0</v>
      </c>
      <c r="O76" s="10"/>
      <c r="P76" s="190"/>
      <c r="Q76" s="6"/>
    </row>
    <row r="77" spans="1:17" s="186" customFormat="1" x14ac:dyDescent="0.3">
      <c r="A77" s="203">
        <f t="shared" si="33"/>
        <v>4</v>
      </c>
      <c r="B77" s="103" t="s">
        <v>323</v>
      </c>
      <c r="C77" s="103" t="str">
        <f>IF(B77=0,"",LOOKUP($B77,'Course List'!$C$6:$C$1019,'Course List'!D$6:D$1019))</f>
        <v>  232</v>
      </c>
      <c r="D77" s="103" t="str">
        <f>IF(B77=0,"",LOOKUP($B77,'Course List'!$C$6:$C$1019,'Course List'!E$6:E$1019))</f>
        <v> Geotechnical Engineering</v>
      </c>
      <c r="E77" s="103">
        <f>IF(B77=0,"",LOOKUP($B77,'Course List'!$C$6:$C$1019,'Course List'!F$6:F$1019))</f>
        <v>3</v>
      </c>
      <c r="F77" s="103" t="str">
        <f>IF(B77=0,"",LOOKUP($B77,'Course List'!$C$6:$C$1019,'Course List'!G$6:G$1019))</f>
        <v>S</v>
      </c>
      <c r="G77" s="103" t="str">
        <f>IF(B77=0,"",LOOKUP($B77,'Course List'!$C$6:$C$1019,'Course List'!H$6:H$1019))</f>
        <v>Prerequisite: CE 4410 (168) or equivalent</v>
      </c>
      <c r="H77" s="45"/>
      <c r="I77" s="47"/>
      <c r="J77" s="33" t="str">
        <f>IF(H77=0,"",LOOKUP(H77,'GPA Table'!$B$5:$B$16,'GPA Table'!$E$5:$E$16))</f>
        <v/>
      </c>
      <c r="K77" s="231"/>
      <c r="L77" s="9"/>
      <c r="M77" s="17">
        <f t="shared" si="31"/>
        <v>0</v>
      </c>
      <c r="N77" s="17">
        <f t="shared" si="32"/>
        <v>0</v>
      </c>
      <c r="O77" s="10"/>
      <c r="P77" s="190"/>
      <c r="Q77" s="6"/>
    </row>
    <row r="78" spans="1:17" s="186" customFormat="1" x14ac:dyDescent="0.3">
      <c r="A78" s="203">
        <f t="shared" si="33"/>
        <v>5</v>
      </c>
      <c r="B78" s="103" t="s">
        <v>9</v>
      </c>
      <c r="C78" s="103" t="str">
        <f>IF(B78=0,"",LOOKUP($B78,'Course List'!$C$6:$C$1019,'Course List'!D$6:D$1019))</f>
        <v>---</v>
      </c>
      <c r="D78" s="103" t="str">
        <f>IF(B78=0,"",LOOKUP($B78,'Course List'!$C$6:$C$1019,'Course List'!E$6:E$1019))</f>
        <v>See the H/SS List</v>
      </c>
      <c r="E78" s="103">
        <f>IF(B78=0,"",LOOKUP($B78,'Course List'!$C$6:$C$1019,'Course List'!F$6:F$1019))</f>
        <v>3</v>
      </c>
      <c r="F78" s="103" t="str">
        <f>IF(B78=0,"",LOOKUP($B78,'Course List'!$C$6:$C$1019,'Course List'!G$6:G$1019))</f>
        <v>F &amp; S</v>
      </c>
      <c r="G78" s="103" t="str">
        <f>IF(B78=0,"",LOOKUP($B78,'Course List'!$C$6:$C$1019,'Course List'!H$6:H$1019))</f>
        <v xml:space="preserve"> ---</v>
      </c>
      <c r="H78" s="45"/>
      <c r="I78" s="47"/>
      <c r="J78" s="33" t="str">
        <f>IF(H78=0,"",LOOKUP(H78,'GPA Table'!$B$5:$B$16,'GPA Table'!$E$5:$E$16))</f>
        <v/>
      </c>
      <c r="K78" s="231"/>
      <c r="L78" s="9"/>
      <c r="M78" s="17">
        <f t="shared" si="31"/>
        <v>0</v>
      </c>
      <c r="N78" s="17">
        <f t="shared" si="32"/>
        <v>0</v>
      </c>
      <c r="O78" s="10"/>
      <c r="P78" s="190"/>
      <c r="Q78" s="6"/>
    </row>
    <row r="79" spans="1:17" s="186" customFormat="1" x14ac:dyDescent="0.3">
      <c r="A79" s="203">
        <f>A78+1</f>
        <v>6</v>
      </c>
      <c r="B79" s="103" t="s">
        <v>10</v>
      </c>
      <c r="C79" s="103" t="str">
        <f>IF(B79=0,"",LOOKUP($B79,'Course List'!$C$6:$C$1019,'Course List'!D$6:D$1019))</f>
        <v>---</v>
      </c>
      <c r="D79" s="103" t="str">
        <f>IF(B79=0,"",LOOKUP($B79,'Course List'!$C$6:$C$1019,'Course List'!E$6:E$1019))</f>
        <v>See the H/SS List</v>
      </c>
      <c r="E79" s="103">
        <f>IF(B79=0,"",LOOKUP($B79,'Course List'!$C$6:$C$1019,'Course List'!F$6:F$1019))</f>
        <v>3</v>
      </c>
      <c r="F79" s="103" t="str">
        <f>IF(B79=0,"",LOOKUP($B79,'Course List'!$C$6:$C$1019,'Course List'!G$6:G$1019))</f>
        <v>F &amp; S</v>
      </c>
      <c r="G79" s="103" t="str">
        <f>IF(B79=0,"",LOOKUP($B79,'Course List'!$C$6:$C$1019,'Course List'!H$6:H$1019))</f>
        <v xml:space="preserve"> ---</v>
      </c>
      <c r="H79" s="45"/>
      <c r="I79" s="47"/>
      <c r="J79" s="33" t="str">
        <f>IF(H79=0,"",LOOKUP(H79,'GPA Table'!$B$5:$B$16,'GPA Table'!$E$5:$E$16))</f>
        <v/>
      </c>
      <c r="K79" s="231"/>
      <c r="L79" s="9"/>
      <c r="M79" s="17">
        <f t="shared" si="31"/>
        <v>0</v>
      </c>
      <c r="N79" s="17">
        <f t="shared" si="32"/>
        <v>0</v>
      </c>
      <c r="O79" s="10"/>
      <c r="P79" s="190"/>
      <c r="Q79" s="6"/>
    </row>
    <row r="80" spans="1:17" x14ac:dyDescent="0.3">
      <c r="A80" s="203">
        <f>A79+1</f>
        <v>7</v>
      </c>
      <c r="B80" s="73"/>
      <c r="C80" s="73" t="str">
        <f>IF(B80=0,"",LOOKUP($B80,'Course List'!$C$6:$C$1019,'Course List'!D$6:D$1019))</f>
        <v/>
      </c>
      <c r="D80" s="73" t="str">
        <f>IF(B80=0,"",LOOKUP($B80,'Course List'!$C$6:$C$1019,'Course List'!E$6:E$1019))</f>
        <v/>
      </c>
      <c r="E80" s="73" t="str">
        <f>IF(B80=0,"",LOOKUP($B80,'Course List'!$C$6:$C$1019,'Course List'!F$6:F$1019))</f>
        <v/>
      </c>
      <c r="F80" s="73" t="str">
        <f>IF(B80=0,"",LOOKUP($B80,'Course List'!$C$6:$C$1019,'Course List'!G$6:G$1019))</f>
        <v/>
      </c>
      <c r="G80" s="73" t="str">
        <f>IF(B80=0,"",LOOKUP($B80,'Course List'!$C$6:$C$1019,'Course List'!H$6:H$1019))</f>
        <v/>
      </c>
      <c r="H80" s="45"/>
      <c r="I80" s="47"/>
      <c r="J80" s="33" t="str">
        <f>IF(H80=0,"",LOOKUP(H80,'GPA Table'!$B$5:$B$16,'GPA Table'!$E$5:$E$16))</f>
        <v/>
      </c>
      <c r="K80" s="231"/>
      <c r="L80" s="9"/>
      <c r="M80" s="17">
        <f t="shared" si="31"/>
        <v>0</v>
      </c>
      <c r="N80" s="17">
        <f t="shared" si="32"/>
        <v>0</v>
      </c>
    </row>
    <row r="81" spans="1:28" s="186" customFormat="1" ht="16.2" thickBot="1" x14ac:dyDescent="0.35">
      <c r="A81" s="204">
        <f t="shared" ref="A81" si="34">A80+1</f>
        <v>8</v>
      </c>
      <c r="B81" s="74"/>
      <c r="C81" s="74" t="str">
        <f>IF(B81=0,"",LOOKUP($B81,'Course List'!$C$6:$C$1019,'Course List'!D$6:D$1019))</f>
        <v/>
      </c>
      <c r="D81" s="74" t="str">
        <f>IF(B81=0,"",LOOKUP($B81,'Course List'!$C$6:$C$1019,'Course List'!E$6:E$1019))</f>
        <v/>
      </c>
      <c r="E81" s="74" t="str">
        <f>IF(B81=0,"",LOOKUP($B81,'Course List'!$C$6:$C$1019,'Course List'!F$6:F$1019))</f>
        <v/>
      </c>
      <c r="F81" s="74" t="str">
        <f>IF(B81=0,"",LOOKUP($B81,'Course List'!$C$6:$C$1019,'Course List'!G$6:G$1019))</f>
        <v/>
      </c>
      <c r="G81" s="74" t="str">
        <f>IF(B81=0,"",LOOKUP($B81,'Course List'!$C$6:$C$1019,'Course List'!H$6:H$1019))</f>
        <v/>
      </c>
      <c r="H81" s="46"/>
      <c r="I81" s="48"/>
      <c r="J81" s="34" t="str">
        <f>IF(H81=0,"",LOOKUP(H81,'GPA Table'!$B$5:$B$16,'GPA Table'!$E$5:$E$16))</f>
        <v/>
      </c>
      <c r="K81" s="233"/>
      <c r="L81" s="9"/>
      <c r="M81" s="17">
        <f t="shared" si="31"/>
        <v>0</v>
      </c>
      <c r="N81" s="17">
        <f t="shared" si="32"/>
        <v>0</v>
      </c>
      <c r="O81" s="10"/>
    </row>
    <row r="82" spans="1:28" s="21" customFormat="1" x14ac:dyDescent="0.3">
      <c r="B82" s="98"/>
      <c r="G82" s="98"/>
      <c r="K82" s="234"/>
      <c r="M82" s="215"/>
      <c r="Q82" s="200"/>
      <c r="R82" s="186"/>
      <c r="S82" s="186"/>
      <c r="T82" s="186"/>
      <c r="U82" s="200"/>
      <c r="V82" s="186"/>
      <c r="W82" s="186"/>
      <c r="X82" s="186"/>
      <c r="Y82" s="186"/>
      <c r="Z82" s="186"/>
      <c r="AA82" s="186"/>
      <c r="AB82" s="186"/>
    </row>
    <row r="83" spans="1:28" x14ac:dyDescent="0.3">
      <c r="Q83" s="200"/>
      <c r="U83" s="200"/>
    </row>
    <row r="84" spans="1:28" x14ac:dyDescent="0.3">
      <c r="Q84" s="200"/>
      <c r="U84" s="200"/>
    </row>
    <row r="85" spans="1:28" x14ac:dyDescent="0.3">
      <c r="Q85" s="200"/>
      <c r="U85" s="200"/>
    </row>
    <row r="86" spans="1:28" x14ac:dyDescent="0.3">
      <c r="Q86" s="200"/>
      <c r="U86" s="200"/>
    </row>
    <row r="87" spans="1:28" x14ac:dyDescent="0.3">
      <c r="U87" s="200"/>
    </row>
    <row r="88" spans="1:28" s="21" customFormat="1" x14ac:dyDescent="0.3">
      <c r="A88" s="188"/>
      <c r="B88" s="183"/>
      <c r="C88" s="188"/>
      <c r="D88" s="188"/>
      <c r="E88" s="188"/>
      <c r="F88" s="188"/>
      <c r="G88" s="183"/>
      <c r="H88" s="188"/>
      <c r="I88" s="188"/>
      <c r="K88" s="234"/>
      <c r="U88" s="200"/>
      <c r="Z88" s="188"/>
      <c r="AA88" s="188"/>
      <c r="AB88" s="188"/>
    </row>
    <row r="89" spans="1:28" s="21" customFormat="1" x14ac:dyDescent="0.3">
      <c r="A89" s="188"/>
      <c r="B89" s="183"/>
      <c r="C89" s="188"/>
      <c r="D89" s="188"/>
      <c r="E89" s="188"/>
      <c r="F89" s="188"/>
      <c r="G89" s="183"/>
      <c r="H89" s="188"/>
      <c r="I89" s="188"/>
      <c r="K89" s="234"/>
      <c r="U89" s="200"/>
      <c r="Z89" s="188"/>
      <c r="AA89" s="188"/>
      <c r="AB89" s="188"/>
    </row>
    <row r="90" spans="1:28" s="21" customFormat="1" x14ac:dyDescent="0.3">
      <c r="A90" s="188"/>
      <c r="B90" s="183"/>
      <c r="C90" s="188"/>
      <c r="D90" s="188"/>
      <c r="E90" s="188"/>
      <c r="F90" s="188"/>
      <c r="G90" s="183"/>
      <c r="H90" s="188"/>
      <c r="I90" s="188"/>
      <c r="K90" s="234"/>
      <c r="U90" s="200"/>
      <c r="Z90" s="188"/>
      <c r="AA90" s="188"/>
      <c r="AB90" s="188"/>
    </row>
    <row r="91" spans="1:28" s="21" customFormat="1" x14ac:dyDescent="0.3">
      <c r="A91" s="188"/>
      <c r="B91" s="183"/>
      <c r="C91" s="188"/>
      <c r="D91" s="188"/>
      <c r="E91" s="188"/>
      <c r="F91" s="188"/>
      <c r="G91" s="183"/>
      <c r="H91" s="188"/>
      <c r="I91" s="188"/>
      <c r="K91" s="234"/>
      <c r="U91" s="200"/>
      <c r="Z91" s="188"/>
      <c r="AA91" s="188"/>
      <c r="AB91" s="188"/>
    </row>
    <row r="92" spans="1:28" s="21" customFormat="1" x14ac:dyDescent="0.3">
      <c r="A92" s="188"/>
      <c r="B92" s="183"/>
      <c r="C92" s="188"/>
      <c r="D92" s="188"/>
      <c r="E92" s="188"/>
      <c r="F92" s="188"/>
      <c r="G92" s="183"/>
      <c r="H92" s="188"/>
      <c r="I92" s="188"/>
      <c r="K92" s="234"/>
      <c r="U92" s="200"/>
      <c r="Z92" s="188"/>
      <c r="AA92" s="188"/>
      <c r="AB92" s="188"/>
    </row>
    <row r="93" spans="1:28" s="21" customFormat="1" x14ac:dyDescent="0.3">
      <c r="A93" s="188"/>
      <c r="B93" s="183"/>
      <c r="C93" s="188"/>
      <c r="D93" s="188"/>
      <c r="E93" s="188"/>
      <c r="F93" s="188"/>
      <c r="G93" s="183"/>
      <c r="H93" s="188"/>
      <c r="I93" s="188"/>
      <c r="K93" s="234"/>
      <c r="U93" s="200"/>
      <c r="Z93" s="188"/>
      <c r="AA93" s="188"/>
      <c r="AB93" s="188"/>
    </row>
    <row r="94" spans="1:28" s="21" customFormat="1" x14ac:dyDescent="0.3">
      <c r="A94" s="188"/>
      <c r="B94" s="183"/>
      <c r="C94" s="188"/>
      <c r="D94" s="188"/>
      <c r="E94" s="188"/>
      <c r="F94" s="188"/>
      <c r="G94" s="183"/>
      <c r="H94" s="188"/>
      <c r="I94" s="188"/>
      <c r="K94" s="234"/>
      <c r="U94" s="200"/>
      <c r="Z94" s="188"/>
      <c r="AA94" s="188"/>
      <c r="AB94" s="188"/>
    </row>
    <row r="95" spans="1:28" s="21" customFormat="1" x14ac:dyDescent="0.3">
      <c r="A95" s="188"/>
      <c r="B95" s="183"/>
      <c r="C95" s="188"/>
      <c r="D95" s="188"/>
      <c r="E95" s="188"/>
      <c r="F95" s="188"/>
      <c r="G95" s="183"/>
      <c r="H95" s="188"/>
      <c r="I95" s="188"/>
      <c r="K95" s="234"/>
      <c r="U95" s="200"/>
      <c r="Z95" s="188"/>
      <c r="AA95" s="188"/>
      <c r="AB95" s="188"/>
    </row>
    <row r="96" spans="1:28" s="21" customFormat="1" x14ac:dyDescent="0.3">
      <c r="A96" s="188"/>
      <c r="B96" s="183"/>
      <c r="C96" s="188"/>
      <c r="D96" s="188"/>
      <c r="E96" s="188"/>
      <c r="F96" s="188"/>
      <c r="G96" s="183"/>
      <c r="H96" s="188"/>
      <c r="I96" s="188"/>
      <c r="K96" s="234"/>
      <c r="U96" s="200"/>
      <c r="Z96" s="188"/>
      <c r="AA96" s="188"/>
      <c r="AB96" s="188"/>
    </row>
    <row r="97" spans="1:28" s="21" customFormat="1" x14ac:dyDescent="0.3">
      <c r="A97" s="188"/>
      <c r="B97" s="183"/>
      <c r="C97" s="188"/>
      <c r="D97" s="188"/>
      <c r="E97" s="188"/>
      <c r="F97" s="188"/>
      <c r="G97" s="183"/>
      <c r="H97" s="188"/>
      <c r="I97" s="188"/>
      <c r="K97" s="234"/>
      <c r="U97" s="200"/>
      <c r="Z97" s="188"/>
      <c r="AA97" s="188"/>
      <c r="AB97" s="188"/>
    </row>
    <row r="98" spans="1:28" s="21" customFormat="1" x14ac:dyDescent="0.3">
      <c r="A98" s="188"/>
      <c r="B98" s="183"/>
      <c r="C98" s="188"/>
      <c r="D98" s="188"/>
      <c r="E98" s="188"/>
      <c r="F98" s="188"/>
      <c r="G98" s="183"/>
      <c r="H98" s="188"/>
      <c r="I98" s="188"/>
      <c r="K98" s="234"/>
      <c r="U98" s="200"/>
      <c r="Z98" s="188"/>
      <c r="AA98" s="188"/>
      <c r="AB98" s="188"/>
    </row>
    <row r="99" spans="1:28" s="21" customFormat="1" x14ac:dyDescent="0.3">
      <c r="A99" s="188"/>
      <c r="B99" s="183"/>
      <c r="C99" s="188"/>
      <c r="D99" s="188"/>
      <c r="E99" s="188"/>
      <c r="F99" s="188"/>
      <c r="G99" s="183"/>
      <c r="H99" s="188"/>
      <c r="I99" s="188"/>
      <c r="K99" s="234"/>
      <c r="U99" s="200"/>
      <c r="Z99" s="188"/>
      <c r="AA99" s="188"/>
      <c r="AB99" s="188"/>
    </row>
    <row r="100" spans="1:28" s="21" customFormat="1" x14ac:dyDescent="0.3">
      <c r="A100" s="188"/>
      <c r="B100" s="183"/>
      <c r="C100" s="188"/>
      <c r="D100" s="188"/>
      <c r="E100" s="188"/>
      <c r="F100" s="188"/>
      <c r="G100" s="183"/>
      <c r="H100" s="188"/>
      <c r="I100" s="188"/>
      <c r="K100" s="234"/>
      <c r="U100" s="200"/>
      <c r="Z100" s="188"/>
      <c r="AA100" s="188"/>
      <c r="AB100" s="188"/>
    </row>
    <row r="101" spans="1:28" s="21" customFormat="1" x14ac:dyDescent="0.3">
      <c r="A101" s="188"/>
      <c r="B101" s="183"/>
      <c r="C101" s="188"/>
      <c r="D101" s="188"/>
      <c r="E101" s="188"/>
      <c r="F101" s="188"/>
      <c r="G101" s="183"/>
      <c r="H101" s="188"/>
      <c r="I101" s="188"/>
      <c r="K101" s="234"/>
      <c r="U101" s="200"/>
      <c r="Z101" s="188"/>
      <c r="AA101" s="188"/>
      <c r="AB101" s="188"/>
    </row>
    <row r="102" spans="1:28" s="21" customFormat="1" x14ac:dyDescent="0.3">
      <c r="A102" s="188"/>
      <c r="B102" s="183"/>
      <c r="C102" s="188"/>
      <c r="D102" s="188"/>
      <c r="E102" s="188"/>
      <c r="F102" s="188"/>
      <c r="G102" s="183"/>
      <c r="H102" s="188"/>
      <c r="I102" s="188"/>
      <c r="K102" s="234"/>
      <c r="U102" s="200"/>
      <c r="Z102" s="188"/>
      <c r="AA102" s="188"/>
      <c r="AB102" s="188"/>
    </row>
    <row r="103" spans="1:28" s="21" customFormat="1" x14ac:dyDescent="0.3">
      <c r="A103" s="188"/>
      <c r="B103" s="183"/>
      <c r="C103" s="188"/>
      <c r="D103" s="188"/>
      <c r="E103" s="188"/>
      <c r="F103" s="188"/>
      <c r="G103" s="183"/>
      <c r="H103" s="188"/>
      <c r="I103" s="188"/>
      <c r="K103" s="234"/>
      <c r="U103" s="200"/>
      <c r="Z103" s="188"/>
      <c r="AA103" s="188"/>
      <c r="AB103" s="188"/>
    </row>
    <row r="104" spans="1:28" s="21" customFormat="1" x14ac:dyDescent="0.3">
      <c r="A104" s="188"/>
      <c r="B104" s="183"/>
      <c r="C104" s="188"/>
      <c r="D104" s="188"/>
      <c r="E104" s="188"/>
      <c r="F104" s="188"/>
      <c r="G104" s="183"/>
      <c r="H104" s="188"/>
      <c r="I104" s="188"/>
      <c r="K104" s="234"/>
      <c r="U104" s="200"/>
      <c r="Z104" s="188"/>
      <c r="AA104" s="188"/>
      <c r="AB104" s="188"/>
    </row>
    <row r="105" spans="1:28" s="21" customFormat="1" x14ac:dyDescent="0.3">
      <c r="A105" s="188"/>
      <c r="B105" s="183"/>
      <c r="C105" s="188"/>
      <c r="D105" s="188"/>
      <c r="E105" s="188"/>
      <c r="F105" s="188"/>
      <c r="G105" s="183"/>
      <c r="H105" s="188"/>
      <c r="I105" s="188"/>
      <c r="K105" s="234"/>
      <c r="U105" s="200"/>
      <c r="Z105" s="188"/>
      <c r="AA105" s="188"/>
      <c r="AB105" s="188"/>
    </row>
    <row r="106" spans="1:28" s="21" customFormat="1" x14ac:dyDescent="0.3">
      <c r="A106" s="188"/>
      <c r="B106" s="183"/>
      <c r="C106" s="188"/>
      <c r="D106" s="188"/>
      <c r="E106" s="188"/>
      <c r="F106" s="188"/>
      <c r="G106" s="183"/>
      <c r="H106" s="188"/>
      <c r="I106" s="188"/>
      <c r="K106" s="234"/>
      <c r="U106" s="200"/>
      <c r="Z106" s="188"/>
      <c r="AA106" s="188"/>
      <c r="AB106" s="188"/>
    </row>
    <row r="107" spans="1:28" s="21" customFormat="1" x14ac:dyDescent="0.3">
      <c r="A107" s="188"/>
      <c r="B107" s="183"/>
      <c r="C107" s="188"/>
      <c r="D107" s="188"/>
      <c r="E107" s="188"/>
      <c r="F107" s="188"/>
      <c r="G107" s="183"/>
      <c r="H107" s="188"/>
      <c r="I107" s="188"/>
      <c r="K107" s="234"/>
      <c r="U107" s="200"/>
      <c r="Z107" s="188"/>
      <c r="AA107" s="188"/>
      <c r="AB107" s="188"/>
    </row>
    <row r="108" spans="1:28" s="21" customFormat="1" x14ac:dyDescent="0.3">
      <c r="A108" s="188"/>
      <c r="B108" s="183"/>
      <c r="C108" s="188"/>
      <c r="D108" s="188"/>
      <c r="E108" s="188"/>
      <c r="F108" s="188"/>
      <c r="G108" s="183"/>
      <c r="H108" s="188"/>
      <c r="I108" s="188"/>
      <c r="K108" s="234"/>
      <c r="U108" s="200"/>
      <c r="Z108" s="188"/>
      <c r="AA108" s="188"/>
      <c r="AB108" s="188"/>
    </row>
    <row r="109" spans="1:28" s="21" customFormat="1" x14ac:dyDescent="0.3">
      <c r="A109" s="188"/>
      <c r="B109" s="183"/>
      <c r="C109" s="188"/>
      <c r="D109" s="188"/>
      <c r="E109" s="188"/>
      <c r="F109" s="188"/>
      <c r="G109" s="183"/>
      <c r="H109" s="188"/>
      <c r="I109" s="188"/>
      <c r="K109" s="234"/>
      <c r="U109" s="200"/>
      <c r="Z109" s="188"/>
      <c r="AA109" s="188"/>
      <c r="AB109" s="188"/>
    </row>
  </sheetData>
  <sheetProtection password="CD74" sheet="1" objects="1" scenarios="1"/>
  <sortState ref="B35:M41">
    <sortCondition ref="B35:B41"/>
  </sortState>
  <mergeCells count="14">
    <mergeCell ref="K9:K10"/>
    <mergeCell ref="B6:C6"/>
    <mergeCell ref="D6:F6"/>
    <mergeCell ref="H6:I6"/>
    <mergeCell ref="B7:C7"/>
    <mergeCell ref="D7:F7"/>
    <mergeCell ref="H7:I7"/>
    <mergeCell ref="B5:F5"/>
    <mergeCell ref="H5:I5"/>
    <mergeCell ref="A1:J1"/>
    <mergeCell ref="A2:J2"/>
    <mergeCell ref="A3:J3"/>
    <mergeCell ref="B4:C4"/>
    <mergeCell ref="E4:F4"/>
  </mergeCells>
  <pageMargins left="0.7" right="0.7" top="0.33" bottom="0.5" header="0.3" footer="0.12"/>
  <pageSetup scale="70" fitToHeight="2"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09"/>
  <sheetViews>
    <sheetView zoomScale="80" zoomScaleNormal="80" workbookViewId="0">
      <selection activeCell="D11" sqref="D11"/>
    </sheetView>
  </sheetViews>
  <sheetFormatPr defaultColWidth="9.109375" defaultRowHeight="15.6" x14ac:dyDescent="0.3"/>
  <cols>
    <col min="1" max="1" width="4.6640625" style="188" customWidth="1"/>
    <col min="2" max="2" width="21.88671875" style="183" customWidth="1"/>
    <col min="3" max="3" width="9.109375" style="188" customWidth="1"/>
    <col min="4" max="4" width="44.33203125" style="188" customWidth="1"/>
    <col min="5" max="5" width="8.33203125" style="188" customWidth="1"/>
    <col min="6" max="6" width="10.5546875" style="188" customWidth="1"/>
    <col min="7" max="7" width="46.109375" style="183" customWidth="1"/>
    <col min="8" max="8" width="8.5546875" style="188" customWidth="1"/>
    <col min="9" max="9" width="12.5546875" style="188" customWidth="1"/>
    <col min="10" max="10" width="14.109375" style="21" customWidth="1"/>
    <col min="11" max="11" width="67.33203125" style="234" customWidth="1"/>
    <col min="12" max="12" width="8" style="21" customWidth="1"/>
    <col min="13" max="13" width="6.88671875" style="21" customWidth="1"/>
    <col min="14" max="14" width="6.44140625" style="21" customWidth="1"/>
    <col min="15" max="15" width="7.6640625" style="21" customWidth="1"/>
    <col min="16" max="22" width="9.109375" style="21"/>
    <col min="23" max="16384" width="9.109375" style="188"/>
  </cols>
  <sheetData>
    <row r="1" spans="1:22" s="187" customFormat="1" x14ac:dyDescent="0.3">
      <c r="A1" s="300" t="s">
        <v>0</v>
      </c>
      <c r="B1" s="300"/>
      <c r="C1" s="300"/>
      <c r="D1" s="300"/>
      <c r="E1" s="300"/>
      <c r="F1" s="300"/>
      <c r="G1" s="300"/>
      <c r="H1" s="300"/>
      <c r="I1" s="300"/>
      <c r="J1" s="300"/>
      <c r="K1" s="227"/>
      <c r="L1" s="186"/>
      <c r="M1" s="186"/>
      <c r="N1" s="186"/>
      <c r="O1" s="186"/>
      <c r="P1" s="13"/>
      <c r="Q1" s="13"/>
      <c r="R1" s="13"/>
      <c r="S1" s="13"/>
      <c r="T1" s="13"/>
      <c r="U1" s="13"/>
      <c r="V1" s="13"/>
    </row>
    <row r="2" spans="1:22" s="187" customFormat="1" x14ac:dyDescent="0.3">
      <c r="A2" s="300" t="s">
        <v>1</v>
      </c>
      <c r="B2" s="300"/>
      <c r="C2" s="300"/>
      <c r="D2" s="300"/>
      <c r="E2" s="300"/>
      <c r="F2" s="300"/>
      <c r="G2" s="300"/>
      <c r="H2" s="300"/>
      <c r="I2" s="300"/>
      <c r="J2" s="300"/>
      <c r="K2" s="227"/>
      <c r="L2" s="186"/>
      <c r="M2" s="186"/>
      <c r="N2" s="186"/>
      <c r="O2" s="186"/>
      <c r="P2" s="13"/>
      <c r="Q2" s="13"/>
      <c r="R2" s="13"/>
      <c r="S2" s="13"/>
      <c r="T2" s="13"/>
      <c r="U2" s="13"/>
      <c r="V2" s="13"/>
    </row>
    <row r="3" spans="1:22" s="187" customFormat="1" ht="16.2" thickBot="1" x14ac:dyDescent="0.35">
      <c r="A3" s="300" t="s">
        <v>2</v>
      </c>
      <c r="B3" s="300"/>
      <c r="C3" s="300"/>
      <c r="D3" s="300"/>
      <c r="E3" s="300"/>
      <c r="F3" s="300"/>
      <c r="G3" s="300"/>
      <c r="H3" s="300"/>
      <c r="I3" s="300"/>
      <c r="J3" s="300"/>
      <c r="K3" s="227"/>
      <c r="L3" s="186"/>
      <c r="M3" s="186"/>
      <c r="N3" s="186"/>
      <c r="O3" s="186"/>
      <c r="P3" s="13"/>
      <c r="Q3" s="13"/>
      <c r="R3" s="13"/>
      <c r="S3" s="13"/>
      <c r="T3" s="13"/>
      <c r="U3" s="13"/>
      <c r="V3" s="13"/>
    </row>
    <row r="4" spans="1:22" ht="17.25" customHeight="1" x14ac:dyDescent="0.3">
      <c r="B4" s="301" t="s">
        <v>395</v>
      </c>
      <c r="C4" s="302"/>
      <c r="D4" s="184">
        <f>NOTES!G11</f>
        <v>2016</v>
      </c>
      <c r="E4" s="303">
        <f>D4+1</f>
        <v>2017</v>
      </c>
      <c r="F4" s="304"/>
      <c r="G4" s="184" t="s">
        <v>402</v>
      </c>
      <c r="H4" s="184">
        <f>D4+3</f>
        <v>2019</v>
      </c>
      <c r="I4" s="189">
        <f>E4+3</f>
        <v>2020</v>
      </c>
      <c r="J4" s="39" t="s">
        <v>433</v>
      </c>
      <c r="K4" s="228"/>
    </row>
    <row r="5" spans="1:22" s="190" customFormat="1" ht="16.5" customHeight="1" thickBot="1" x14ac:dyDescent="0.35">
      <c r="B5" s="293" t="s">
        <v>500</v>
      </c>
      <c r="C5" s="294"/>
      <c r="D5" s="294"/>
      <c r="E5" s="294"/>
      <c r="F5" s="294"/>
      <c r="G5" s="180" t="s">
        <v>431</v>
      </c>
      <c r="H5" s="305">
        <f>E10+E19+E28+E37+E46+E55+E64+E73+E82+E91</f>
        <v>159</v>
      </c>
      <c r="I5" s="306"/>
      <c r="J5" s="40">
        <f>N9</f>
        <v>0</v>
      </c>
      <c r="K5" s="229"/>
      <c r="L5" s="35"/>
      <c r="M5" s="8"/>
      <c r="N5" s="8"/>
      <c r="O5" s="21"/>
    </row>
    <row r="6" spans="1:22" s="186" customFormat="1" ht="15.75" customHeight="1" x14ac:dyDescent="0.3">
      <c r="B6" s="283" t="s">
        <v>406</v>
      </c>
      <c r="C6" s="284"/>
      <c r="D6" s="287"/>
      <c r="E6" s="287"/>
      <c r="F6" s="287"/>
      <c r="G6" s="26" t="s">
        <v>404</v>
      </c>
      <c r="H6" s="287"/>
      <c r="I6" s="289"/>
      <c r="J6" s="39" t="s">
        <v>432</v>
      </c>
      <c r="K6" s="228"/>
      <c r="M6" s="21"/>
      <c r="N6" s="21"/>
      <c r="O6" s="21"/>
    </row>
    <row r="7" spans="1:22" s="186" customFormat="1" ht="16.5" customHeight="1" thickBot="1" x14ac:dyDescent="0.35">
      <c r="B7" s="285" t="s">
        <v>407</v>
      </c>
      <c r="C7" s="286"/>
      <c r="D7" s="288"/>
      <c r="E7" s="288"/>
      <c r="F7" s="288"/>
      <c r="G7" s="27" t="s">
        <v>405</v>
      </c>
      <c r="H7" s="288"/>
      <c r="I7" s="290"/>
      <c r="J7" s="41">
        <f>IF(N9=0,0,ROUND(M9/N9,2))</f>
        <v>0</v>
      </c>
      <c r="K7" s="229"/>
      <c r="L7" s="42"/>
      <c r="M7" s="21"/>
      <c r="N7" s="21"/>
      <c r="O7" s="21"/>
    </row>
    <row r="8" spans="1:22" s="186" customFormat="1" ht="16.2" thickBot="1" x14ac:dyDescent="0.35">
      <c r="B8" s="99"/>
      <c r="C8" s="6"/>
      <c r="D8" s="7"/>
      <c r="E8" s="8"/>
      <c r="F8" s="8"/>
      <c r="G8" s="8"/>
      <c r="H8" s="8"/>
      <c r="I8" s="8"/>
      <c r="J8" s="8"/>
      <c r="K8" s="229"/>
      <c r="L8" s="9"/>
      <c r="M8" s="10"/>
      <c r="N8" s="10"/>
      <c r="O8" s="10"/>
    </row>
    <row r="9" spans="1:22" s="16" customFormat="1" ht="32.25" customHeight="1" thickBot="1" x14ac:dyDescent="0.35">
      <c r="B9" s="30" t="s">
        <v>371</v>
      </c>
      <c r="C9" s="31" t="s">
        <v>403</v>
      </c>
      <c r="D9" s="31" t="s">
        <v>17</v>
      </c>
      <c r="E9" s="31" t="s">
        <v>18</v>
      </c>
      <c r="F9" s="31" t="s">
        <v>19</v>
      </c>
      <c r="G9" s="31" t="s">
        <v>20</v>
      </c>
      <c r="H9" s="31" t="s">
        <v>5</v>
      </c>
      <c r="I9" s="192" t="s">
        <v>6</v>
      </c>
      <c r="J9" s="49" t="s">
        <v>413</v>
      </c>
      <c r="K9" s="291" t="s">
        <v>828</v>
      </c>
      <c r="M9" s="38">
        <f>M10+M19+M28+M37+M46+M55+M64+M73+M82+M91</f>
        <v>0</v>
      </c>
      <c r="N9" s="38">
        <f>N10+N19+N28+N37+N46+N55+N64+N73+N82+N91</f>
        <v>0</v>
      </c>
    </row>
    <row r="10" spans="1:22" s="13" customFormat="1" ht="16.2" thickBot="1" x14ac:dyDescent="0.35">
      <c r="A10" s="201"/>
      <c r="B10" s="202" t="s">
        <v>19</v>
      </c>
      <c r="C10" s="202">
        <v>1</v>
      </c>
      <c r="D10" s="202" t="s">
        <v>394</v>
      </c>
      <c r="E10" s="202">
        <f>SUM(E11:E18)</f>
        <v>16</v>
      </c>
      <c r="F10" s="185" t="s">
        <v>3</v>
      </c>
      <c r="G10" s="185">
        <f>D4</f>
        <v>2016</v>
      </c>
      <c r="H10" s="43"/>
      <c r="I10" s="44"/>
      <c r="J10" s="50">
        <f>IF(N10=0,0,ROUND(M10/N10,2))</f>
        <v>0</v>
      </c>
      <c r="K10" s="292"/>
      <c r="M10" s="36">
        <f>SUM(M11:M18)</f>
        <v>0</v>
      </c>
      <c r="N10" s="37">
        <f>SUM(N11:N18)</f>
        <v>0</v>
      </c>
      <c r="O10" s="14"/>
    </row>
    <row r="11" spans="1:22" s="186" customFormat="1" x14ac:dyDescent="0.3">
      <c r="A11" s="203">
        <v>1</v>
      </c>
      <c r="B11" s="103" t="s">
        <v>270</v>
      </c>
      <c r="C11" s="103" t="str">
        <f>IF(B11=0,"",LOOKUP($B11,'Course List'!$C$6:$C$1019,'Course List'!D$6:D$1019))</f>
        <v>  001</v>
      </c>
      <c r="D11" s="103" t="str">
        <f>IF(B11=0,"",LOOKUP($B11,'Course List'!$C$6:$C$1019,'Course List'!E$6:E$1019))</f>
        <v> Intro:Civil &amp; Environmentl Eng</v>
      </c>
      <c r="E11" s="103">
        <f>IF(B11=0,"",LOOKUP($B11,'Course List'!$C$6:$C$1019,'Course List'!F$6:F$1019))</f>
        <v>1</v>
      </c>
      <c r="F11" s="103" t="str">
        <f>IF(B11=0,"",LOOKUP($B11,'Course List'!$C$6:$C$1019,'Course List'!G$6:G$1019))</f>
        <v>F</v>
      </c>
      <c r="G11" s="103" t="str">
        <f>IF(B11=0,"",LOOKUP($B11,'Course List'!$C$6:$C$1019,'Course List'!H$6:H$1019))</f>
        <v>None</v>
      </c>
      <c r="H11" s="45"/>
      <c r="I11" s="47"/>
      <c r="J11" s="32" t="str">
        <f>IF(H11=0,"",LOOKUP(H11,'GPA Table'!$B$5:$B$16,'GPA Table'!$E$5:$E$16))</f>
        <v/>
      </c>
      <c r="K11" s="230"/>
      <c r="L11" s="9"/>
      <c r="M11" s="17">
        <f>IF(E11=0,0,IF(H11=0,0,J11*E11))</f>
        <v>0</v>
      </c>
      <c r="N11" s="17">
        <f>IF(H11=0,0,E11)</f>
        <v>0</v>
      </c>
      <c r="O11" s="10"/>
    </row>
    <row r="12" spans="1:22" s="186" customFormat="1" x14ac:dyDescent="0.3">
      <c r="A12" s="203">
        <f>A11+1</f>
        <v>2</v>
      </c>
      <c r="B12" s="196" t="s">
        <v>372</v>
      </c>
      <c r="C12" s="103">
        <f>IF(B12=0,"",LOOKUP($B12,'Course List'!$C$6:$C$1019,'Course List'!D$6:D$1019))</f>
        <v>11</v>
      </c>
      <c r="D12" s="103" t="str">
        <f>IF(B12=0,"",LOOKUP($B12,'Course List'!$C$6:$C$1019,'Course List'!E$6:E$1019))</f>
        <v>General Chemistry I</v>
      </c>
      <c r="E12" s="103">
        <f>IF(B12=0,"",LOOKUP($B12,'Course List'!$C$6:$C$1019,'Course List'!F$6:F$1019))</f>
        <v>4</v>
      </c>
      <c r="F12" s="103" t="str">
        <f>IF(B12=0,"",LOOKUP($B12,'Course List'!$C$6:$C$1019,'Course List'!G$6:G$1019))</f>
        <v>F &amp; S</v>
      </c>
      <c r="G12" s="103" t="str">
        <f>IF(B12=0,"",LOOKUP($B12,'Course List'!$C$6:$C$1019,'Course List'!H$6:H$1019))</f>
        <v>One year of high school algebra</v>
      </c>
      <c r="H12" s="45"/>
      <c r="I12" s="47"/>
      <c r="J12" s="33" t="str">
        <f>IF(H12=0,"",LOOKUP(H12,'GPA Table'!$B$5:$B$16,'GPA Table'!$E$5:$E$16))</f>
        <v/>
      </c>
      <c r="K12" s="231"/>
      <c r="L12" s="9"/>
      <c r="M12" s="17">
        <f t="shared" ref="M12:M16" si="0">IF(E12=0,0,IF(H12=0,0,J12*E12))</f>
        <v>0</v>
      </c>
      <c r="N12" s="17">
        <f t="shared" ref="N12:N18" si="1">IF(H12=0,0,E12)</f>
        <v>0</v>
      </c>
      <c r="O12" s="10"/>
    </row>
    <row r="13" spans="1:22" s="186" customFormat="1" x14ac:dyDescent="0.3">
      <c r="A13" s="203">
        <f t="shared" ref="A13:A18" si="2">A12+1</f>
        <v>3</v>
      </c>
      <c r="B13" s="103" t="s">
        <v>389</v>
      </c>
      <c r="C13" s="103" t="str">
        <f>IF(B13=0,"",LOOKUP($B13,'Course List'!$C$6:$C$1019,'Course List'!D$6:D$1019))</f>
        <v>---</v>
      </c>
      <c r="D13" s="103" t="str">
        <f>IF(B13=0,"",LOOKUP($B13,'Course List'!$C$6:$C$1019,'Course List'!E$6:E$1019))</f>
        <v>See the H/SS List</v>
      </c>
      <c r="E13" s="103">
        <f>IF(B13=0,"",LOOKUP($B13,'Course List'!$C$6:$C$1019,'Course List'!F$6:F$1019))</f>
        <v>3</v>
      </c>
      <c r="F13" s="103" t="str">
        <f>IF(B13=0,"",LOOKUP($B13,'Course List'!$C$6:$C$1019,'Course List'!G$6:G$1019))</f>
        <v>F &amp; S</v>
      </c>
      <c r="G13" s="103" t="str">
        <f>IF(B13=0,"",LOOKUP($B13,'Course List'!$C$6:$C$1019,'Course List'!H$6:H$1019))</f>
        <v xml:space="preserve"> ---</v>
      </c>
      <c r="H13" s="45"/>
      <c r="I13" s="47"/>
      <c r="J13" s="33" t="str">
        <f>IF(H13=0,"",LOOKUP(H13,'GPA Table'!$B$5:$B$16,'GPA Table'!$E$5:$E$16))</f>
        <v/>
      </c>
      <c r="K13" s="231"/>
      <c r="L13" s="9"/>
      <c r="M13" s="17">
        <f t="shared" si="0"/>
        <v>0</v>
      </c>
      <c r="N13" s="17">
        <f t="shared" si="1"/>
        <v>0</v>
      </c>
      <c r="O13" s="10"/>
    </row>
    <row r="14" spans="1:22" s="186" customFormat="1" ht="37.950000000000003" customHeight="1" x14ac:dyDescent="0.3">
      <c r="A14" s="203">
        <f t="shared" si="2"/>
        <v>4</v>
      </c>
      <c r="B14" s="103" t="s">
        <v>369</v>
      </c>
      <c r="C14" s="103">
        <f>IF(B14=0,"",LOOKUP($B14,'Course List'!$C$6:$C$1019,'Course List'!D$6:D$1019))</f>
        <v>31</v>
      </c>
      <c r="D14" s="103" t="str">
        <f>IF(B14=0,"",LOOKUP($B14,'Course List'!$C$6:$C$1019,'Course List'!E$6:E$1019))</f>
        <v>Single-Variable Calculus I </v>
      </c>
      <c r="E14" s="103">
        <f>IF(B14=0,"",LOOKUP($B14,'Course List'!$C$6:$C$1019,'Course List'!F$6:F$1019))</f>
        <v>3</v>
      </c>
      <c r="F14" s="103" t="str">
        <f>IF(B14=0,"",LOOKUP($B14,'Course List'!$C$6:$C$1019,'Course List'!G$6:G$1019))</f>
        <v>F &amp; S</v>
      </c>
      <c r="G14" s="103" t="str">
        <f>IF(B14=0,"",LOOKUP($B14,'Course List'!$C$6:$C$1019,'Course List'!H$6:H$1019))</f>
        <v>The placement examination or a score of 720 or above on the SAT II in mathematics</v>
      </c>
      <c r="H14" s="45"/>
      <c r="I14" s="47"/>
      <c r="J14" s="33" t="str">
        <f>IF(H14=0,"",LOOKUP(H14,'GPA Table'!$B$5:$B$16,'GPA Table'!$E$5:$E$16))</f>
        <v/>
      </c>
      <c r="K14" s="231"/>
      <c r="L14" s="9"/>
      <c r="M14" s="17">
        <f t="shared" si="0"/>
        <v>0</v>
      </c>
      <c r="N14" s="17">
        <f t="shared" si="1"/>
        <v>0</v>
      </c>
      <c r="O14" s="10"/>
    </row>
    <row r="15" spans="1:22" s="186" customFormat="1" x14ac:dyDescent="0.3">
      <c r="A15" s="203">
        <f t="shared" si="2"/>
        <v>5</v>
      </c>
      <c r="B15" s="103" t="s">
        <v>370</v>
      </c>
      <c r="C15" s="103" t="str">
        <f>IF(B15=0,"",LOOKUP($B15,'Course List'!$C$6:$C$1019,'Course List'!D$6:D$1019))</f>
        <v>  001</v>
      </c>
      <c r="D15" s="103" t="str">
        <f>IF(B15=0,"",LOOKUP($B15,'Course List'!$C$6:$C$1019,'Course List'!E$6:E$1019))</f>
        <v> Engineering Orientation</v>
      </c>
      <c r="E15" s="103">
        <f>IF(B15=0,"",LOOKUP($B15,'Course List'!$C$6:$C$1019,'Course List'!F$6:F$1019))</f>
        <v>1</v>
      </c>
      <c r="F15" s="103" t="str">
        <f>IF(B15=0,"",LOOKUP($B15,'Course List'!$C$6:$C$1019,'Course List'!G$6:G$1019))</f>
        <v>F</v>
      </c>
      <c r="G15" s="103" t="str">
        <f>IF(B15=0,"",LOOKUP($B15,'Course List'!$C$6:$C$1019,'Course List'!H$6:H$1019))</f>
        <v xml:space="preserve"> ---</v>
      </c>
      <c r="H15" s="45"/>
      <c r="I15" s="47"/>
      <c r="J15" s="33" t="str">
        <f>IF(H15=0,"",LOOKUP(H15,'GPA Table'!$B$5:$B$16,'GPA Table'!$E$5:$E$16))</f>
        <v/>
      </c>
      <c r="K15" s="231"/>
      <c r="L15" s="9"/>
      <c r="M15" s="17">
        <f t="shared" si="0"/>
        <v>0</v>
      </c>
      <c r="N15" s="17">
        <f t="shared" si="1"/>
        <v>0</v>
      </c>
      <c r="O15" s="10"/>
    </row>
    <row r="16" spans="1:22" s="186" customFormat="1" x14ac:dyDescent="0.3">
      <c r="A16" s="203">
        <f t="shared" si="2"/>
        <v>6</v>
      </c>
      <c r="B16" s="103" t="s">
        <v>269</v>
      </c>
      <c r="C16" s="103">
        <f>IF(B16=0,"",LOOKUP($B16,'Course List'!$C$6:$C$1019,'Course List'!D$6:D$1019))</f>
        <v>20</v>
      </c>
      <c r="D16" s="103" t="str">
        <f>IF(B16=0,"",LOOKUP($B16,'Course List'!$C$6:$C$1019,'Course List'!E$6:E$1019))</f>
        <v>University Writing </v>
      </c>
      <c r="E16" s="103">
        <f>IF(B16=0,"",LOOKUP($B16,'Course List'!$C$6:$C$1019,'Course List'!F$6:F$1019))</f>
        <v>4</v>
      </c>
      <c r="F16" s="103" t="str">
        <f>IF(B16=0,"",LOOKUP($B16,'Course List'!$C$6:$C$1019,'Course List'!G$6:G$1019))</f>
        <v>F &amp; S</v>
      </c>
      <c r="G16" s="103" t="str">
        <f>IF(B16=0,"",LOOKUP($B16,'Course List'!$C$6:$C$1019,'Course List'!H$6:H$1019))</f>
        <v xml:space="preserve"> ---</v>
      </c>
      <c r="H16" s="45"/>
      <c r="I16" s="47"/>
      <c r="J16" s="33" t="str">
        <f>IF(H16=0,"",LOOKUP(H16,'GPA Table'!$B$5:$B$16,'GPA Table'!$E$5:$E$16))</f>
        <v/>
      </c>
      <c r="K16" s="231"/>
      <c r="L16" s="9"/>
      <c r="M16" s="17">
        <f t="shared" si="0"/>
        <v>0</v>
      </c>
      <c r="N16" s="17">
        <f t="shared" si="1"/>
        <v>0</v>
      </c>
      <c r="O16" s="10"/>
    </row>
    <row r="17" spans="1:15" s="186" customFormat="1" x14ac:dyDescent="0.3">
      <c r="A17" s="203">
        <f t="shared" si="2"/>
        <v>7</v>
      </c>
      <c r="B17" s="73"/>
      <c r="C17" s="73" t="str">
        <f>IF(B17=0,"",LOOKUP($B17,'Course List'!$C$6:$C$1019,'Course List'!D$6:D$1019))</f>
        <v/>
      </c>
      <c r="D17" s="73" t="str">
        <f>IF(B17=0,"",LOOKUP($B17,'Course List'!$C$6:$C$1019,'Course List'!E$6:E$1019))</f>
        <v/>
      </c>
      <c r="E17" s="73" t="str">
        <f>IF(B17=0,"",LOOKUP($B17,'Course List'!$C$6:$C$1019,'Course List'!F$6:F$1019))</f>
        <v/>
      </c>
      <c r="F17" s="73" t="str">
        <f>IF(B17=0,"",LOOKUP($B17,'Course List'!$C$6:$C$1019,'Course List'!G$6:G$1019))</f>
        <v/>
      </c>
      <c r="G17" s="73" t="str">
        <f>IF(B17=0,"",LOOKUP($B17,'Course List'!$C$6:$C$1019,'Course List'!H$6:H$1019))</f>
        <v/>
      </c>
      <c r="H17" s="45"/>
      <c r="I17" s="47"/>
      <c r="J17" s="33" t="str">
        <f>IF(H17=0,"",LOOKUP(H17,'GPA Table'!$B$5:$B$16,'GPA Table'!$E$5:$E$16))</f>
        <v/>
      </c>
      <c r="K17" s="231"/>
      <c r="L17" s="9"/>
      <c r="M17" s="17">
        <f>IF(E17=0,0,IF(H17=0,0,J17*E17))</f>
        <v>0</v>
      </c>
      <c r="N17" s="17">
        <f t="shared" si="1"/>
        <v>0</v>
      </c>
      <c r="O17" s="10"/>
    </row>
    <row r="18" spans="1:15" s="186" customFormat="1" ht="16.2" thickBot="1" x14ac:dyDescent="0.35">
      <c r="A18" s="204">
        <f t="shared" si="2"/>
        <v>8</v>
      </c>
      <c r="B18" s="74"/>
      <c r="C18" s="74" t="str">
        <f>IF(B18=0,"",LOOKUP($B18,'Course List'!$C$6:$C$1019,'Course List'!D$6:D$1019))</f>
        <v/>
      </c>
      <c r="D18" s="74" t="str">
        <f>IF(B18=0,"",LOOKUP($B18,'Course List'!$C$6:$C$1019,'Course List'!E$6:E$1019))</f>
        <v/>
      </c>
      <c r="E18" s="73" t="str">
        <f>IF(B18=0,"",LOOKUP($B18,'Course List'!$C$6:$C$1019,'Course List'!F$6:F$1019))</f>
        <v/>
      </c>
      <c r="F18" s="74" t="str">
        <f>IF(B18=0,"",LOOKUP($B18,'Course List'!$C$6:$C$1019,'Course List'!G$6:G$1019))</f>
        <v/>
      </c>
      <c r="G18" s="74" t="str">
        <f>IF(B18=0,"",LOOKUP($B18,'Course List'!$C$6:$C$1019,'Course List'!H$6:H$1019))</f>
        <v/>
      </c>
      <c r="H18" s="46"/>
      <c r="I18" s="48"/>
      <c r="J18" s="34" t="str">
        <f>IF(H18=0,"",LOOKUP(H18,'GPA Table'!$B$5:$B$16,'GPA Table'!$E$5:$E$16))</f>
        <v/>
      </c>
      <c r="K18" s="231"/>
      <c r="L18" s="9"/>
      <c r="M18" s="17">
        <f t="shared" ref="M18" si="3">IF(E18=0,0,IF(H18=0,0,J18*E18))</f>
        <v>0</v>
      </c>
      <c r="N18" s="17">
        <f t="shared" si="1"/>
        <v>0</v>
      </c>
      <c r="O18" s="10"/>
    </row>
    <row r="19" spans="1:15" s="13" customFormat="1" ht="16.2" thickBot="1" x14ac:dyDescent="0.35">
      <c r="A19" s="201"/>
      <c r="B19" s="202" t="str">
        <f>B10</f>
        <v>Semester</v>
      </c>
      <c r="C19" s="202">
        <f>C10+1</f>
        <v>2</v>
      </c>
      <c r="D19" s="202" t="str">
        <f>D10</f>
        <v>Total Credit Hours</v>
      </c>
      <c r="E19" s="202">
        <f>SUM(E20:E27)</f>
        <v>16</v>
      </c>
      <c r="F19" s="185" t="s">
        <v>4</v>
      </c>
      <c r="G19" s="185">
        <f>G10+1</f>
        <v>2017</v>
      </c>
      <c r="H19" s="43"/>
      <c r="I19" s="44"/>
      <c r="J19" s="50">
        <f>IF(N19=0,0,ROUND(M19/N19,2))</f>
        <v>0</v>
      </c>
      <c r="K19" s="232"/>
      <c r="M19" s="36">
        <f>SUM(M20:M27)</f>
        <v>0</v>
      </c>
      <c r="N19" s="37">
        <f t="shared" ref="N19" si="4">SUM(N20:N27)</f>
        <v>0</v>
      </c>
      <c r="O19" s="14"/>
    </row>
    <row r="20" spans="1:15" s="186" customFormat="1" x14ac:dyDescent="0.3">
      <c r="A20" s="203">
        <v>1</v>
      </c>
      <c r="B20" s="103" t="s">
        <v>567</v>
      </c>
      <c r="C20" s="103" t="str">
        <f>IF(B20=0,"",LOOKUP($B20,'Course List'!$C$6:$C$1019,'Course List'!D$6:D$1019))</f>
        <v>---</v>
      </c>
      <c r="D20" s="103" t="str">
        <f>IF(B20=0,"",LOOKUP($B20,'Course List'!$C$6:$C$1019,'Course List'!E$6:E$1019))</f>
        <v>Introduction to C Programming</v>
      </c>
      <c r="E20" s="103">
        <f>IF(B20=0,"",LOOKUP($B20,'Course List'!$C$6:$C$1019,'Course List'!F$6:F$1019))</f>
        <v>3</v>
      </c>
      <c r="F20" s="103" t="str">
        <f>IF(B20=0,"",LOOKUP($B20,'Course List'!$C$6:$C$1019,'Course List'!G$6:G$1019))</f>
        <v>S</v>
      </c>
      <c r="G20" s="103" t="str">
        <f>IF(B20=0,"",LOOKUP($B20,'Course List'!$C$6:$C$1019,'Course List'!H$6:H$1019))</f>
        <v>Prerequisite: Math 1220 (20) or Math 1231 (31)</v>
      </c>
      <c r="H20" s="45"/>
      <c r="I20" s="47"/>
      <c r="J20" s="32" t="str">
        <f>IF(H20=0,"",LOOKUP(H20,'GPA Table'!$B$5:$B$16,'GPA Table'!$E$5:$E$16))</f>
        <v/>
      </c>
      <c r="K20" s="230"/>
      <c r="L20" s="9"/>
      <c r="M20" s="17">
        <f t="shared" ref="M20:M27" si="5">IF(E20=0,0,IF(H20=0,0,J20*E20))</f>
        <v>0</v>
      </c>
      <c r="N20" s="17">
        <f t="shared" ref="N20:N27" si="6">IF(H20=0,0,E20)</f>
        <v>0</v>
      </c>
      <c r="O20" s="10"/>
    </row>
    <row r="21" spans="1:15" s="186" customFormat="1" x14ac:dyDescent="0.3">
      <c r="A21" s="203">
        <f>A20+1</f>
        <v>2</v>
      </c>
      <c r="B21" s="196" t="s">
        <v>391</v>
      </c>
      <c r="C21" s="103" t="str">
        <f>IF(B21=0,"",LOOKUP($B21,'Course List'!$C$6:$C$1019,'Course List'!D$6:D$1019))</f>
        <v>---</v>
      </c>
      <c r="D21" s="103" t="str">
        <f>IF(B21=0,"",LOOKUP($B21,'Course List'!$C$6:$C$1019,'Course List'!E$6:E$1019))</f>
        <v>See the H/SS List</v>
      </c>
      <c r="E21" s="103">
        <f>IF(B21=0,"",LOOKUP($B21,'Course List'!$C$6:$C$1019,'Course List'!F$6:F$1019))</f>
        <v>3</v>
      </c>
      <c r="F21" s="103" t="str">
        <f>IF(B21=0,"",LOOKUP($B21,'Course List'!$C$6:$C$1019,'Course List'!G$6:G$1019))</f>
        <v>F &amp; S</v>
      </c>
      <c r="G21" s="103" t="str">
        <f>IF(B21=0,"",LOOKUP($B21,'Course List'!$C$6:$C$1019,'Course List'!H$6:H$1019))</f>
        <v xml:space="preserve"> ---</v>
      </c>
      <c r="H21" s="45"/>
      <c r="I21" s="47"/>
      <c r="J21" s="33" t="str">
        <f>IF(H21=0,"",LOOKUP(H21,'GPA Table'!$B$5:$B$16,'GPA Table'!$E$5:$E$16))</f>
        <v/>
      </c>
      <c r="K21" s="231"/>
      <c r="L21" s="9"/>
      <c r="M21" s="17">
        <f t="shared" si="5"/>
        <v>0</v>
      </c>
      <c r="N21" s="17">
        <f t="shared" si="6"/>
        <v>0</v>
      </c>
      <c r="O21" s="10"/>
    </row>
    <row r="22" spans="1:15" s="186" customFormat="1" x14ac:dyDescent="0.3">
      <c r="A22" s="203">
        <f t="shared" ref="A22:A27" si="7">A21+1</f>
        <v>3</v>
      </c>
      <c r="B22" s="103" t="s">
        <v>261</v>
      </c>
      <c r="C22" s="103">
        <f>IF(B22=0,"",LOOKUP($B22,'Course List'!$C$6:$C$1019,'Course List'!D$6:D$1019))</f>
        <v>4</v>
      </c>
      <c r="D22" s="103" t="str">
        <f>IF(B22=0,"",LOOKUP($B22,'Course List'!$C$6:$C$1019,'Course List'!E$6:E$1019))</f>
        <v>Engineering Drawing and Computer Graphics</v>
      </c>
      <c r="E22" s="103">
        <f>IF(B22=0,"",LOOKUP($B22,'Course List'!$C$6:$C$1019,'Course List'!F$6:F$1019))</f>
        <v>3</v>
      </c>
      <c r="F22" s="103" t="str">
        <f>IF(B22=0,"",LOOKUP($B22,'Course List'!$C$6:$C$1019,'Course List'!G$6:G$1019))</f>
        <v>F &amp; S</v>
      </c>
      <c r="G22" s="103" t="str">
        <f>IF(B22=0,"",LOOKUP($B22,'Course List'!$C$6:$C$1019,'Course List'!H$6:H$1019))</f>
        <v xml:space="preserve"> ---</v>
      </c>
      <c r="H22" s="45"/>
      <c r="I22" s="47"/>
      <c r="J22" s="33" t="str">
        <f>IF(H22=0,"",LOOKUP(H22,'GPA Table'!$B$5:$B$16,'GPA Table'!$E$5:$E$16))</f>
        <v/>
      </c>
      <c r="K22" s="231"/>
      <c r="L22" s="9"/>
      <c r="M22" s="17">
        <f t="shared" si="5"/>
        <v>0</v>
      </c>
      <c r="N22" s="17">
        <f t="shared" si="6"/>
        <v>0</v>
      </c>
      <c r="O22" s="10"/>
    </row>
    <row r="23" spans="1:15" s="186" customFormat="1" ht="17.399999999999999" customHeight="1" x14ac:dyDescent="0.3">
      <c r="A23" s="203">
        <f t="shared" si="7"/>
        <v>4</v>
      </c>
      <c r="B23" s="103" t="s">
        <v>392</v>
      </c>
      <c r="C23" s="103">
        <f>IF(B23=0,"",LOOKUP($B23,'Course List'!$C$6:$C$1019,'Course List'!D$6:D$1019))</f>
        <v>32</v>
      </c>
      <c r="D23" s="103" t="str">
        <f>IF(B23=0,"",LOOKUP($B23,'Course List'!$C$6:$C$1019,'Course List'!E$6:E$1019))</f>
        <v>Single-Variable Calculus II</v>
      </c>
      <c r="E23" s="103">
        <f>IF(B23=0,"",LOOKUP($B23,'Course List'!$C$6:$C$1019,'Course List'!F$6:F$1019))</f>
        <v>3</v>
      </c>
      <c r="F23" s="103" t="str">
        <f>IF(B23=0,"",LOOKUP($B23,'Course List'!$C$6:$C$1019,'Course List'!G$6:G$1019))</f>
        <v>F &amp; S</v>
      </c>
      <c r="G23" s="103" t="str">
        <f>IF(B23=0,"",LOOKUP($B23,'Course List'!$C$6:$C$1019,'Course List'!H$6:H$1019))</f>
        <v>Prerequisite: Math 1221 (21) or 1231 (31)</v>
      </c>
      <c r="H23" s="45"/>
      <c r="I23" s="47"/>
      <c r="J23" s="33" t="str">
        <f>IF(H23=0,"",LOOKUP(H23,'GPA Table'!$B$5:$B$16,'GPA Table'!$E$5:$E$16))</f>
        <v/>
      </c>
      <c r="K23" s="231"/>
      <c r="L23" s="9"/>
      <c r="M23" s="17">
        <f t="shared" si="5"/>
        <v>0</v>
      </c>
      <c r="N23" s="17">
        <f t="shared" si="6"/>
        <v>0</v>
      </c>
      <c r="O23" s="10"/>
    </row>
    <row r="24" spans="1:15" s="186" customFormat="1" ht="31.2" x14ac:dyDescent="0.3">
      <c r="A24" s="203">
        <f t="shared" si="7"/>
        <v>5</v>
      </c>
      <c r="B24" s="103" t="s">
        <v>393</v>
      </c>
      <c r="C24" s="103">
        <f>IF(B24=0,"",LOOKUP($B24,'Course List'!$C$6:$C$1019,'Course List'!D$6:D$1019))</f>
        <v>21</v>
      </c>
      <c r="D24" s="103" t="str">
        <f>IF(B24=0,"",LOOKUP($B24,'Course List'!$C$6:$C$1019,'Course List'!E$6:E$1019))</f>
        <v>University Physics I</v>
      </c>
      <c r="E24" s="103">
        <f>IF(B24=0,"",LOOKUP($B24,'Course List'!$C$6:$C$1019,'Course List'!F$6:F$1019))</f>
        <v>4</v>
      </c>
      <c r="F24" s="103" t="str">
        <f>IF(B24=0,"",LOOKUP($B24,'Course List'!$C$6:$C$1019,'Course List'!G$6:G$1019))</f>
        <v>F &amp; S</v>
      </c>
      <c r="G24" s="103" t="str">
        <f>IF(B24=0,"",LOOKUP($B24,'Course List'!$C$6:$C$1019,'Course List'!H$6:H$1019))</f>
        <v>Prerequisite: Math 1231 (31), co-requisite Math 1232 (32)</v>
      </c>
      <c r="H24" s="45"/>
      <c r="I24" s="47"/>
      <c r="J24" s="33" t="str">
        <f>IF(H24=0,"",LOOKUP(H24,'GPA Table'!$B$5:$B$16,'GPA Table'!$E$5:$E$16))</f>
        <v/>
      </c>
      <c r="K24" s="231"/>
      <c r="L24" s="9"/>
      <c r="M24" s="17">
        <f t="shared" si="5"/>
        <v>0</v>
      </c>
      <c r="N24" s="17">
        <f t="shared" si="6"/>
        <v>0</v>
      </c>
      <c r="O24" s="10"/>
    </row>
    <row r="25" spans="1:15" s="186" customFormat="1" x14ac:dyDescent="0.3">
      <c r="A25" s="203">
        <f t="shared" si="7"/>
        <v>6</v>
      </c>
      <c r="B25" s="73"/>
      <c r="C25" s="73" t="str">
        <f>IF(B25=0,"",LOOKUP($B25,'Course List'!$C$6:$C$1019,'Course List'!D$6:D$1019))</f>
        <v/>
      </c>
      <c r="D25" s="73" t="str">
        <f>IF(B25=0,"",LOOKUP($B25,'Course List'!$C$6:$C$1019,'Course List'!E$6:E$1019))</f>
        <v/>
      </c>
      <c r="E25" s="73" t="str">
        <f>IF(B25=0,"",LOOKUP($B25,'Course List'!$C$6:$C$1019,'Course List'!F$6:F$1019))</f>
        <v/>
      </c>
      <c r="F25" s="73" t="str">
        <f>IF(B25=0,"",LOOKUP($B25,'Course List'!$C$6:$C$1019,'Course List'!G$6:G$1019))</f>
        <v/>
      </c>
      <c r="G25" s="73" t="str">
        <f>IF(B25=0,"",LOOKUP($B25,'Course List'!$C$6:$C$1019,'Course List'!H$6:H$1019))</f>
        <v/>
      </c>
      <c r="H25" s="45"/>
      <c r="I25" s="47"/>
      <c r="J25" s="33" t="str">
        <f>IF(H25=0,"",LOOKUP(H25,'GPA Table'!$B$5:$B$16,'GPA Table'!$E$5:$E$16))</f>
        <v/>
      </c>
      <c r="K25" s="231"/>
      <c r="L25" s="9"/>
      <c r="M25" s="17">
        <f t="shared" si="5"/>
        <v>0</v>
      </c>
      <c r="N25" s="17">
        <f t="shared" si="6"/>
        <v>0</v>
      </c>
      <c r="O25" s="10"/>
    </row>
    <row r="26" spans="1:15" s="186" customFormat="1" x14ac:dyDescent="0.3">
      <c r="A26" s="203">
        <f t="shared" si="7"/>
        <v>7</v>
      </c>
      <c r="B26" s="73"/>
      <c r="C26" s="73" t="str">
        <f>IF(B26=0,"",LOOKUP($B26,'Course List'!$C$6:$C$1019,'Course List'!D$6:D$1019))</f>
        <v/>
      </c>
      <c r="D26" s="73" t="str">
        <f>IF(B26=0,"",LOOKUP($B26,'Course List'!$C$6:$C$1019,'Course List'!E$6:E$1019))</f>
        <v/>
      </c>
      <c r="E26" s="73" t="str">
        <f>IF(B26=0,"",LOOKUP($B26,'Course List'!$C$6:$C$1019,'Course List'!F$6:F$1019))</f>
        <v/>
      </c>
      <c r="F26" s="73" t="str">
        <f>IF(B26=0,"",LOOKUP($B26,'Course List'!$C$6:$C$1019,'Course List'!G$6:G$1019))</f>
        <v/>
      </c>
      <c r="G26" s="73" t="str">
        <f>IF(B26=0,"",LOOKUP($B26,'Course List'!$C$6:$C$1019,'Course List'!H$6:H$1019))</f>
        <v/>
      </c>
      <c r="H26" s="45"/>
      <c r="I26" s="47"/>
      <c r="J26" s="33" t="str">
        <f>IF(H26=0,"",LOOKUP(H26,'GPA Table'!$B$5:$B$16,'GPA Table'!$E$5:$E$16))</f>
        <v/>
      </c>
      <c r="K26" s="231"/>
      <c r="L26" s="9"/>
      <c r="M26" s="17">
        <f t="shared" si="5"/>
        <v>0</v>
      </c>
      <c r="N26" s="17">
        <f t="shared" si="6"/>
        <v>0</v>
      </c>
      <c r="O26" s="10"/>
    </row>
    <row r="27" spans="1:15" s="186" customFormat="1" ht="16.2" thickBot="1" x14ac:dyDescent="0.35">
      <c r="A27" s="204">
        <f t="shared" si="7"/>
        <v>8</v>
      </c>
      <c r="B27" s="74"/>
      <c r="C27" s="74" t="str">
        <f>IF(B27=0,"",LOOKUP($B27,'Course List'!$C$6:$C$1019,'Course List'!D$6:D$1019))</f>
        <v/>
      </c>
      <c r="D27" s="74" t="str">
        <f>IF(B27=0,"",LOOKUP($B27,'Course List'!$C$6:$C$1019,'Course List'!E$6:E$1019))</f>
        <v/>
      </c>
      <c r="E27" s="73" t="str">
        <f>IF(B27=0,"",LOOKUP($B27,'Course List'!$C$6:$C$1019,'Course List'!F$6:F$1019))</f>
        <v/>
      </c>
      <c r="F27" s="74" t="str">
        <f>IF(B27=0,"",LOOKUP($B27,'Course List'!$C$6:$C$1019,'Course List'!G$6:G$1019))</f>
        <v/>
      </c>
      <c r="G27" s="74" t="str">
        <f>IF(B27=0,"",LOOKUP($B27,'Course List'!$C$6:$C$1019,'Course List'!H$6:H$1019))</f>
        <v/>
      </c>
      <c r="H27" s="46"/>
      <c r="I27" s="48"/>
      <c r="J27" s="34" t="str">
        <f>IF(H27=0,"",LOOKUP(H27,'GPA Table'!$B$5:$B$16,'GPA Table'!$E$5:$E$16))</f>
        <v/>
      </c>
      <c r="K27" s="231"/>
      <c r="L27" s="9"/>
      <c r="M27" s="17">
        <f t="shared" si="5"/>
        <v>0</v>
      </c>
      <c r="N27" s="17">
        <f t="shared" si="6"/>
        <v>0</v>
      </c>
      <c r="O27" s="10"/>
    </row>
    <row r="28" spans="1:15" s="13" customFormat="1" ht="16.2" thickBot="1" x14ac:dyDescent="0.35">
      <c r="A28" s="201"/>
      <c r="B28" s="202" t="str">
        <f>B19</f>
        <v>Semester</v>
      </c>
      <c r="C28" s="202">
        <f>C19+1</f>
        <v>3</v>
      </c>
      <c r="D28" s="202" t="str">
        <f>D19</f>
        <v>Total Credit Hours</v>
      </c>
      <c r="E28" s="202">
        <f>SUM(E29:E36)</f>
        <v>19</v>
      </c>
      <c r="F28" s="185" t="str">
        <f>F10</f>
        <v>FALL</v>
      </c>
      <c r="G28" s="185">
        <f>G19</f>
        <v>2017</v>
      </c>
      <c r="H28" s="43"/>
      <c r="I28" s="44"/>
      <c r="J28" s="50">
        <f>IF(N28=0,0,ROUND(M28/N28,2))</f>
        <v>0</v>
      </c>
      <c r="K28" s="232"/>
      <c r="M28" s="36">
        <f>SUM(M29:M36)</f>
        <v>0</v>
      </c>
      <c r="N28" s="37">
        <f t="shared" ref="N28" si="8">SUM(N29:N36)</f>
        <v>0</v>
      </c>
      <c r="O28" s="14"/>
    </row>
    <row r="29" spans="1:15" s="186" customFormat="1" x14ac:dyDescent="0.3">
      <c r="A29" s="203">
        <v>1</v>
      </c>
      <c r="B29" s="103" t="s">
        <v>478</v>
      </c>
      <c r="C29" s="103" t="str">
        <f>IF(B29=0,"",LOOKUP($B29,'Course List'!$C$6:$C$1019,'Course List'!D$6:D$1019))</f>
        <v>  057</v>
      </c>
      <c r="D29" s="103" t="str">
        <f>IF(B29=0,"",LOOKUP($B29,'Course List'!$C$6:$C$1019,'Course List'!E$6:E$1019))</f>
        <v> Analytical Mechanics I (w 2-hr recitation)</v>
      </c>
      <c r="E29" s="103">
        <f>IF(B29=0,"",LOOKUP($B29,'Course List'!$C$6:$C$1019,'Course List'!F$6:F$1019))</f>
        <v>3</v>
      </c>
      <c r="F29" s="103" t="str">
        <f>IF(B29=0,"",LOOKUP($B29,'Course List'!$C$6:$C$1019,'Course List'!G$6:G$1019))</f>
        <v>F &amp; S</v>
      </c>
      <c r="G29" s="103" t="str">
        <f>IF(B29=0,"",LOOKUP($B29,'Course List'!$C$6:$C$1019,'Course List'!H$6:H$1019))</f>
        <v>Prerequisite: Phys 1021 (21)</v>
      </c>
      <c r="H29" s="45"/>
      <c r="I29" s="47"/>
      <c r="J29" s="32" t="str">
        <f>IF(H29=0,"",LOOKUP(H29,'GPA Table'!$B$5:$B$16,'GPA Table'!$E$5:$E$16))</f>
        <v/>
      </c>
      <c r="K29" s="230"/>
      <c r="L29" s="9"/>
      <c r="M29" s="17">
        <f t="shared" ref="M29:M36" si="9">IF(E29=0,0,IF(H29=0,0,J29*E29))</f>
        <v>0</v>
      </c>
      <c r="N29" s="17">
        <f t="shared" ref="N29:N36" si="10">IF(H29=0,0,E29)</f>
        <v>0</v>
      </c>
      <c r="O29" s="10"/>
    </row>
    <row r="30" spans="1:15" s="186" customFormat="1" x14ac:dyDescent="0.3">
      <c r="A30" s="203">
        <f>A29+1</f>
        <v>2</v>
      </c>
      <c r="B30" s="196" t="s">
        <v>396</v>
      </c>
      <c r="C30" s="103" t="str">
        <f>IF(B30=0,"",LOOKUP($B30,'Course List'!$C$6:$C$1019,'Course List'!D$6:D$1019))</f>
        <v>  113</v>
      </c>
      <c r="D30" s="103" t="str">
        <f>IF(B30=0,"",LOOKUP($B30,'Course List'!$C$6:$C$1019,'Course List'!E$6:E$1019))</f>
        <v> Engineering Analysis I</v>
      </c>
      <c r="E30" s="103">
        <f>IF(B30=0,"",LOOKUP($B30,'Course List'!$C$6:$C$1019,'Course List'!F$6:F$1019))</f>
        <v>3</v>
      </c>
      <c r="F30" s="103" t="str">
        <f>IF(B30=0,"",LOOKUP($B30,'Course List'!$C$6:$C$1019,'Course List'!G$6:G$1019))</f>
        <v>F &amp; S</v>
      </c>
      <c r="G30" s="103" t="str">
        <f>IF(B30=0,"",LOOKUP($B30,'Course List'!$C$6:$C$1019,'Course List'!H$6:H$1019))</f>
        <v xml:space="preserve"> Prerequisite or Corequisite: Math 2233</v>
      </c>
      <c r="H30" s="45"/>
      <c r="I30" s="47"/>
      <c r="J30" s="33" t="str">
        <f>IF(H30=0,"",LOOKUP(H30,'GPA Table'!$B$5:$B$16,'GPA Table'!$E$5:$E$16))</f>
        <v/>
      </c>
      <c r="K30" s="231"/>
      <c r="L30" s="9"/>
      <c r="M30" s="17">
        <f t="shared" si="9"/>
        <v>0</v>
      </c>
      <c r="N30" s="17">
        <f t="shared" si="10"/>
        <v>0</v>
      </c>
      <c r="O30" s="10"/>
    </row>
    <row r="31" spans="1:15" s="186" customFormat="1" x14ac:dyDescent="0.3">
      <c r="A31" s="203">
        <f t="shared" ref="A31:A36" si="11">A30+1</f>
        <v>3</v>
      </c>
      <c r="B31" s="103" t="s">
        <v>501</v>
      </c>
      <c r="C31" s="103" t="str">
        <f>IF(B31=0,"",LOOKUP($B31,'Course List'!$C$6:$C$1019,'Course List'!D$6:D$1019))</f>
        <v>---</v>
      </c>
      <c r="D31" s="103" t="str">
        <f>IF(B31=0,"",LOOKUP($B31,'Course List'!$C$6:$C$1019,'Course List'!E$6:E$1019))</f>
        <v>General Curriculum Requirements</v>
      </c>
      <c r="E31" s="103">
        <f>IF(B31=0,"",LOOKUP($B31,'Course List'!$C$6:$C$1019,'Course List'!F$6:F$1019))</f>
        <v>3</v>
      </c>
      <c r="F31" s="103" t="str">
        <f>IF(B31=0,"",LOOKUP($B31,'Course List'!$C$6:$C$1019,'Course List'!G$6:G$1019))</f>
        <v>F &amp; S</v>
      </c>
      <c r="G31" s="103" t="str">
        <f>IF(B31=0,"",LOOKUP($B31,'Course List'!$C$6:$C$1019,'Course List'!H$6:H$1019))</f>
        <v>---</v>
      </c>
      <c r="H31" s="45"/>
      <c r="I31" s="47"/>
      <c r="J31" s="33" t="str">
        <f>IF(H31=0,"",LOOKUP(H31,'GPA Table'!$B$5:$B$16,'GPA Table'!$E$5:$E$16))</f>
        <v/>
      </c>
      <c r="K31" s="231"/>
      <c r="L31" s="9"/>
      <c r="M31" s="17">
        <f t="shared" si="9"/>
        <v>0</v>
      </c>
      <c r="N31" s="17">
        <f t="shared" si="10"/>
        <v>0</v>
      </c>
      <c r="O31" s="10"/>
    </row>
    <row r="32" spans="1:15" s="186" customFormat="1" ht="17.399999999999999" customHeight="1" x14ac:dyDescent="0.3">
      <c r="A32" s="203">
        <f t="shared" si="11"/>
        <v>4</v>
      </c>
      <c r="B32" s="103" t="s">
        <v>501</v>
      </c>
      <c r="C32" s="103" t="str">
        <f>IF(B32=0,"",LOOKUP($B32,'Course List'!$C$6:$C$1019,'Course List'!D$6:D$1019))</f>
        <v>---</v>
      </c>
      <c r="D32" s="103" t="str">
        <f>IF(B32=0,"",LOOKUP($B32,'Course List'!$C$6:$C$1019,'Course List'!E$6:E$1019))</f>
        <v>General Curriculum Requirements</v>
      </c>
      <c r="E32" s="103">
        <f>IF(B32=0,"",LOOKUP($B32,'Course List'!$C$6:$C$1019,'Course List'!F$6:F$1019))</f>
        <v>3</v>
      </c>
      <c r="F32" s="103" t="str">
        <f>IF(B32=0,"",LOOKUP($B32,'Course List'!$C$6:$C$1019,'Course List'!G$6:G$1019))</f>
        <v>F &amp; S</v>
      </c>
      <c r="G32" s="103" t="str">
        <f>IF(B32=0,"",LOOKUP($B32,'Course List'!$C$6:$C$1019,'Course List'!H$6:H$1019))</f>
        <v>---</v>
      </c>
      <c r="H32" s="45"/>
      <c r="I32" s="47"/>
      <c r="J32" s="33" t="str">
        <f>IF(H32=0,"",LOOKUP(H32,'GPA Table'!$B$5:$B$16,'GPA Table'!$E$5:$E$16))</f>
        <v/>
      </c>
      <c r="K32" s="231"/>
      <c r="L32" s="9"/>
      <c r="M32" s="17">
        <f t="shared" si="9"/>
        <v>0</v>
      </c>
      <c r="N32" s="17">
        <f t="shared" si="10"/>
        <v>0</v>
      </c>
      <c r="O32" s="10"/>
    </row>
    <row r="33" spans="1:15" s="186" customFormat="1" x14ac:dyDescent="0.3">
      <c r="A33" s="203">
        <f t="shared" si="11"/>
        <v>5</v>
      </c>
      <c r="B33" s="103" t="s">
        <v>69</v>
      </c>
      <c r="C33" s="103">
        <f>IF(B33=0,"",LOOKUP($B33,'Course List'!$C$6:$C$1019,'Course List'!D$6:D$1019))</f>
        <v>33</v>
      </c>
      <c r="D33" s="103" t="str">
        <f>IF(B33=0,"",LOOKUP($B33,'Course List'!$C$6:$C$1019,'Course List'!E$6:E$1019))</f>
        <v>Multivariable Calculus</v>
      </c>
      <c r="E33" s="103">
        <f>IF(B33=0,"",LOOKUP($B33,'Course List'!$C$6:$C$1019,'Course List'!F$6:F$1019))</f>
        <v>3</v>
      </c>
      <c r="F33" s="103" t="str">
        <f>IF(B33=0,"",LOOKUP($B33,'Course List'!$C$6:$C$1019,'Course List'!G$6:G$1019))</f>
        <v>F &amp; S</v>
      </c>
      <c r="G33" s="103" t="str">
        <f>IF(B33=0,"",LOOKUP($B33,'Course List'!$C$6:$C$1019,'Course List'!H$6:H$1019))</f>
        <v>Prerequisite: Math 1232 (32)</v>
      </c>
      <c r="H33" s="45"/>
      <c r="I33" s="47"/>
      <c r="J33" s="33" t="str">
        <f>IF(H33=0,"",LOOKUP(H33,'GPA Table'!$B$5:$B$16,'GPA Table'!$E$5:$E$16))</f>
        <v/>
      </c>
      <c r="K33" s="231"/>
      <c r="L33" s="9"/>
      <c r="M33" s="17">
        <f t="shared" si="9"/>
        <v>0</v>
      </c>
      <c r="N33" s="17">
        <f t="shared" si="10"/>
        <v>0</v>
      </c>
      <c r="O33" s="10"/>
    </row>
    <row r="34" spans="1:15" s="186" customFormat="1" x14ac:dyDescent="0.3">
      <c r="A34" s="203">
        <f t="shared" si="11"/>
        <v>6</v>
      </c>
      <c r="B34" s="103" t="s">
        <v>397</v>
      </c>
      <c r="C34" s="103">
        <f>IF(B34=0,"",LOOKUP($B34,'Course List'!$C$6:$C$1019,'Course List'!D$6:D$1019))</f>
        <v>22</v>
      </c>
      <c r="D34" s="103" t="str">
        <f>IF(B34=0,"",LOOKUP($B34,'Course List'!$C$6:$C$1019,'Course List'!E$6:E$1019))</f>
        <v>University Physics II</v>
      </c>
      <c r="E34" s="103">
        <f>IF(B34=0,"",LOOKUP($B34,'Course List'!$C$6:$C$1019,'Course List'!F$6:F$1019))</f>
        <v>4</v>
      </c>
      <c r="F34" s="103" t="str">
        <f>IF(B34=0,"",LOOKUP($B34,'Course List'!$C$6:$C$1019,'Course List'!G$6:G$1019))</f>
        <v>F &amp; S</v>
      </c>
      <c r="G34" s="103" t="str">
        <f>IF(B34=0,"",LOOKUP($B34,'Course List'!$C$6:$C$1019,'Course List'!H$6:H$1019))</f>
        <v>Prerequisite: Phys 1021 (21)</v>
      </c>
      <c r="H34" s="45"/>
      <c r="I34" s="47"/>
      <c r="J34" s="33" t="str">
        <f>IF(H34=0,"",LOOKUP(H34,'GPA Table'!$B$5:$B$16,'GPA Table'!$E$5:$E$16))</f>
        <v/>
      </c>
      <c r="K34" s="231"/>
      <c r="L34" s="9"/>
      <c r="M34" s="17">
        <f t="shared" si="9"/>
        <v>0</v>
      </c>
      <c r="N34" s="17">
        <f t="shared" si="10"/>
        <v>0</v>
      </c>
      <c r="O34" s="10"/>
    </row>
    <row r="35" spans="1:15" s="186" customFormat="1" x14ac:dyDescent="0.3">
      <c r="A35" s="203">
        <f t="shared" si="11"/>
        <v>7</v>
      </c>
      <c r="B35" s="73"/>
      <c r="C35" s="73" t="str">
        <f>IF(B35=0,"",LOOKUP($B35,'Course List'!$C$6:$C$1019,'Course List'!D$6:D$1019))</f>
        <v/>
      </c>
      <c r="D35" s="73" t="str">
        <f>IF(B35=0,"",LOOKUP($B35,'Course List'!$C$6:$C$1019,'Course List'!E$6:E$1019))</f>
        <v/>
      </c>
      <c r="E35" s="73" t="str">
        <f>IF(B35=0,"",LOOKUP($B35,'Course List'!$C$6:$C$1019,'Course List'!F$6:F$1019))</f>
        <v/>
      </c>
      <c r="F35" s="73" t="str">
        <f>IF(B35=0,"",LOOKUP($B35,'Course List'!$C$6:$C$1019,'Course List'!G$6:G$1019))</f>
        <v/>
      </c>
      <c r="G35" s="73" t="str">
        <f>IF(B35=0,"",LOOKUP($B35,'Course List'!$C$6:$C$1019,'Course List'!H$6:H$1019))</f>
        <v/>
      </c>
      <c r="H35" s="45"/>
      <c r="I35" s="47"/>
      <c r="J35" s="33" t="str">
        <f>IF(H35=0,"",LOOKUP(H35,'GPA Table'!$B$5:$B$16,'GPA Table'!$E$5:$E$16))</f>
        <v/>
      </c>
      <c r="K35" s="231"/>
      <c r="L35" s="9"/>
      <c r="M35" s="17">
        <f t="shared" si="9"/>
        <v>0</v>
      </c>
      <c r="N35" s="17">
        <f t="shared" si="10"/>
        <v>0</v>
      </c>
      <c r="O35" s="10"/>
    </row>
    <row r="36" spans="1:15" s="186" customFormat="1" ht="16.2" thickBot="1" x14ac:dyDescent="0.35">
      <c r="A36" s="204">
        <f t="shared" si="11"/>
        <v>8</v>
      </c>
      <c r="B36" s="74"/>
      <c r="C36" s="74" t="str">
        <f>IF(B36=0,"",LOOKUP($B36,'Course List'!$C$6:$C$1019,'Course List'!D$6:D$1019))</f>
        <v/>
      </c>
      <c r="D36" s="74" t="str">
        <f>IF(B36=0,"",LOOKUP($B36,'Course List'!$C$6:$C$1019,'Course List'!E$6:E$1019))</f>
        <v/>
      </c>
      <c r="E36" s="73" t="str">
        <f>IF(B36=0,"",LOOKUP($B36,'Course List'!$C$6:$C$1019,'Course List'!F$6:F$1019))</f>
        <v/>
      </c>
      <c r="F36" s="74" t="str">
        <f>IF(B36=0,"",LOOKUP($B36,'Course List'!$C$6:$C$1019,'Course List'!G$6:G$1019))</f>
        <v/>
      </c>
      <c r="G36" s="74" t="str">
        <f>IF(B36=0,"",LOOKUP($B36,'Course List'!$C$6:$C$1019,'Course List'!H$6:H$1019))</f>
        <v/>
      </c>
      <c r="H36" s="46"/>
      <c r="I36" s="48"/>
      <c r="J36" s="34" t="str">
        <f>IF(H36=0,"",LOOKUP(H36,'GPA Table'!$B$5:$B$16,'GPA Table'!$E$5:$E$16))</f>
        <v/>
      </c>
      <c r="K36" s="231"/>
      <c r="L36" s="9"/>
      <c r="M36" s="17">
        <f t="shared" si="9"/>
        <v>0</v>
      </c>
      <c r="N36" s="17">
        <f t="shared" si="10"/>
        <v>0</v>
      </c>
      <c r="O36" s="10"/>
    </row>
    <row r="37" spans="1:15" s="13" customFormat="1" ht="16.2" thickBot="1" x14ac:dyDescent="0.35">
      <c r="A37" s="201"/>
      <c r="B37" s="202" t="str">
        <f>B28</f>
        <v>Semester</v>
      </c>
      <c r="C37" s="202">
        <f>C28+1</f>
        <v>4</v>
      </c>
      <c r="D37" s="202" t="str">
        <f>D28</f>
        <v>Total Credit Hours</v>
      </c>
      <c r="E37" s="202">
        <f>SUM(E38:E45)</f>
        <v>15</v>
      </c>
      <c r="F37" s="185" t="str">
        <f>F19</f>
        <v>SPRING</v>
      </c>
      <c r="G37" s="185">
        <f>G28+1</f>
        <v>2018</v>
      </c>
      <c r="H37" s="43"/>
      <c r="I37" s="44"/>
      <c r="J37" s="50">
        <f>IF(N37=0,0,ROUND(M37/N37,2))</f>
        <v>0</v>
      </c>
      <c r="K37" s="232"/>
      <c r="M37" s="36">
        <f>SUM(M38:M45)</f>
        <v>0</v>
      </c>
      <c r="N37" s="37">
        <f t="shared" ref="N37" si="12">SUM(N38:N45)</f>
        <v>0</v>
      </c>
      <c r="O37" s="14"/>
    </row>
    <row r="38" spans="1:15" s="186" customFormat="1" x14ac:dyDescent="0.3">
      <c r="A38" s="203">
        <v>1</v>
      </c>
      <c r="B38" s="103" t="s">
        <v>400</v>
      </c>
      <c r="C38" s="103">
        <f>IF(B38=0,"",LOOKUP($B38,'Course List'!$C$6:$C$1019,'Course List'!D$6:D$1019))</f>
        <v>115</v>
      </c>
      <c r="D38" s="103" t="str">
        <f>IF(B38=0,"",LOOKUP($B38,'Course List'!$C$6:$C$1019,'Course List'!E$6:E$1019))</f>
        <v>Engineering Analysis III</v>
      </c>
      <c r="E38" s="103">
        <f>IF(B38=0,"",LOOKUP($B38,'Course List'!$C$6:$C$1019,'Course List'!F$6:F$1019))</f>
        <v>3</v>
      </c>
      <c r="F38" s="103" t="str">
        <f>IF(B38=0,"",LOOKUP($B38,'Course List'!$C$6:$C$1019,'Course List'!G$6:G$1019))</f>
        <v>F &amp; S</v>
      </c>
      <c r="G38" s="103" t="str">
        <f>IF(B38=0,"",LOOKUP($B38,'Course List'!$C$6:$C$1019,'Course List'!H$6:H$1019))</f>
        <v>Prerequisite: Math 1232 (32), UW 1020 (20)</v>
      </c>
      <c r="H38" s="45"/>
      <c r="I38" s="47"/>
      <c r="J38" s="32" t="str">
        <f>IF(H38=0,"",LOOKUP(H38,'GPA Table'!$B$5:$B$16,'GPA Table'!$E$5:$E$16))</f>
        <v/>
      </c>
      <c r="K38" s="230"/>
      <c r="L38" s="9"/>
      <c r="M38" s="17">
        <f t="shared" ref="M38:M45" si="13">IF(E38=0,0,IF(H38=0,0,J38*E38))</f>
        <v>0</v>
      </c>
      <c r="N38" s="17">
        <f t="shared" ref="N38:N45" si="14">IF(H38=0,0,E38)</f>
        <v>0</v>
      </c>
      <c r="O38" s="10"/>
    </row>
    <row r="39" spans="1:15" s="186" customFormat="1" x14ac:dyDescent="0.3">
      <c r="A39" s="203">
        <f>A38+1</f>
        <v>2</v>
      </c>
      <c r="B39" s="196" t="s">
        <v>398</v>
      </c>
      <c r="C39" s="103" t="str">
        <f>IF(B39=0,"",LOOKUP($B39,'Course List'!$C$6:$C$1019,'Course List'!D$6:D$1019))</f>
        <v>  058</v>
      </c>
      <c r="D39" s="103" t="str">
        <f>IF(B39=0,"",LOOKUP($B39,'Course List'!$C$6:$C$1019,'Course List'!E$6:E$1019))</f>
        <v> Analytical Mechanics II (w 2-hr recitation)</v>
      </c>
      <c r="E39" s="103">
        <f>IF(B39=0,"",LOOKUP($B39,'Course List'!$C$6:$C$1019,'Course List'!F$6:F$1019))</f>
        <v>3</v>
      </c>
      <c r="F39" s="103" t="str">
        <f>IF(B39=0,"",LOOKUP($B39,'Course List'!$C$6:$C$1019,'Course List'!G$6:G$1019))</f>
        <v>F &amp; S</v>
      </c>
      <c r="G39" s="103" t="str">
        <f>IF(B39=0,"",LOOKUP($B39,'Course List'!$C$6:$C$1019,'Course List'!H$6:H$1019))</f>
        <v>Prerequisite: ApSc 2057 (57)</v>
      </c>
      <c r="H39" s="45"/>
      <c r="I39" s="47"/>
      <c r="J39" s="33" t="str">
        <f>IF(H39=0,"",LOOKUP(H39,'GPA Table'!$B$5:$B$16,'GPA Table'!$E$5:$E$16))</f>
        <v/>
      </c>
      <c r="K39" s="231"/>
      <c r="L39" s="9"/>
      <c r="M39" s="17">
        <f t="shared" si="13"/>
        <v>0</v>
      </c>
      <c r="N39" s="17">
        <f t="shared" si="14"/>
        <v>0</v>
      </c>
      <c r="O39" s="10"/>
    </row>
    <row r="40" spans="1:15" s="186" customFormat="1" ht="31.2" x14ac:dyDescent="0.3">
      <c r="A40" s="203">
        <f t="shared" ref="A40:A42" si="15">A39+1</f>
        <v>3</v>
      </c>
      <c r="B40" s="103" t="s">
        <v>272</v>
      </c>
      <c r="C40" s="103" t="str">
        <f>IF(B40=0,"",LOOKUP($B40,'Course List'!$C$6:$C$1019,'Course List'!D$6:D$1019))</f>
        <v>  117</v>
      </c>
      <c r="D40" s="103" t="str">
        <f>IF(B40=0,"",LOOKUP($B40,'Course List'!$C$6:$C$1019,'Course List'!E$6:E$1019))</f>
        <v> Engineering Computations (w 2-hr recitation)</v>
      </c>
      <c r="E40" s="103">
        <f>IF(B40=0,"",LOOKUP($B40,'Course List'!$C$6:$C$1019,'Course List'!F$6:F$1019))</f>
        <v>3</v>
      </c>
      <c r="F40" s="103" t="str">
        <f>IF(B40=0,"",LOOKUP($B40,'Course List'!$C$6:$C$1019,'Course List'!G$6:G$1019))</f>
        <v>S</v>
      </c>
      <c r="G40" s="103" t="str">
        <f>IF(B40=0,"",LOOKUP($B40,'Course List'!$C$6:$C$1019,'Course List'!H$6:H$1019))</f>
        <v>Prerequisite: CSci 1041, ApSc 2113 CSCI 1121</v>
      </c>
      <c r="H40" s="45"/>
      <c r="I40" s="47"/>
      <c r="J40" s="33" t="str">
        <f>IF(H40=0,"",LOOKUP(H40,'GPA Table'!$B$5:$B$16,'GPA Table'!$E$5:$E$16))</f>
        <v/>
      </c>
      <c r="K40" s="231"/>
      <c r="L40" s="9"/>
      <c r="M40" s="17">
        <f t="shared" si="13"/>
        <v>0</v>
      </c>
      <c r="N40" s="17">
        <f t="shared" si="14"/>
        <v>0</v>
      </c>
      <c r="O40" s="10"/>
    </row>
    <row r="41" spans="1:15" s="186" customFormat="1" ht="17.399999999999999" customHeight="1" x14ac:dyDescent="0.3">
      <c r="A41" s="203">
        <f t="shared" si="15"/>
        <v>4</v>
      </c>
      <c r="B41" s="103" t="s">
        <v>273</v>
      </c>
      <c r="C41" s="103" t="str">
        <f>IF(B41=0,"",LOOKUP($B41,'Course List'!$C$6:$C$1019,'Course List'!D$6:D$1019))</f>
        <v>  120</v>
      </c>
      <c r="D41" s="103" t="str">
        <f>IF(B41=0,"",LOOKUP($B41,'Course List'!$C$6:$C$1019,'Course List'!E$6:E$1019))</f>
        <v> Intro to Mechanics of Solids</v>
      </c>
      <c r="E41" s="103">
        <f>IF(B41=0,"",LOOKUP($B41,'Course List'!$C$6:$C$1019,'Course List'!F$6:F$1019))</f>
        <v>3</v>
      </c>
      <c r="F41" s="103" t="str">
        <f>IF(B41=0,"",LOOKUP($B41,'Course List'!$C$6:$C$1019,'Course List'!G$6:G$1019))</f>
        <v>F &amp; S</v>
      </c>
      <c r="G41" s="103" t="str">
        <f>IF(B41=0,"",LOOKUP($B41,'Course List'!$C$6:$C$1019,'Course List'!H$6:H$1019))</f>
        <v>Prerequisite: ApSc 2057 (57), ApSc 2113 (113)</v>
      </c>
      <c r="H41" s="45"/>
      <c r="I41" s="47"/>
      <c r="J41" s="33" t="str">
        <f>IF(H41=0,"",LOOKUP(H41,'GPA Table'!$B$5:$B$16,'GPA Table'!$E$5:$E$16))</f>
        <v/>
      </c>
      <c r="K41" s="231"/>
      <c r="L41" s="9"/>
      <c r="M41" s="17">
        <f t="shared" si="13"/>
        <v>0</v>
      </c>
      <c r="N41" s="17">
        <f t="shared" si="14"/>
        <v>0</v>
      </c>
      <c r="O41" s="10"/>
    </row>
    <row r="42" spans="1:15" s="186" customFormat="1" x14ac:dyDescent="0.3">
      <c r="A42" s="203">
        <f t="shared" si="15"/>
        <v>5</v>
      </c>
      <c r="B42" s="103" t="s">
        <v>501</v>
      </c>
      <c r="C42" s="103" t="str">
        <f>IF(B42=0,"",LOOKUP($B42,'Course List'!$C$6:$C$1019,'Course List'!D$6:D$1019))</f>
        <v>---</v>
      </c>
      <c r="D42" s="103" t="str">
        <f>IF(B42=0,"",LOOKUP($B42,'Course List'!$C$6:$C$1019,'Course List'!E$6:E$1019))</f>
        <v>General Curriculum Requirements</v>
      </c>
      <c r="E42" s="103">
        <f>IF(B42=0,"",LOOKUP($B42,'Course List'!$C$6:$C$1019,'Course List'!F$6:F$1019))</f>
        <v>3</v>
      </c>
      <c r="F42" s="103" t="str">
        <f>IF(B42=0,"",LOOKUP($B42,'Course List'!$C$6:$C$1019,'Course List'!G$6:G$1019))</f>
        <v>F &amp; S</v>
      </c>
      <c r="G42" s="103" t="str">
        <f>IF(B42=0,"",LOOKUP($B42,'Course List'!$C$6:$C$1019,'Course List'!H$6:H$1019))</f>
        <v>---</v>
      </c>
      <c r="H42" s="45"/>
      <c r="I42" s="47"/>
      <c r="J42" s="33" t="str">
        <f>IF(H42=0,"",LOOKUP(H42,'GPA Table'!$B$5:$B$16,'GPA Table'!$E$5:$E$16))</f>
        <v/>
      </c>
      <c r="K42" s="231"/>
      <c r="L42" s="9"/>
      <c r="M42" s="17">
        <f t="shared" si="13"/>
        <v>0</v>
      </c>
      <c r="N42" s="17">
        <f t="shared" si="14"/>
        <v>0</v>
      </c>
      <c r="O42" s="10"/>
    </row>
    <row r="43" spans="1:15" s="186" customFormat="1" x14ac:dyDescent="0.3">
      <c r="A43" s="203">
        <f>A42+1</f>
        <v>6</v>
      </c>
      <c r="B43" s="73"/>
      <c r="C43" s="73" t="str">
        <f>IF(B43=0,"",LOOKUP($B43,'Course List'!$C$6:$C$1019,'Course List'!D$6:D$1019))</f>
        <v/>
      </c>
      <c r="D43" s="73" t="str">
        <f>IF(B43=0,"",LOOKUP($B43,'Course List'!$C$6:$C$1019,'Course List'!E$6:E$1019))</f>
        <v/>
      </c>
      <c r="E43" s="73" t="str">
        <f>IF(B43=0,"",LOOKUP($B43,'Course List'!$C$6:$C$1019,'Course List'!F$6:F$1019))</f>
        <v/>
      </c>
      <c r="F43" s="73" t="str">
        <f>IF(B43=0,"",LOOKUP($B43,'Course List'!$C$6:$C$1019,'Course List'!G$6:G$1019))</f>
        <v/>
      </c>
      <c r="G43" s="73" t="str">
        <f>IF(B43=0,"",LOOKUP($B43,'Course List'!$C$6:$C$1019,'Course List'!H$6:H$1019))</f>
        <v/>
      </c>
      <c r="H43" s="45"/>
      <c r="I43" s="47"/>
      <c r="J43" s="33" t="str">
        <f>IF(H43=0,"",LOOKUP(H43,'GPA Table'!$B$5:$B$16,'GPA Table'!$E$5:$E$16))</f>
        <v/>
      </c>
      <c r="K43" s="231"/>
      <c r="L43" s="9"/>
      <c r="M43" s="17">
        <f t="shared" si="13"/>
        <v>0</v>
      </c>
      <c r="N43" s="17">
        <f t="shared" si="14"/>
        <v>0</v>
      </c>
      <c r="O43" s="10"/>
    </row>
    <row r="44" spans="1:15" s="186" customFormat="1" x14ac:dyDescent="0.3">
      <c r="A44" s="203">
        <f>A43+1</f>
        <v>7</v>
      </c>
      <c r="B44" s="73"/>
      <c r="C44" s="73" t="str">
        <f>IF(B44=0,"",LOOKUP($B44,'Course List'!$C$6:$C$1019,'Course List'!D$6:D$1019))</f>
        <v/>
      </c>
      <c r="D44" s="73" t="str">
        <f>IF(B44=0,"",LOOKUP($B44,'Course List'!$C$6:$C$1019,'Course List'!E$6:E$1019))</f>
        <v/>
      </c>
      <c r="E44" s="73" t="str">
        <f>IF(B44=0,"",LOOKUP($B44,'Course List'!$C$6:$C$1019,'Course List'!F$6:F$1019))</f>
        <v/>
      </c>
      <c r="F44" s="73" t="str">
        <f>IF(B44=0,"",LOOKUP($B44,'Course List'!$C$6:$C$1019,'Course List'!G$6:G$1019))</f>
        <v/>
      </c>
      <c r="G44" s="73" t="str">
        <f>IF(B44=0,"",LOOKUP($B44,'Course List'!$C$6:$C$1019,'Course List'!H$6:H$1019))</f>
        <v/>
      </c>
      <c r="H44" s="45"/>
      <c r="I44" s="47"/>
      <c r="J44" s="33" t="str">
        <f>IF(H44=0,"",LOOKUP(H44,'GPA Table'!$B$5:$B$16,'GPA Table'!$E$5:$E$16))</f>
        <v/>
      </c>
      <c r="K44" s="231"/>
      <c r="L44" s="9"/>
      <c r="M44" s="17">
        <f t="shared" si="13"/>
        <v>0</v>
      </c>
      <c r="N44" s="17">
        <f t="shared" si="14"/>
        <v>0</v>
      </c>
      <c r="O44" s="10"/>
    </row>
    <row r="45" spans="1:15" s="186" customFormat="1" ht="16.2" thickBot="1" x14ac:dyDescent="0.35">
      <c r="A45" s="204">
        <f t="shared" ref="A45" si="16">A44+1</f>
        <v>8</v>
      </c>
      <c r="B45" s="74"/>
      <c r="C45" s="74" t="str">
        <f>IF(B45=0,"",LOOKUP($B45,'Course List'!$C$6:$C$1019,'Course List'!D$6:D$1019))</f>
        <v/>
      </c>
      <c r="D45" s="74" t="str">
        <f>IF(B45=0,"",LOOKUP($B45,'Course List'!$C$6:$C$1019,'Course List'!E$6:E$1019))</f>
        <v/>
      </c>
      <c r="E45" s="73" t="str">
        <f>IF(B45=0,"",LOOKUP($B45,'Course List'!$C$6:$C$1019,'Course List'!F$6:F$1019))</f>
        <v/>
      </c>
      <c r="F45" s="74" t="str">
        <f>IF(B45=0,"",LOOKUP($B45,'Course List'!$C$6:$C$1019,'Course List'!G$6:G$1019))</f>
        <v/>
      </c>
      <c r="G45" s="74" t="str">
        <f>IF(B45=0,"",LOOKUP($B45,'Course List'!$C$6:$C$1019,'Course List'!H$6:H$1019))</f>
        <v/>
      </c>
      <c r="H45" s="46"/>
      <c r="I45" s="48"/>
      <c r="J45" s="34" t="str">
        <f>IF(H45=0,"",LOOKUP(H45,'GPA Table'!$B$5:$B$16,'GPA Table'!$E$5:$E$16))</f>
        <v/>
      </c>
      <c r="K45" s="231"/>
      <c r="L45" s="9"/>
      <c r="M45" s="17">
        <f t="shared" si="13"/>
        <v>0</v>
      </c>
      <c r="N45" s="17">
        <f t="shared" si="14"/>
        <v>0</v>
      </c>
      <c r="O45" s="10"/>
    </row>
    <row r="46" spans="1:15" s="13" customFormat="1" ht="16.2" thickBot="1" x14ac:dyDescent="0.35">
      <c r="A46" s="201"/>
      <c r="B46" s="202" t="str">
        <f>B37</f>
        <v>Semester</v>
      </c>
      <c r="C46" s="202">
        <f>C37+1</f>
        <v>5</v>
      </c>
      <c r="D46" s="202" t="str">
        <f>D37</f>
        <v>Total Credit Hours</v>
      </c>
      <c r="E46" s="202">
        <f>SUM(E47:E54)</f>
        <v>15</v>
      </c>
      <c r="F46" s="185" t="str">
        <f>F28</f>
        <v>FALL</v>
      </c>
      <c r="G46" s="185">
        <f>G37</f>
        <v>2018</v>
      </c>
      <c r="H46" s="43"/>
      <c r="I46" s="44"/>
      <c r="J46" s="50">
        <f>IF(N46=0,0,ROUND(M46/N46,2))</f>
        <v>0</v>
      </c>
      <c r="K46" s="232"/>
      <c r="M46" s="36">
        <f t="shared" ref="M46:N46" si="17">SUM(M47:M54)</f>
        <v>0</v>
      </c>
      <c r="N46" s="37">
        <f t="shared" si="17"/>
        <v>0</v>
      </c>
      <c r="O46" s="14"/>
    </row>
    <row r="47" spans="1:15" s="186" customFormat="1" x14ac:dyDescent="0.3">
      <c r="A47" s="203">
        <v>1</v>
      </c>
      <c r="B47" s="103" t="s">
        <v>284</v>
      </c>
      <c r="C47" s="103" t="str">
        <f>IF(B47=0,"",LOOKUP($B47,'Course List'!$C$6:$C$1019,'Course List'!D$6:D$1019))</f>
        <v>  121</v>
      </c>
      <c r="D47" s="103" t="str">
        <f>IF(B47=0,"",LOOKUP($B47,'Course List'!$C$6:$C$1019,'Course List'!E$6:E$1019))</f>
        <v> Structural Theory I (w 2-hr recitation)</v>
      </c>
      <c r="E47" s="103">
        <f>IF(B47=0,"",LOOKUP($B47,'Course List'!$C$6:$C$1019,'Course List'!F$6:F$1019))</f>
        <v>3</v>
      </c>
      <c r="F47" s="103" t="str">
        <f>IF(B47=0,"",LOOKUP($B47,'Course List'!$C$6:$C$1019,'Course List'!G$6:G$1019))</f>
        <v>F</v>
      </c>
      <c r="G47" s="103" t="str">
        <f>IF(B47=0,"",LOOKUP($B47,'Course List'!$C$6:$C$1019,'Course List'!H$6:H$1019))</f>
        <v>Prerequisite: CE 2210 (117), CE 2220 (120)</v>
      </c>
      <c r="H47" s="45"/>
      <c r="I47" s="47"/>
      <c r="J47" s="32" t="str">
        <f>IF(H47=0,"",LOOKUP(H47,'GPA Table'!$B$5:$B$16,'GPA Table'!$E$5:$E$16))</f>
        <v/>
      </c>
      <c r="K47" s="230"/>
      <c r="L47" s="9"/>
      <c r="M47" s="17">
        <f t="shared" ref="M47:M54" si="18">IF(E47=0,0,IF(H47=0,0,J47*E47))</f>
        <v>0</v>
      </c>
      <c r="N47" s="17">
        <f t="shared" ref="N47:N54" si="19">IF(H47=0,0,E47)</f>
        <v>0</v>
      </c>
      <c r="O47" s="10"/>
    </row>
    <row r="48" spans="1:15" s="186" customFormat="1" x14ac:dyDescent="0.3">
      <c r="A48" s="203">
        <f>A47+1</f>
        <v>2</v>
      </c>
      <c r="B48" s="196" t="s">
        <v>501</v>
      </c>
      <c r="C48" s="103" t="str">
        <f>IF(B48=0,"",LOOKUP($B48,'Course List'!$C$6:$C$1019,'Course List'!D$6:D$1019))</f>
        <v>---</v>
      </c>
      <c r="D48" s="103" t="str">
        <f>IF(B48=0,"",LOOKUP($B48,'Course List'!$C$6:$C$1019,'Course List'!E$6:E$1019))</f>
        <v>General Curriculum Requirements</v>
      </c>
      <c r="E48" s="103">
        <f>IF(B48=0,"",LOOKUP($B48,'Course List'!$C$6:$C$1019,'Course List'!F$6:F$1019))</f>
        <v>3</v>
      </c>
      <c r="F48" s="103" t="str">
        <f>IF(B48=0,"",LOOKUP($B48,'Course List'!$C$6:$C$1019,'Course List'!G$6:G$1019))</f>
        <v>F &amp; S</v>
      </c>
      <c r="G48" s="103" t="str">
        <f>IF(B48=0,"",LOOKUP($B48,'Course List'!$C$6:$C$1019,'Course List'!H$6:H$1019))</f>
        <v>---</v>
      </c>
      <c r="H48" s="45"/>
      <c r="I48" s="47"/>
      <c r="J48" s="33" t="str">
        <f>IF(H48=0,"",LOOKUP(H48,'GPA Table'!$B$5:$B$16,'GPA Table'!$E$5:$E$16))</f>
        <v/>
      </c>
      <c r="K48" s="231"/>
      <c r="L48" s="9"/>
      <c r="M48" s="17">
        <f t="shared" si="18"/>
        <v>0</v>
      </c>
      <c r="N48" s="17">
        <f t="shared" si="19"/>
        <v>0</v>
      </c>
      <c r="O48" s="10"/>
    </row>
    <row r="49" spans="1:15" s="186" customFormat="1" x14ac:dyDescent="0.3">
      <c r="A49" s="203">
        <f t="shared" ref="A49:A51" si="20">A48+1</f>
        <v>3</v>
      </c>
      <c r="B49" s="103" t="s">
        <v>501</v>
      </c>
      <c r="C49" s="103" t="str">
        <f>IF(B49=0,"",LOOKUP($B49,'Course List'!$C$6:$C$1019,'Course List'!D$6:D$1019))</f>
        <v>---</v>
      </c>
      <c r="D49" s="103" t="str">
        <f>IF(B49=0,"",LOOKUP($B49,'Course List'!$C$6:$C$1019,'Course List'!E$6:E$1019))</f>
        <v>General Curriculum Requirements</v>
      </c>
      <c r="E49" s="103">
        <f>IF(B49=0,"",LOOKUP($B49,'Course List'!$C$6:$C$1019,'Course List'!F$6:F$1019))</f>
        <v>3</v>
      </c>
      <c r="F49" s="103" t="str">
        <f>IF(B49=0,"",LOOKUP($B49,'Course List'!$C$6:$C$1019,'Course List'!G$6:G$1019))</f>
        <v>F &amp; S</v>
      </c>
      <c r="G49" s="103" t="str">
        <f>IF(B49=0,"",LOOKUP($B49,'Course List'!$C$6:$C$1019,'Course List'!H$6:H$1019))</f>
        <v>---</v>
      </c>
      <c r="H49" s="45"/>
      <c r="I49" s="47"/>
      <c r="J49" s="33" t="str">
        <f>IF(H49=0,"",LOOKUP(H49,'GPA Table'!$B$5:$B$16,'GPA Table'!$E$5:$E$16))</f>
        <v/>
      </c>
      <c r="K49" s="231"/>
      <c r="L49" s="9"/>
      <c r="M49" s="17">
        <f t="shared" si="18"/>
        <v>0</v>
      </c>
      <c r="N49" s="17">
        <f t="shared" si="19"/>
        <v>0</v>
      </c>
      <c r="O49" s="10"/>
    </row>
    <row r="50" spans="1:15" s="186" customFormat="1" ht="17.399999999999999" customHeight="1" x14ac:dyDescent="0.3">
      <c r="A50" s="203">
        <f t="shared" si="20"/>
        <v>4</v>
      </c>
      <c r="B50" s="103" t="s">
        <v>502</v>
      </c>
      <c r="C50" s="103">
        <f>IF(B50=0,"",LOOKUP($B50,'Course List'!$C$6:$C$1019,'Course List'!D$6:D$1019))</f>
        <v>23</v>
      </c>
      <c r="D50" s="103" t="str">
        <f>IF(B50=0,"",LOOKUP($B50,'Course List'!$C$6:$C$1019,'Course List'!E$6:E$1019))</f>
        <v>University Physics III (Modern Physics)</v>
      </c>
      <c r="E50" s="103">
        <f>IF(B50=0,"",LOOKUP($B50,'Course List'!$C$6:$C$1019,'Course List'!F$6:F$1019))</f>
        <v>3</v>
      </c>
      <c r="F50" s="103" t="str">
        <f>IF(B50=0,"",LOOKUP($B50,'Course List'!$C$6:$C$1019,'Course List'!G$6:G$1019))</f>
        <v>F</v>
      </c>
      <c r="G50" s="103" t="str">
        <f>IF(B50=0,"",LOOKUP($B50,'Course List'!$C$6:$C$1019,'Course List'!H$6:H$1019))</f>
        <v>Prerequisite: Phys 1022 (22), Math 2233 (33)</v>
      </c>
      <c r="H50" s="45"/>
      <c r="I50" s="47"/>
      <c r="J50" s="33" t="str">
        <f>IF(H50=0,"",LOOKUP(H50,'GPA Table'!$B$5:$B$16,'GPA Table'!$E$5:$E$16))</f>
        <v/>
      </c>
      <c r="K50" s="231"/>
      <c r="L50" s="9"/>
      <c r="M50" s="17">
        <f t="shared" si="18"/>
        <v>0</v>
      </c>
      <c r="N50" s="17">
        <f t="shared" si="19"/>
        <v>0</v>
      </c>
      <c r="O50" s="10"/>
    </row>
    <row r="51" spans="1:15" s="186" customFormat="1" x14ac:dyDescent="0.3">
      <c r="A51" s="203">
        <f t="shared" si="20"/>
        <v>5</v>
      </c>
      <c r="B51" s="103" t="s">
        <v>508</v>
      </c>
      <c r="C51" s="103" t="str">
        <f>IF(B51=0,"",LOOKUP($B51,'Course List'!$C$6:$C$1019,'Course List'!D$6:D$1019))</f>
        <v>151W</v>
      </c>
      <c r="D51" s="103" t="str">
        <f>IF(B51=0,"",LOOKUP($B51,'Course List'!$C$6:$C$1019,'Course List'!E$6:E$1019))</f>
        <v>Intermediate Laboratory</v>
      </c>
      <c r="E51" s="103">
        <f>IF(B51=0,"",LOOKUP($B51,'Course List'!$C$6:$C$1019,'Course List'!F$6:F$1019))</f>
        <v>3</v>
      </c>
      <c r="F51" s="103" t="str">
        <f>IF(B51=0,"",LOOKUP($B51,'Course List'!$C$6:$C$1019,'Course List'!G$6:G$1019))</f>
        <v>F &amp; S</v>
      </c>
      <c r="G51" s="103" t="str">
        <f>IF(B51=0,"",LOOKUP($B51,'Course List'!$C$6:$C$1019,'Course List'!H$6:H$1019))</f>
        <v>Corequisite: Phys 1023 (23)</v>
      </c>
      <c r="H51" s="45"/>
      <c r="I51" s="47"/>
      <c r="J51" s="33" t="str">
        <f>IF(H51=0,"",LOOKUP(H51,'GPA Table'!$B$5:$B$16,'GPA Table'!$E$5:$E$16))</f>
        <v/>
      </c>
      <c r="K51" s="231"/>
      <c r="L51" s="9"/>
      <c r="M51" s="17">
        <f t="shared" si="18"/>
        <v>0</v>
      </c>
      <c r="N51" s="17">
        <f t="shared" si="19"/>
        <v>0</v>
      </c>
      <c r="O51" s="10"/>
    </row>
    <row r="52" spans="1:15" s="186" customFormat="1" x14ac:dyDescent="0.3">
      <c r="A52" s="203">
        <f>A51+1</f>
        <v>6</v>
      </c>
      <c r="B52" s="73"/>
      <c r="C52" s="73" t="str">
        <f>IF(B52=0,"",LOOKUP($B52,'Course List'!$C$6:$C$1019,'Course List'!D$6:D$1019))</f>
        <v/>
      </c>
      <c r="D52" s="73" t="str">
        <f>IF(B52=0,"",LOOKUP($B52,'Course List'!$C$6:$C$1019,'Course List'!E$6:E$1019))</f>
        <v/>
      </c>
      <c r="E52" s="73" t="str">
        <f>IF(B52=0,"",LOOKUP($B52,'Course List'!$C$6:$C$1019,'Course List'!F$6:F$1019))</f>
        <v/>
      </c>
      <c r="F52" s="73" t="str">
        <f>IF(B52=0,"",LOOKUP($B52,'Course List'!$C$6:$C$1019,'Course List'!G$6:G$1019))</f>
        <v/>
      </c>
      <c r="G52" s="73" t="str">
        <f>IF(B52=0,"",LOOKUP($B52,'Course List'!$C$6:$C$1019,'Course List'!H$6:H$1019))</f>
        <v/>
      </c>
      <c r="H52" s="45"/>
      <c r="I52" s="47"/>
      <c r="J52" s="33" t="str">
        <f>IF(H52=0,"",LOOKUP(H52,'GPA Table'!$B$5:$B$16,'GPA Table'!$E$5:$E$16))</f>
        <v/>
      </c>
      <c r="K52" s="231"/>
      <c r="L52" s="9"/>
      <c r="M52" s="17">
        <f t="shared" si="18"/>
        <v>0</v>
      </c>
      <c r="N52" s="17">
        <f t="shared" si="19"/>
        <v>0</v>
      </c>
      <c r="O52" s="10"/>
    </row>
    <row r="53" spans="1:15" s="186" customFormat="1" x14ac:dyDescent="0.3">
      <c r="A53" s="203">
        <f>A52+1</f>
        <v>7</v>
      </c>
      <c r="B53" s="73"/>
      <c r="C53" s="73" t="str">
        <f>IF(B53=0,"",LOOKUP($B53,'Course List'!$C$6:$C$1019,'Course List'!D$6:D$1019))</f>
        <v/>
      </c>
      <c r="D53" s="73" t="str">
        <f>IF(B53=0,"",LOOKUP($B53,'Course List'!$C$6:$C$1019,'Course List'!E$6:E$1019))</f>
        <v/>
      </c>
      <c r="E53" s="73" t="str">
        <f>IF(B53=0,"",LOOKUP($B53,'Course List'!$C$6:$C$1019,'Course List'!F$6:F$1019))</f>
        <v/>
      </c>
      <c r="F53" s="73" t="str">
        <f>IF(B53=0,"",LOOKUP($B53,'Course List'!$C$6:$C$1019,'Course List'!G$6:G$1019))</f>
        <v/>
      </c>
      <c r="G53" s="73" t="str">
        <f>IF(B53=0,"",LOOKUP($B53,'Course List'!$C$6:$C$1019,'Course List'!H$6:H$1019))</f>
        <v/>
      </c>
      <c r="H53" s="45"/>
      <c r="I53" s="47"/>
      <c r="J53" s="33" t="str">
        <f>IF(H53=0,"",LOOKUP(H53,'GPA Table'!$B$5:$B$16,'GPA Table'!$E$5:$E$16))</f>
        <v/>
      </c>
      <c r="K53" s="231"/>
      <c r="L53" s="9"/>
      <c r="M53" s="17">
        <f t="shared" si="18"/>
        <v>0</v>
      </c>
      <c r="N53" s="17">
        <f t="shared" si="19"/>
        <v>0</v>
      </c>
      <c r="O53" s="10"/>
    </row>
    <row r="54" spans="1:15" s="186" customFormat="1" ht="16.2" thickBot="1" x14ac:dyDescent="0.35">
      <c r="A54" s="204">
        <f t="shared" ref="A54" si="21">A53+1</f>
        <v>8</v>
      </c>
      <c r="B54" s="74"/>
      <c r="C54" s="74" t="str">
        <f>IF(B54=0,"",LOOKUP($B54,'Course List'!$C$6:$C$1019,'Course List'!D$6:D$1019))</f>
        <v/>
      </c>
      <c r="D54" s="74" t="str">
        <f>IF(B54=0,"",LOOKUP($B54,'Course List'!$C$6:$C$1019,'Course List'!E$6:E$1019))</f>
        <v/>
      </c>
      <c r="E54" s="73" t="str">
        <f>IF(B54=0,"",LOOKUP($B54,'Course List'!$C$6:$C$1019,'Course List'!F$6:F$1019))</f>
        <v/>
      </c>
      <c r="F54" s="74" t="str">
        <f>IF(B54=0,"",LOOKUP($B54,'Course List'!$C$6:$C$1019,'Course List'!G$6:G$1019))</f>
        <v/>
      </c>
      <c r="G54" s="74" t="str">
        <f>IF(B54=0,"",LOOKUP($B54,'Course List'!$C$6:$C$1019,'Course List'!H$6:H$1019))</f>
        <v/>
      </c>
      <c r="H54" s="46"/>
      <c r="I54" s="48"/>
      <c r="J54" s="34" t="str">
        <f>IF(H54=0,"",LOOKUP(H54,'GPA Table'!$B$5:$B$16,'GPA Table'!$E$5:$E$16))</f>
        <v/>
      </c>
      <c r="K54" s="231"/>
      <c r="L54" s="9"/>
      <c r="M54" s="17">
        <f t="shared" si="18"/>
        <v>0</v>
      </c>
      <c r="N54" s="17">
        <f t="shared" si="19"/>
        <v>0</v>
      </c>
      <c r="O54" s="10"/>
    </row>
    <row r="55" spans="1:15" s="13" customFormat="1" ht="16.2" thickBot="1" x14ac:dyDescent="0.35">
      <c r="A55" s="201"/>
      <c r="B55" s="202" t="str">
        <f>B46</f>
        <v>Semester</v>
      </c>
      <c r="C55" s="202">
        <f>C46+1</f>
        <v>6</v>
      </c>
      <c r="D55" s="202" t="str">
        <f>D46</f>
        <v>Total Credit Hours</v>
      </c>
      <c r="E55" s="202">
        <f>SUM(E56:E63)</f>
        <v>15</v>
      </c>
      <c r="F55" s="185" t="str">
        <f>F37</f>
        <v>SPRING</v>
      </c>
      <c r="G55" s="185">
        <f>G46+1</f>
        <v>2019</v>
      </c>
      <c r="H55" s="43"/>
      <c r="I55" s="44"/>
      <c r="J55" s="50">
        <f>IF(N55=0,0,ROUND(M55/N55,2))</f>
        <v>0</v>
      </c>
      <c r="K55" s="232"/>
      <c r="M55" s="36">
        <f t="shared" ref="M55:N55" si="22">SUM(M56:M63)</f>
        <v>0</v>
      </c>
      <c r="N55" s="37">
        <f t="shared" si="22"/>
        <v>0</v>
      </c>
      <c r="O55" s="14"/>
    </row>
    <row r="56" spans="1:15" s="186" customFormat="1" x14ac:dyDescent="0.3">
      <c r="A56" s="203">
        <v>1</v>
      </c>
      <c r="B56" s="103" t="s">
        <v>285</v>
      </c>
      <c r="C56" s="103" t="str">
        <f>IF(B56=0,"",LOOKUP($B56,'Course List'!$C$6:$C$1019,'Course List'!D$6:D$1019))</f>
        <v>  122</v>
      </c>
      <c r="D56" s="103" t="str">
        <f>IF(B56=0,"",LOOKUP($B56,'Course List'!$C$6:$C$1019,'Course List'!E$6:E$1019))</f>
        <v> Structural Theory II (w 2-hr recitation)</v>
      </c>
      <c r="E56" s="103">
        <f>IF(B56=0,"",LOOKUP($B56,'Course List'!$C$6:$C$1019,'Course List'!F$6:F$1019))</f>
        <v>3</v>
      </c>
      <c r="F56" s="103" t="str">
        <f>IF(B56=0,"",LOOKUP($B56,'Course List'!$C$6:$C$1019,'Course List'!G$6:G$1019))</f>
        <v>S</v>
      </c>
      <c r="G56" s="103" t="str">
        <f>IF(B56=0,"",LOOKUP($B56,'Course List'!$C$6:$C$1019,'Course List'!H$6:H$1019))</f>
        <v>CE 3230 (121)</v>
      </c>
      <c r="H56" s="45"/>
      <c r="I56" s="47"/>
      <c r="J56" s="32" t="str">
        <f>IF(H56=0,"",LOOKUP(H56,'GPA Table'!$B$5:$B$16,'GPA Table'!$E$5:$E$16))</f>
        <v/>
      </c>
      <c r="K56" s="230"/>
      <c r="L56" s="9"/>
      <c r="M56" s="17">
        <f t="shared" ref="M56:M63" si="23">IF(E56=0,0,IF(H56=0,0,J56*E56))</f>
        <v>0</v>
      </c>
      <c r="N56" s="17">
        <f t="shared" ref="N56:N63" si="24">IF(H56=0,0,E56)</f>
        <v>0</v>
      </c>
      <c r="O56" s="10"/>
    </row>
    <row r="57" spans="1:15" s="186" customFormat="1" x14ac:dyDescent="0.3">
      <c r="A57" s="203">
        <f>A56+1</f>
        <v>2</v>
      </c>
      <c r="B57" s="196" t="s">
        <v>286</v>
      </c>
      <c r="C57" s="103" t="str">
        <f>IF(B57=0,"",LOOKUP($B57,'Course List'!$C$6:$C$1019,'Course List'!D$6:D$1019))</f>
        <v>  192</v>
      </c>
      <c r="D57" s="103" t="str">
        <f>IF(B57=0,"",LOOKUP($B57,'Course List'!$C$6:$C$1019,'Course List'!E$6:E$1019))</f>
        <v> Reinforced Concrete Structures</v>
      </c>
      <c r="E57" s="103">
        <f>IF(B57=0,"",LOOKUP($B57,'Course List'!$C$6:$C$1019,'Course List'!F$6:F$1019))</f>
        <v>3</v>
      </c>
      <c r="F57" s="103" t="str">
        <f>IF(B57=0,"",LOOKUP($B57,'Course List'!$C$6:$C$1019,'Course List'!G$6:G$1019))</f>
        <v>S</v>
      </c>
      <c r="G57" s="103" t="str">
        <f>IF(B57=0,"",LOOKUP($B57,'Course List'!$C$6:$C$1019,'Course List'!H$6:H$1019))</f>
        <v>Prerequisite or corequisite: CE 3240 (122)</v>
      </c>
      <c r="H57" s="45"/>
      <c r="I57" s="47"/>
      <c r="J57" s="33" t="str">
        <f>IF(H57=0,"",LOOKUP(H57,'GPA Table'!$B$5:$B$16,'GPA Table'!$E$5:$E$16))</f>
        <v/>
      </c>
      <c r="K57" s="231"/>
      <c r="L57" s="9"/>
      <c r="M57" s="17">
        <f t="shared" si="23"/>
        <v>0</v>
      </c>
      <c r="N57" s="17">
        <f t="shared" si="24"/>
        <v>0</v>
      </c>
      <c r="O57" s="10"/>
    </row>
    <row r="58" spans="1:15" s="186" customFormat="1" x14ac:dyDescent="0.3">
      <c r="A58" s="203">
        <f t="shared" ref="A58:A60" si="25">A57+1</f>
        <v>3</v>
      </c>
      <c r="B58" s="103" t="s">
        <v>501</v>
      </c>
      <c r="C58" s="103" t="str">
        <f>IF(B58=0,"",LOOKUP($B58,'Course List'!$C$6:$C$1019,'Course List'!D$6:D$1019))</f>
        <v>---</v>
      </c>
      <c r="D58" s="103" t="str">
        <f>IF(B58=0,"",LOOKUP($B58,'Course List'!$C$6:$C$1019,'Course List'!E$6:E$1019))</f>
        <v>General Curriculum Requirements</v>
      </c>
      <c r="E58" s="103">
        <f>IF(B58=0,"",LOOKUP($B58,'Course List'!$C$6:$C$1019,'Course List'!F$6:F$1019))</f>
        <v>3</v>
      </c>
      <c r="F58" s="103" t="str">
        <f>IF(B58=0,"",LOOKUP($B58,'Course List'!$C$6:$C$1019,'Course List'!G$6:G$1019))</f>
        <v>F &amp; S</v>
      </c>
      <c r="G58" s="103" t="str">
        <f>IF(B58=0,"",LOOKUP($B58,'Course List'!$C$6:$C$1019,'Course List'!H$6:H$1019))</f>
        <v>---</v>
      </c>
      <c r="H58" s="45"/>
      <c r="I58" s="47"/>
      <c r="J58" s="33" t="str">
        <f>IF(H58=0,"",LOOKUP(H58,'GPA Table'!$B$5:$B$16,'GPA Table'!$E$5:$E$16))</f>
        <v/>
      </c>
      <c r="K58" s="231"/>
      <c r="L58" s="9"/>
      <c r="M58" s="17">
        <f t="shared" si="23"/>
        <v>0</v>
      </c>
      <c r="N58" s="17">
        <f t="shared" si="24"/>
        <v>0</v>
      </c>
      <c r="O58" s="10"/>
    </row>
    <row r="59" spans="1:15" s="186" customFormat="1" ht="17.399999999999999" customHeight="1" x14ac:dyDescent="0.3">
      <c r="A59" s="203">
        <f t="shared" si="25"/>
        <v>4</v>
      </c>
      <c r="B59" s="103" t="s">
        <v>511</v>
      </c>
      <c r="C59" s="103">
        <f>IF(B59=0,"",LOOKUP($B59,'Course List'!$C$6:$C$1019,'Course List'!D$6:D$1019))</f>
        <v>161</v>
      </c>
      <c r="D59" s="103" t="str">
        <f>IF(B59=0,"",LOOKUP($B59,'Course List'!$C$6:$C$1019,'Course List'!E$6:E$1019))</f>
        <v>Mechanics</v>
      </c>
      <c r="E59" s="103">
        <f>IF(B59=0,"",LOOKUP($B59,'Course List'!$C$6:$C$1019,'Course List'!F$6:F$1019))</f>
        <v>3</v>
      </c>
      <c r="F59" s="103" t="str">
        <f>IF(B59=0,"",LOOKUP($B59,'Course List'!$C$6:$C$1019,'Course List'!G$6:G$1019))</f>
        <v>S</v>
      </c>
      <c r="G59" s="103" t="str">
        <f>IF(B59=0,"",LOOKUP($B59,'Course List'!$C$6:$C$1019,'Course List'!H$6:H$1019))</f>
        <v>Prerequisite: Phys 1023 (23), Math 2233 (33)</v>
      </c>
      <c r="H59" s="45"/>
      <c r="I59" s="47"/>
      <c r="J59" s="33" t="str">
        <f>IF(H59=0,"",LOOKUP(H59,'GPA Table'!$B$5:$B$16,'GPA Table'!$E$5:$E$16))</f>
        <v/>
      </c>
      <c r="K59" s="231"/>
      <c r="L59" s="9"/>
      <c r="M59" s="17">
        <f t="shared" si="23"/>
        <v>0</v>
      </c>
      <c r="N59" s="17">
        <f t="shared" si="24"/>
        <v>0</v>
      </c>
      <c r="O59" s="10"/>
    </row>
    <row r="60" spans="1:15" s="186" customFormat="1" x14ac:dyDescent="0.3">
      <c r="A60" s="203">
        <f t="shared" si="25"/>
        <v>5</v>
      </c>
      <c r="B60" s="103" t="s">
        <v>824</v>
      </c>
      <c r="C60" s="103" t="str">
        <f>IF(B60=0,"",LOOKUP($B60,'Course List'!$C$6:$C$1019,'Course List'!D$6:D$1019))</f>
        <v>---</v>
      </c>
      <c r="D60" s="103" t="str">
        <f>IF(B60=0,"",LOOKUP($B60,'Course List'!$C$6:$C$1019,'Course List'!E$6:E$1019))</f>
        <v>See the CE Eng. Elective List</v>
      </c>
      <c r="E60" s="103">
        <f>IF(B60=0,"",LOOKUP($B60,'Course List'!$C$6:$C$1019,'Course List'!F$6:F$1019))</f>
        <v>3</v>
      </c>
      <c r="F60" s="103" t="str">
        <f>IF(B60=0,"",LOOKUP($B60,'Course List'!$C$6:$C$1019,'Course List'!G$6:G$1019))</f>
        <v>F &amp; S</v>
      </c>
      <c r="G60" s="103" t="str">
        <f>IF(B60=0,"",LOOKUP($B60,'Course List'!$C$6:$C$1019,'Course List'!H$6:H$1019))</f>
        <v xml:space="preserve"> ---</v>
      </c>
      <c r="H60" s="45"/>
      <c r="I60" s="47"/>
      <c r="J60" s="33" t="str">
        <f>IF(H60=0,"",LOOKUP(H60,'GPA Table'!$B$5:$B$16,'GPA Table'!$E$5:$E$16))</f>
        <v/>
      </c>
      <c r="K60" s="231"/>
      <c r="L60" s="9"/>
      <c r="M60" s="17">
        <f t="shared" si="23"/>
        <v>0</v>
      </c>
      <c r="N60" s="17">
        <f t="shared" si="24"/>
        <v>0</v>
      </c>
      <c r="O60" s="10"/>
    </row>
    <row r="61" spans="1:15" s="186" customFormat="1" x14ac:dyDescent="0.3">
      <c r="A61" s="203">
        <f>A60+1</f>
        <v>6</v>
      </c>
      <c r="B61" s="73"/>
      <c r="C61" s="73" t="str">
        <f>IF(B61=0,"",LOOKUP($B61,'Course List'!$C$6:$C$1019,'Course List'!D$6:D$1019))</f>
        <v/>
      </c>
      <c r="D61" s="73" t="str">
        <f>IF(B61=0,"",LOOKUP($B61,'Course List'!$C$6:$C$1019,'Course List'!E$6:E$1019))</f>
        <v/>
      </c>
      <c r="E61" s="73" t="str">
        <f>IF(B61=0,"",LOOKUP($B61,'Course List'!$C$6:$C$1019,'Course List'!F$6:F$1019))</f>
        <v/>
      </c>
      <c r="F61" s="73" t="str">
        <f>IF(B61=0,"",LOOKUP($B61,'Course List'!$C$6:$C$1019,'Course List'!G$6:G$1019))</f>
        <v/>
      </c>
      <c r="G61" s="73" t="str">
        <f>IF(B61=0,"",LOOKUP($B61,'Course List'!$C$6:$C$1019,'Course List'!H$6:H$1019))</f>
        <v/>
      </c>
      <c r="H61" s="45"/>
      <c r="I61" s="47"/>
      <c r="J61" s="33" t="str">
        <f>IF(H61=0,"",LOOKUP(H61,'GPA Table'!$B$5:$B$16,'GPA Table'!$E$5:$E$16))</f>
        <v/>
      </c>
      <c r="K61" s="231"/>
      <c r="L61" s="9"/>
      <c r="M61" s="17">
        <f t="shared" si="23"/>
        <v>0</v>
      </c>
      <c r="N61" s="17">
        <f t="shared" si="24"/>
        <v>0</v>
      </c>
      <c r="O61" s="10"/>
    </row>
    <row r="62" spans="1:15" s="186" customFormat="1" x14ac:dyDescent="0.3">
      <c r="A62" s="203">
        <f>A61+1</f>
        <v>7</v>
      </c>
      <c r="B62" s="73"/>
      <c r="C62" s="73" t="str">
        <f>IF(B62=0,"",LOOKUP($B62,'Course List'!$C$6:$C$1019,'Course List'!D$6:D$1019))</f>
        <v/>
      </c>
      <c r="D62" s="73" t="str">
        <f>IF(B62=0,"",LOOKUP($B62,'Course List'!$C$6:$C$1019,'Course List'!E$6:E$1019))</f>
        <v/>
      </c>
      <c r="E62" s="73" t="str">
        <f>IF(B62=0,"",LOOKUP($B62,'Course List'!$C$6:$C$1019,'Course List'!F$6:F$1019))</f>
        <v/>
      </c>
      <c r="F62" s="73" t="str">
        <f>IF(B62=0,"",LOOKUP($B62,'Course List'!$C$6:$C$1019,'Course List'!G$6:G$1019))</f>
        <v/>
      </c>
      <c r="G62" s="73" t="str">
        <f>IF(B62=0,"",LOOKUP($B62,'Course List'!$C$6:$C$1019,'Course List'!H$6:H$1019))</f>
        <v/>
      </c>
      <c r="H62" s="45"/>
      <c r="I62" s="47"/>
      <c r="J62" s="33" t="str">
        <f>IF(H62=0,"",LOOKUP(H62,'GPA Table'!$B$5:$B$16,'GPA Table'!$E$5:$E$16))</f>
        <v/>
      </c>
      <c r="K62" s="231"/>
      <c r="L62" s="9"/>
      <c r="M62" s="17">
        <f t="shared" si="23"/>
        <v>0</v>
      </c>
      <c r="N62" s="17">
        <f t="shared" si="24"/>
        <v>0</v>
      </c>
      <c r="O62" s="10"/>
    </row>
    <row r="63" spans="1:15" s="186" customFormat="1" ht="16.2" thickBot="1" x14ac:dyDescent="0.35">
      <c r="A63" s="204">
        <f t="shared" ref="A63" si="26">A62+1</f>
        <v>8</v>
      </c>
      <c r="B63" s="74"/>
      <c r="C63" s="74" t="str">
        <f>IF(B63=0,"",LOOKUP($B63,'Course List'!$C$6:$C$1019,'Course List'!D$6:D$1019))</f>
        <v/>
      </c>
      <c r="D63" s="74" t="str">
        <f>IF(B63=0,"",LOOKUP($B63,'Course List'!$C$6:$C$1019,'Course List'!E$6:E$1019))</f>
        <v/>
      </c>
      <c r="E63" s="73" t="str">
        <f>IF(B63=0,"",LOOKUP($B63,'Course List'!$C$6:$C$1019,'Course List'!F$6:F$1019))</f>
        <v/>
      </c>
      <c r="F63" s="74" t="str">
        <f>IF(B63=0,"",LOOKUP($B63,'Course List'!$C$6:$C$1019,'Course List'!G$6:G$1019))</f>
        <v/>
      </c>
      <c r="G63" s="74" t="str">
        <f>IF(B63=0,"",LOOKUP($B63,'Course List'!$C$6:$C$1019,'Course List'!H$6:H$1019))</f>
        <v/>
      </c>
      <c r="H63" s="46"/>
      <c r="I63" s="48"/>
      <c r="J63" s="34" t="str">
        <f>IF(H63=0,"",LOOKUP(H63,'GPA Table'!$B$5:$B$16,'GPA Table'!$E$5:$E$16))</f>
        <v/>
      </c>
      <c r="K63" s="231"/>
      <c r="L63" s="9"/>
      <c r="M63" s="17">
        <f t="shared" si="23"/>
        <v>0</v>
      </c>
      <c r="N63" s="17">
        <f t="shared" si="24"/>
        <v>0</v>
      </c>
      <c r="O63" s="10"/>
    </row>
    <row r="64" spans="1:15" s="13" customFormat="1" ht="16.2" thickBot="1" x14ac:dyDescent="0.35">
      <c r="A64" s="201"/>
      <c r="B64" s="202" t="str">
        <f>B55</f>
        <v>Semester</v>
      </c>
      <c r="C64" s="202">
        <f>C55+1</f>
        <v>7</v>
      </c>
      <c r="D64" s="202" t="str">
        <f>D55</f>
        <v>Total Credit Hours</v>
      </c>
      <c r="E64" s="202">
        <f>SUM(E65:E72)</f>
        <v>15</v>
      </c>
      <c r="F64" s="185" t="str">
        <f>F46</f>
        <v>FALL</v>
      </c>
      <c r="G64" s="185">
        <f>G55</f>
        <v>2019</v>
      </c>
      <c r="H64" s="43"/>
      <c r="I64" s="44"/>
      <c r="J64" s="50">
        <f>IF(N64=0,0,ROUND(M64/N64,2))</f>
        <v>0</v>
      </c>
      <c r="K64" s="232"/>
      <c r="M64" s="36">
        <f t="shared" ref="M64:N64" si="27">SUM(M65:M72)</f>
        <v>0</v>
      </c>
      <c r="N64" s="37">
        <f t="shared" si="27"/>
        <v>0</v>
      </c>
      <c r="O64" s="14"/>
    </row>
    <row r="65" spans="1:15" s="186" customFormat="1" x14ac:dyDescent="0.3">
      <c r="A65" s="203">
        <v>1</v>
      </c>
      <c r="B65" s="103" t="s">
        <v>282</v>
      </c>
      <c r="C65" s="103" t="str">
        <f>IF(B65=0,"",LOOKUP($B65,'Course List'!$C$6:$C$1019,'Course List'!D$6:D$1019))</f>
        <v>  166</v>
      </c>
      <c r="D65" s="103" t="str">
        <f>IF(B65=0,"",LOOKUP($B65,'Course List'!$C$6:$C$1019,'Course List'!E$6:E$1019))</f>
        <v> Materials Engineering</v>
      </c>
      <c r="E65" s="103">
        <f>IF(B65=0,"",LOOKUP($B65,'Course List'!$C$6:$C$1019,'Course List'!F$6:F$1019))</f>
        <v>2</v>
      </c>
      <c r="F65" s="103" t="str">
        <f>IF(B65=0,"",LOOKUP($B65,'Course List'!$C$6:$C$1019,'Course List'!G$6:G$1019))</f>
        <v>F</v>
      </c>
      <c r="G65" s="103" t="str">
        <f>IF(B65=0,"",LOOKUP($B65,'Course List'!$C$6:$C$1019,'Course List'!H$6:H$1019))</f>
        <v xml:space="preserve">Prerequisite: CE 2220 (120) </v>
      </c>
      <c r="H65" s="45"/>
      <c r="I65" s="47"/>
      <c r="J65" s="32" t="str">
        <f>IF(H65=0,"",LOOKUP(H65,'GPA Table'!$B$5:$B$16,'GPA Table'!$E$5:$E$16))</f>
        <v/>
      </c>
      <c r="K65" s="230"/>
      <c r="L65" s="9"/>
      <c r="M65" s="17">
        <f t="shared" ref="M65:M72" si="28">IF(E65=0,0,IF(H65=0,0,J65*E65))</f>
        <v>0</v>
      </c>
      <c r="N65" s="17">
        <f t="shared" ref="N65:N72" si="29">IF(H65=0,0,E65)</f>
        <v>0</v>
      </c>
      <c r="O65" s="10"/>
    </row>
    <row r="66" spans="1:15" s="186" customFormat="1" x14ac:dyDescent="0.3">
      <c r="A66" s="203">
        <f>A65+1</f>
        <v>2</v>
      </c>
      <c r="B66" s="196" t="s">
        <v>283</v>
      </c>
      <c r="C66" s="103" t="str">
        <f>IF(B66=0,"",LOOKUP($B66,'Course List'!$C$6:$C$1019,'Course List'!D$6:D$1019))</f>
        <v>  167W</v>
      </c>
      <c r="D66" s="103" t="str">
        <f>IF(B66=0,"",LOOKUP($B66,'Course List'!$C$6:$C$1019,'Course List'!E$6:E$1019))</f>
        <v> Mechanics of Materials Lab (WID)</v>
      </c>
      <c r="E66" s="103">
        <f>IF(B66=0,"",LOOKUP($B66,'Course List'!$C$6:$C$1019,'Course List'!F$6:F$1019))</f>
        <v>1</v>
      </c>
      <c r="F66" s="103" t="str">
        <f>IF(B66=0,"",LOOKUP($B66,'Course List'!$C$6:$C$1019,'Course List'!G$6:G$1019))</f>
        <v>F</v>
      </c>
      <c r="G66" s="103" t="str">
        <f>IF(B66=0,"",LOOKUP($B66,'Course List'!$C$6:$C$1019,'Course List'!H$6:H$1019))</f>
        <v>Prerequisite or corequisite: CE3110 (166)</v>
      </c>
      <c r="H66" s="45"/>
      <c r="I66" s="47"/>
      <c r="J66" s="33" t="str">
        <f>IF(H66=0,"",LOOKUP(H66,'GPA Table'!$B$5:$B$16,'GPA Table'!$E$5:$E$16))</f>
        <v/>
      </c>
      <c r="K66" s="231"/>
      <c r="L66" s="9"/>
      <c r="M66" s="17">
        <f t="shared" si="28"/>
        <v>0</v>
      </c>
      <c r="N66" s="17">
        <f t="shared" si="29"/>
        <v>0</v>
      </c>
      <c r="O66" s="10"/>
    </row>
    <row r="67" spans="1:15" s="186" customFormat="1" x14ac:dyDescent="0.3">
      <c r="A67" s="203">
        <f t="shared" ref="A67:A69" si="30">A66+1</f>
        <v>3</v>
      </c>
      <c r="B67" s="103" t="s">
        <v>501</v>
      </c>
      <c r="C67" s="103" t="str">
        <f>IF(B67=0,"",LOOKUP($B67,'Course List'!$C$6:$C$1019,'Course List'!D$6:D$1019))</f>
        <v>---</v>
      </c>
      <c r="D67" s="103" t="str">
        <f>IF(B67=0,"",LOOKUP($B67,'Course List'!$C$6:$C$1019,'Course List'!E$6:E$1019))</f>
        <v>General Curriculum Requirements</v>
      </c>
      <c r="E67" s="103">
        <f>IF(B67=0,"",LOOKUP($B67,'Course List'!$C$6:$C$1019,'Course List'!F$6:F$1019))</f>
        <v>3</v>
      </c>
      <c r="F67" s="103" t="str">
        <f>IF(B67=0,"",LOOKUP($B67,'Course List'!$C$6:$C$1019,'Course List'!G$6:G$1019))</f>
        <v>F &amp; S</v>
      </c>
      <c r="G67" s="103" t="str">
        <f>IF(B67=0,"",LOOKUP($B67,'Course List'!$C$6:$C$1019,'Course List'!H$6:H$1019))</f>
        <v>---</v>
      </c>
      <c r="H67" s="45"/>
      <c r="I67" s="47"/>
      <c r="J67" s="33" t="str">
        <f>IF(H67=0,"",LOOKUP(H67,'GPA Table'!$B$5:$B$16,'GPA Table'!$E$5:$E$16))</f>
        <v/>
      </c>
      <c r="K67" s="231"/>
      <c r="L67" s="9"/>
      <c r="M67" s="17">
        <f t="shared" si="28"/>
        <v>0</v>
      </c>
      <c r="N67" s="17">
        <f t="shared" si="29"/>
        <v>0</v>
      </c>
      <c r="O67" s="10"/>
    </row>
    <row r="68" spans="1:15" s="186" customFormat="1" ht="17.399999999999999" customHeight="1" x14ac:dyDescent="0.3">
      <c r="A68" s="203">
        <f t="shared" si="30"/>
        <v>4</v>
      </c>
      <c r="B68" s="103" t="s">
        <v>262</v>
      </c>
      <c r="C68" s="103">
        <f>IF(B68=0,"",LOOKUP($B68,'Course List'!$C$6:$C$1019,'Course List'!D$6:D$1019))</f>
        <v>126</v>
      </c>
      <c r="D68" s="103" t="str">
        <f>IF(B68=0,"",LOOKUP($B68,'Course List'!$C$6:$C$1019,'Course List'!E$6:E$1019))</f>
        <v>Fluid Mechanics</v>
      </c>
      <c r="E68" s="103">
        <f>IF(B68=0,"",LOOKUP($B68,'Course List'!$C$6:$C$1019,'Course List'!F$6:F$1019))</f>
        <v>3</v>
      </c>
      <c r="F68" s="103" t="str">
        <f>IF(B68=0,"",LOOKUP($B68,'Course List'!$C$6:$C$1019,'Course List'!G$6:G$1019))</f>
        <v>F</v>
      </c>
      <c r="G68" s="103" t="str">
        <f>IF(B68=0,"",LOOKUP($B68,'Course List'!$C$6:$C$1019,'Course List'!H$6:H$1019))</f>
        <v>Prerequisite: ApSc 2058 (58)</v>
      </c>
      <c r="H68" s="45"/>
      <c r="I68" s="47"/>
      <c r="J68" s="33" t="str">
        <f>IF(H68=0,"",LOOKUP(H68,'GPA Table'!$B$5:$B$16,'GPA Table'!$E$5:$E$16))</f>
        <v/>
      </c>
      <c r="K68" s="231"/>
      <c r="L68" s="9"/>
      <c r="M68" s="17">
        <f t="shared" si="28"/>
        <v>0</v>
      </c>
      <c r="N68" s="17">
        <f t="shared" si="29"/>
        <v>0</v>
      </c>
      <c r="O68" s="10"/>
    </row>
    <row r="69" spans="1:15" s="186" customFormat="1" x14ac:dyDescent="0.3">
      <c r="A69" s="203">
        <f t="shared" si="30"/>
        <v>5</v>
      </c>
      <c r="B69" s="103" t="s">
        <v>512</v>
      </c>
      <c r="C69" s="103">
        <f>IF(B69=0,"",LOOKUP($B69,'Course List'!$C$6:$C$1019,'Course List'!D$6:D$1019))</f>
        <v>165</v>
      </c>
      <c r="D69" s="103" t="str">
        <f>IF(B69=0,"",LOOKUP($B69,'Course List'!$C$6:$C$1019,'Course List'!E$6:E$1019))</f>
        <v>Electromagnetic Theory I</v>
      </c>
      <c r="E69" s="103">
        <f>IF(B69=0,"",LOOKUP($B69,'Course List'!$C$6:$C$1019,'Course List'!F$6:F$1019))</f>
        <v>3</v>
      </c>
      <c r="F69" s="103" t="str">
        <f>IF(B69=0,"",LOOKUP($B69,'Course List'!$C$6:$C$1019,'Course List'!G$6:G$1019))</f>
        <v>F</v>
      </c>
      <c r="G69" s="103" t="str">
        <f>IF(B69=0,"",LOOKUP($B69,'Course List'!$C$6:$C$1019,'Course List'!H$6:H$1019))</f>
        <v>Prerequisite: Phys 1023 (23), Math 2233 (33)</v>
      </c>
      <c r="H69" s="45"/>
      <c r="I69" s="47"/>
      <c r="J69" s="33" t="str">
        <f>IF(H69=0,"",LOOKUP(H69,'GPA Table'!$B$5:$B$16,'GPA Table'!$E$5:$E$16))</f>
        <v/>
      </c>
      <c r="K69" s="231"/>
      <c r="L69" s="9"/>
      <c r="M69" s="17">
        <f t="shared" si="28"/>
        <v>0</v>
      </c>
      <c r="N69" s="17">
        <f t="shared" si="29"/>
        <v>0</v>
      </c>
      <c r="O69" s="10"/>
    </row>
    <row r="70" spans="1:15" s="186" customFormat="1" x14ac:dyDescent="0.3">
      <c r="A70" s="203">
        <f>A69+1</f>
        <v>6</v>
      </c>
      <c r="B70" s="103" t="s">
        <v>824</v>
      </c>
      <c r="C70" s="103" t="str">
        <f>IF(B70=0,"",LOOKUP($B70,'Course List'!$C$6:$C$1019,'Course List'!D$6:D$1019))</f>
        <v>---</v>
      </c>
      <c r="D70" s="103" t="str">
        <f>IF(B70=0,"",LOOKUP($B70,'Course List'!$C$6:$C$1019,'Course List'!E$6:E$1019))</f>
        <v>See the CE Eng. Elective List</v>
      </c>
      <c r="E70" s="103">
        <f>IF(B70=0,"",LOOKUP($B70,'Course List'!$C$6:$C$1019,'Course List'!F$6:F$1019))</f>
        <v>3</v>
      </c>
      <c r="F70" s="103" t="str">
        <f>IF(B70=0,"",LOOKUP($B70,'Course List'!$C$6:$C$1019,'Course List'!G$6:G$1019))</f>
        <v>F &amp; S</v>
      </c>
      <c r="G70" s="103" t="str">
        <f>IF(B70=0,"",LOOKUP($B70,'Course List'!$C$6:$C$1019,'Course List'!H$6:H$1019))</f>
        <v xml:space="preserve"> ---</v>
      </c>
      <c r="H70" s="45"/>
      <c r="I70" s="47"/>
      <c r="J70" s="33" t="str">
        <f>IF(H70=0,"",LOOKUP(H70,'GPA Table'!$B$5:$B$16,'GPA Table'!$E$5:$E$16))</f>
        <v/>
      </c>
      <c r="K70" s="231"/>
      <c r="L70" s="9"/>
      <c r="M70" s="17">
        <f t="shared" si="28"/>
        <v>0</v>
      </c>
      <c r="N70" s="17">
        <f t="shared" si="29"/>
        <v>0</v>
      </c>
      <c r="O70" s="10"/>
    </row>
    <row r="71" spans="1:15" s="186" customFormat="1" x14ac:dyDescent="0.3">
      <c r="A71" s="203">
        <f>A70+1</f>
        <v>7</v>
      </c>
      <c r="B71" s="73"/>
      <c r="C71" s="73" t="str">
        <f>IF(B71=0,"",LOOKUP($B71,'Course List'!$C$6:$C$1019,'Course List'!D$6:D$1019))</f>
        <v/>
      </c>
      <c r="D71" s="73" t="str">
        <f>IF(B71=0,"",LOOKUP($B71,'Course List'!$C$6:$C$1019,'Course List'!E$6:E$1019))</f>
        <v/>
      </c>
      <c r="E71" s="73" t="str">
        <f>IF(B71=0,"",LOOKUP($B71,'Course List'!$C$6:$C$1019,'Course List'!F$6:F$1019))</f>
        <v/>
      </c>
      <c r="F71" s="73" t="str">
        <f>IF(B71=0,"",LOOKUP($B71,'Course List'!$C$6:$C$1019,'Course List'!G$6:G$1019))</f>
        <v/>
      </c>
      <c r="G71" s="73" t="str">
        <f>IF(B71=0,"",LOOKUP($B71,'Course List'!$C$6:$C$1019,'Course List'!H$6:H$1019))</f>
        <v/>
      </c>
      <c r="H71" s="45"/>
      <c r="I71" s="47"/>
      <c r="J71" s="33" t="str">
        <f>IF(H71=0,"",LOOKUP(H71,'GPA Table'!$B$5:$B$16,'GPA Table'!$E$5:$E$16))</f>
        <v/>
      </c>
      <c r="K71" s="231"/>
      <c r="L71" s="9"/>
      <c r="M71" s="17">
        <f t="shared" si="28"/>
        <v>0</v>
      </c>
      <c r="N71" s="17">
        <f t="shared" si="29"/>
        <v>0</v>
      </c>
      <c r="O71" s="10"/>
    </row>
    <row r="72" spans="1:15" s="186" customFormat="1" ht="16.2" thickBot="1" x14ac:dyDescent="0.35">
      <c r="A72" s="204">
        <f t="shared" ref="A72" si="31">A71+1</f>
        <v>8</v>
      </c>
      <c r="B72" s="74"/>
      <c r="C72" s="74" t="str">
        <f>IF(B72=0,"",LOOKUP($B72,'Course List'!$C$6:$C$1019,'Course List'!D$6:D$1019))</f>
        <v/>
      </c>
      <c r="D72" s="74" t="str">
        <f>IF(B72=0,"",LOOKUP($B72,'Course List'!$C$6:$C$1019,'Course List'!E$6:E$1019))</f>
        <v/>
      </c>
      <c r="E72" s="73" t="str">
        <f>IF(B72=0,"",LOOKUP($B72,'Course List'!$C$6:$C$1019,'Course List'!F$6:F$1019))</f>
        <v/>
      </c>
      <c r="F72" s="74" t="str">
        <f>IF(B72=0,"",LOOKUP($B72,'Course List'!$C$6:$C$1019,'Course List'!G$6:G$1019))</f>
        <v/>
      </c>
      <c r="G72" s="74" t="str">
        <f>IF(B72=0,"",LOOKUP($B72,'Course List'!$C$6:$C$1019,'Course List'!H$6:H$1019))</f>
        <v/>
      </c>
      <c r="H72" s="46"/>
      <c r="I72" s="48"/>
      <c r="J72" s="34" t="str">
        <f>IF(H72=0,"",LOOKUP(H72,'GPA Table'!$B$5:$B$16,'GPA Table'!$E$5:$E$16))</f>
        <v/>
      </c>
      <c r="K72" s="231"/>
      <c r="L72" s="9"/>
      <c r="M72" s="17">
        <f t="shared" si="28"/>
        <v>0</v>
      </c>
      <c r="N72" s="17">
        <f t="shared" si="29"/>
        <v>0</v>
      </c>
      <c r="O72" s="10"/>
    </row>
    <row r="73" spans="1:15" s="13" customFormat="1" ht="16.2" thickBot="1" x14ac:dyDescent="0.35">
      <c r="A73" s="201"/>
      <c r="B73" s="202" t="str">
        <f>B64</f>
        <v>Semester</v>
      </c>
      <c r="C73" s="202">
        <f>C64+1</f>
        <v>8</v>
      </c>
      <c r="D73" s="202" t="str">
        <f>D64</f>
        <v>Total Credit Hours</v>
      </c>
      <c r="E73" s="202">
        <f>SUM(E74:E81)</f>
        <v>14</v>
      </c>
      <c r="F73" s="185" t="str">
        <f>F55</f>
        <v>SPRING</v>
      </c>
      <c r="G73" s="185">
        <f>G64+1</f>
        <v>2020</v>
      </c>
      <c r="H73" s="43"/>
      <c r="I73" s="44"/>
      <c r="J73" s="50">
        <f>IF(N73=0,0,ROUND(M73/N73,2))</f>
        <v>0</v>
      </c>
      <c r="K73" s="232"/>
      <c r="M73" s="36">
        <f t="shared" ref="M73:N73" si="32">SUM(M74:M81)</f>
        <v>0</v>
      </c>
      <c r="N73" s="37">
        <f t="shared" si="32"/>
        <v>0</v>
      </c>
      <c r="O73" s="14"/>
    </row>
    <row r="74" spans="1:15" s="186" customFormat="1" x14ac:dyDescent="0.3">
      <c r="A74" s="203">
        <v>1</v>
      </c>
      <c r="B74" s="103" t="s">
        <v>290</v>
      </c>
      <c r="C74" s="103" t="str">
        <f>IF(B74=0,"",LOOKUP($B74,'Course List'!$C$6:$C$1019,'Course List'!D$6:D$1019))</f>
        <v>  188</v>
      </c>
      <c r="D74" s="103" t="str">
        <f>IF(B74=0,"",LOOKUP($B74,'Course List'!$C$6:$C$1019,'Course List'!E$6:E$1019))</f>
        <v> Hydraulics Laboratory</v>
      </c>
      <c r="E74" s="103">
        <f>IF(B74=0,"",LOOKUP($B74,'Course List'!$C$6:$C$1019,'Course List'!F$6:F$1019))</f>
        <v>1</v>
      </c>
      <c r="F74" s="103" t="str">
        <f>IF(B74=0,"",LOOKUP($B74,'Course List'!$C$6:$C$1019,'Course List'!G$6:G$1019))</f>
        <v>S</v>
      </c>
      <c r="G74" s="103" t="str">
        <f>IF(B74=0,"",LOOKUP($B74,'Course List'!$C$6:$C$1019,'Course List'!H$6:H$1019))</f>
        <v>Prerequisite or corequisite: CE 3610 (193)</v>
      </c>
      <c r="H74" s="45"/>
      <c r="I74" s="47"/>
      <c r="J74" s="32" t="str">
        <f>IF(H74=0,"",LOOKUP(H74,'GPA Table'!$B$5:$B$16,'GPA Table'!$E$5:$E$16))</f>
        <v/>
      </c>
      <c r="K74" s="230"/>
      <c r="L74" s="9"/>
      <c r="M74" s="17">
        <f t="shared" ref="M74:M81" si="33">IF(E74=0,0,IF(H74=0,0,J74*E74))</f>
        <v>0</v>
      </c>
      <c r="N74" s="17">
        <f t="shared" ref="N74:N81" si="34">IF(H74=0,0,E74)</f>
        <v>0</v>
      </c>
      <c r="O74" s="10"/>
    </row>
    <row r="75" spans="1:15" s="186" customFormat="1" x14ac:dyDescent="0.3">
      <c r="A75" s="203">
        <f>A74+1</f>
        <v>2</v>
      </c>
      <c r="B75" s="196" t="s">
        <v>514</v>
      </c>
      <c r="C75" s="103" t="str">
        <f>IF(B75=0,"",LOOKUP($B75,'Course List'!$C$6:$C$1019,'Course List'!D$6:D$1019))</f>
        <v>  189</v>
      </c>
      <c r="D75" s="103" t="str">
        <f>IF(B75=0,"",LOOKUP($B75,'Course List'!$C$6:$C$1019,'Course List'!E$6:E$1019))</f>
        <v> Environmental Engineering Lab</v>
      </c>
      <c r="E75" s="103">
        <f>IF(B75=0,"",LOOKUP($B75,'Course List'!$C$6:$C$1019,'Course List'!F$6:F$1019))</f>
        <v>1</v>
      </c>
      <c r="F75" s="103" t="str">
        <f>IF(B75=0,"",LOOKUP($B75,'Course List'!$C$6:$C$1019,'Course List'!G$6:G$1019))</f>
        <v>S</v>
      </c>
      <c r="G75" s="103" t="str">
        <f>IF(B75=0,"",LOOKUP($B75,'Course List'!$C$6:$C$1019,'Course List'!H$6:H$1019))</f>
        <v xml:space="preserve"> Corequisite: CE 3520 (194)</v>
      </c>
      <c r="H75" s="45"/>
      <c r="I75" s="47"/>
      <c r="J75" s="33" t="str">
        <f>IF(H75=0,"",LOOKUP(H75,'GPA Table'!$B$5:$B$16,'GPA Table'!$E$5:$E$16))</f>
        <v/>
      </c>
      <c r="K75" s="231"/>
      <c r="L75" s="9"/>
      <c r="M75" s="17">
        <f t="shared" si="33"/>
        <v>0</v>
      </c>
      <c r="N75" s="17">
        <f t="shared" si="34"/>
        <v>0</v>
      </c>
      <c r="O75" s="10"/>
    </row>
    <row r="76" spans="1:15" s="186" customFormat="1" x14ac:dyDescent="0.3">
      <c r="A76" s="203">
        <f t="shared" ref="A76:A78" si="35">A75+1</f>
        <v>3</v>
      </c>
      <c r="B76" s="103" t="s">
        <v>289</v>
      </c>
      <c r="C76" s="103" t="str">
        <f>IF(B76=0,"",LOOKUP($B76,'Course List'!$C$6:$C$1019,'Course List'!D$6:D$1019))</f>
        <v>  193</v>
      </c>
      <c r="D76" s="103" t="str">
        <f>IF(B76=0,"",LOOKUP($B76,'Course List'!$C$6:$C$1019,'Course List'!E$6:E$1019))</f>
        <v> Hydraulics</v>
      </c>
      <c r="E76" s="103">
        <f>IF(B76=0,"",LOOKUP($B76,'Course List'!$C$6:$C$1019,'Course List'!F$6:F$1019))</f>
        <v>3</v>
      </c>
      <c r="F76" s="103" t="str">
        <f>IF(B76=0,"",LOOKUP($B76,'Course List'!$C$6:$C$1019,'Course List'!G$6:G$1019))</f>
        <v>S</v>
      </c>
      <c r="G76" s="103" t="str">
        <f>IF(B76=0,"",LOOKUP($B76,'Course List'!$C$6:$C$1019,'Course List'!H$6:H$1019))</f>
        <v>Prerequisite: MAE 3126</v>
      </c>
      <c r="H76" s="45"/>
      <c r="I76" s="47"/>
      <c r="J76" s="33" t="str">
        <f>IF(H76=0,"",LOOKUP(H76,'GPA Table'!$B$5:$B$16,'GPA Table'!$E$5:$E$16))</f>
        <v/>
      </c>
      <c r="K76" s="231"/>
      <c r="L76" s="9"/>
      <c r="M76" s="17">
        <f t="shared" si="33"/>
        <v>0</v>
      </c>
      <c r="N76" s="17">
        <f t="shared" si="34"/>
        <v>0</v>
      </c>
      <c r="O76" s="10"/>
    </row>
    <row r="77" spans="1:15" s="186" customFormat="1" ht="17.399999999999999" customHeight="1" x14ac:dyDescent="0.3">
      <c r="A77" s="203">
        <f t="shared" si="35"/>
        <v>4</v>
      </c>
      <c r="B77" s="103" t="s">
        <v>287</v>
      </c>
      <c r="C77" s="103" t="str">
        <f>IF(B77=0,"",LOOKUP($B77,'Course List'!$C$6:$C$1019,'Course List'!D$6:D$1019))</f>
        <v>  194</v>
      </c>
      <c r="D77" s="103" t="str">
        <f>IF(B77=0,"",LOOKUP($B77,'Course List'!$C$6:$C$1019,'Course List'!E$6:E$1019))</f>
        <v> Envir Eng I:Water Resourc&amp;Qual</v>
      </c>
      <c r="E77" s="103">
        <f>IF(B77=0,"",LOOKUP($B77,'Course List'!$C$6:$C$1019,'Course List'!F$6:F$1019))</f>
        <v>3</v>
      </c>
      <c r="F77" s="103" t="str">
        <f>IF(B77=0,"",LOOKUP($B77,'Course List'!$C$6:$C$1019,'Course List'!G$6:G$1019))</f>
        <v>S</v>
      </c>
      <c r="G77" s="103" t="str">
        <f>IF(B77=0,"",LOOKUP($B77,'Course List'!$C$6:$C$1019,'Course List'!H$6:H$1019))</f>
        <v>Prerequisite or corequisite: CE3610 (193)</v>
      </c>
      <c r="H77" s="45"/>
      <c r="I77" s="47"/>
      <c r="J77" s="33" t="str">
        <f>IF(H77=0,"",LOOKUP(H77,'GPA Table'!$B$5:$B$16,'GPA Table'!$E$5:$E$16))</f>
        <v/>
      </c>
      <c r="K77" s="231"/>
      <c r="L77" s="9"/>
      <c r="M77" s="17">
        <f t="shared" si="33"/>
        <v>0</v>
      </c>
      <c r="N77" s="17">
        <f t="shared" si="34"/>
        <v>0</v>
      </c>
      <c r="O77" s="10"/>
    </row>
    <row r="78" spans="1:15" s="186" customFormat="1" x14ac:dyDescent="0.3">
      <c r="A78" s="203">
        <f t="shared" si="35"/>
        <v>5</v>
      </c>
      <c r="B78" s="103" t="s">
        <v>501</v>
      </c>
      <c r="C78" s="103" t="str">
        <f>IF(B78=0,"",LOOKUP($B78,'Course List'!$C$6:$C$1019,'Course List'!D$6:D$1019))</f>
        <v>---</v>
      </c>
      <c r="D78" s="103" t="str">
        <f>IF(B78=0,"",LOOKUP($B78,'Course List'!$C$6:$C$1019,'Course List'!E$6:E$1019))</f>
        <v>General Curriculum Requirements</v>
      </c>
      <c r="E78" s="103">
        <f>IF(B78=0,"",LOOKUP($B78,'Course List'!$C$6:$C$1019,'Course List'!F$6:F$1019))</f>
        <v>3</v>
      </c>
      <c r="F78" s="103" t="str">
        <f>IF(B78=0,"",LOOKUP($B78,'Course List'!$C$6:$C$1019,'Course List'!G$6:G$1019))</f>
        <v>F &amp; S</v>
      </c>
      <c r="G78" s="103" t="str">
        <f>IF(B78=0,"",LOOKUP($B78,'Course List'!$C$6:$C$1019,'Course List'!H$6:H$1019))</f>
        <v>---</v>
      </c>
      <c r="H78" s="45"/>
      <c r="I78" s="47"/>
      <c r="J78" s="33" t="str">
        <f>IF(H78=0,"",LOOKUP(H78,'GPA Table'!$B$5:$B$16,'GPA Table'!$E$5:$E$16))</f>
        <v/>
      </c>
      <c r="K78" s="231"/>
      <c r="L78" s="9"/>
      <c r="M78" s="17">
        <f t="shared" si="33"/>
        <v>0</v>
      </c>
      <c r="N78" s="17">
        <f t="shared" si="34"/>
        <v>0</v>
      </c>
      <c r="O78" s="10"/>
    </row>
    <row r="79" spans="1:15" s="186" customFormat="1" x14ac:dyDescent="0.3">
      <c r="A79" s="203">
        <f>A78+1</f>
        <v>6</v>
      </c>
      <c r="B79" s="103" t="s">
        <v>515</v>
      </c>
      <c r="C79" s="103">
        <f>IF(B79=0,"",LOOKUP($B79,'Course List'!$C$6:$C$1019,'Course List'!D$6:D$1019))</f>
        <v>164</v>
      </c>
      <c r="D79" s="103" t="str">
        <f>IF(B79=0,"",LOOKUP($B79,'Course List'!$C$6:$C$1019,'Course List'!E$6:E$1019))</f>
        <v>Thermal and Statistical Physics</v>
      </c>
      <c r="E79" s="103">
        <f>IF(B79=0,"",LOOKUP($B79,'Course List'!$C$6:$C$1019,'Course List'!F$6:F$1019))</f>
        <v>3</v>
      </c>
      <c r="F79" s="103" t="str">
        <f>IF(B79=0,"",LOOKUP($B79,'Course List'!$C$6:$C$1019,'Course List'!G$6:G$1019))</f>
        <v>S</v>
      </c>
      <c r="G79" s="103" t="str">
        <f>IF(B79=0,"",LOOKUP($B79,'Course List'!$C$6:$C$1019,'Course List'!H$6:H$1019))</f>
        <v>Prerequisite: Phys 1023 (23), Math 2233 (33)</v>
      </c>
      <c r="H79" s="45"/>
      <c r="I79" s="47"/>
      <c r="J79" s="33" t="str">
        <f>IF(H79=0,"",LOOKUP(H79,'GPA Table'!$B$5:$B$16,'GPA Table'!$E$5:$E$16))</f>
        <v/>
      </c>
      <c r="K79" s="231"/>
      <c r="L79" s="9"/>
      <c r="M79" s="17">
        <f t="shared" si="33"/>
        <v>0</v>
      </c>
      <c r="N79" s="17">
        <f t="shared" si="34"/>
        <v>0</v>
      </c>
      <c r="O79" s="10"/>
    </row>
    <row r="80" spans="1:15" s="186" customFormat="1" x14ac:dyDescent="0.3">
      <c r="A80" s="203">
        <f>A79+1</f>
        <v>7</v>
      </c>
      <c r="B80" s="73"/>
      <c r="C80" s="73" t="str">
        <f>IF(B80=0,"",LOOKUP($B80,'Course List'!$C$6:$C$1019,'Course List'!D$6:D$1019))</f>
        <v/>
      </c>
      <c r="D80" s="73" t="str">
        <f>IF(B80=0,"",LOOKUP($B80,'Course List'!$C$6:$C$1019,'Course List'!E$6:E$1019))</f>
        <v/>
      </c>
      <c r="E80" s="73" t="str">
        <f>IF(B80=0,"",LOOKUP($B80,'Course List'!$C$6:$C$1019,'Course List'!F$6:F$1019))</f>
        <v/>
      </c>
      <c r="F80" s="73" t="str">
        <f>IF(B80=0,"",LOOKUP($B80,'Course List'!$C$6:$C$1019,'Course List'!G$6:G$1019))</f>
        <v/>
      </c>
      <c r="G80" s="73" t="str">
        <f>IF(B80=0,"",LOOKUP($B80,'Course List'!$C$6:$C$1019,'Course List'!H$6:H$1019))</f>
        <v/>
      </c>
      <c r="H80" s="45"/>
      <c r="I80" s="47"/>
      <c r="J80" s="33" t="str">
        <f>IF(H80=0,"",LOOKUP(H80,'GPA Table'!$B$5:$B$16,'GPA Table'!$E$5:$E$16))</f>
        <v/>
      </c>
      <c r="K80" s="231"/>
      <c r="L80" s="9"/>
      <c r="M80" s="17">
        <f t="shared" si="33"/>
        <v>0</v>
      </c>
      <c r="N80" s="17">
        <f t="shared" si="34"/>
        <v>0</v>
      </c>
      <c r="O80" s="10"/>
    </row>
    <row r="81" spans="1:15" s="186" customFormat="1" ht="16.2" thickBot="1" x14ac:dyDescent="0.35">
      <c r="A81" s="204">
        <f t="shared" ref="A81" si="36">A80+1</f>
        <v>8</v>
      </c>
      <c r="B81" s="74"/>
      <c r="C81" s="74" t="str">
        <f>IF(B81=0,"",LOOKUP($B81,'Course List'!$C$6:$C$1019,'Course List'!D$6:D$1019))</f>
        <v/>
      </c>
      <c r="D81" s="74" t="str">
        <f>IF(B81=0,"",LOOKUP($B81,'Course List'!$C$6:$C$1019,'Course List'!E$6:E$1019))</f>
        <v/>
      </c>
      <c r="E81" s="74" t="str">
        <f>IF(B81=0,"",LOOKUP($B81,'Course List'!$C$6:$C$1019,'Course List'!F$6:F$1019))</f>
        <v/>
      </c>
      <c r="F81" s="74" t="str">
        <f>IF(B81=0,"",LOOKUP($B81,'Course List'!$C$6:$C$1019,'Course List'!G$6:G$1019))</f>
        <v/>
      </c>
      <c r="G81" s="74" t="str">
        <f>IF(B81=0,"",LOOKUP($B81,'Course List'!$C$6:$C$1019,'Course List'!H$6:H$1019))</f>
        <v/>
      </c>
      <c r="H81" s="46"/>
      <c r="I81" s="48"/>
      <c r="J81" s="34" t="str">
        <f>IF(H81=0,"",LOOKUP(H81,'GPA Table'!$B$5:$B$16,'GPA Table'!$E$5:$E$16))</f>
        <v/>
      </c>
      <c r="K81" s="241"/>
      <c r="L81" s="9"/>
      <c r="M81" s="17">
        <f t="shared" si="33"/>
        <v>0</v>
      </c>
      <c r="N81" s="17">
        <f t="shared" si="34"/>
        <v>0</v>
      </c>
      <c r="O81" s="10"/>
    </row>
    <row r="82" spans="1:15" s="13" customFormat="1" ht="16.2" thickBot="1" x14ac:dyDescent="0.35">
      <c r="A82" s="201"/>
      <c r="B82" s="202" t="str">
        <f>B73</f>
        <v>Semester</v>
      </c>
      <c r="C82" s="202">
        <f>C73+1</f>
        <v>9</v>
      </c>
      <c r="D82" s="202" t="str">
        <f>D73</f>
        <v>Total Credit Hours</v>
      </c>
      <c r="E82" s="202">
        <f>SUM(E83:E90)</f>
        <v>16</v>
      </c>
      <c r="F82" s="185" t="str">
        <f>F64</f>
        <v>FALL</v>
      </c>
      <c r="G82" s="185">
        <f>G73</f>
        <v>2020</v>
      </c>
      <c r="H82" s="43"/>
      <c r="I82" s="44"/>
      <c r="J82" s="50">
        <f>IF(N82=0,0,ROUND(M82/N82,2))</f>
        <v>0</v>
      </c>
      <c r="K82" s="242"/>
      <c r="M82" s="36">
        <f t="shared" ref="M82:N82" si="37">SUM(M83:M90)</f>
        <v>0</v>
      </c>
      <c r="N82" s="37">
        <f t="shared" si="37"/>
        <v>0</v>
      </c>
      <c r="O82" s="14"/>
    </row>
    <row r="83" spans="1:15" s="186" customFormat="1" x14ac:dyDescent="0.3">
      <c r="A83" s="203">
        <v>1</v>
      </c>
      <c r="B83" s="103" t="s">
        <v>295</v>
      </c>
      <c r="C83" s="103" t="str">
        <f>IF(B83=0,"",LOOKUP($B83,'Course List'!$C$6:$C$1019,'Course List'!D$6:D$1019))</f>
        <v>  168</v>
      </c>
      <c r="D83" s="103" t="str">
        <f>IF(B83=0,"",LOOKUP($B83,'Course List'!$C$6:$C$1019,'Course List'!E$6:E$1019))</f>
        <v> Intro-Geotechnical Engineering</v>
      </c>
      <c r="E83" s="103">
        <f>IF(B83=0,"",LOOKUP($B83,'Course List'!$C$6:$C$1019,'Course List'!F$6:F$1019))</f>
        <v>3</v>
      </c>
      <c r="F83" s="103" t="str">
        <f>IF(B83=0,"",LOOKUP($B83,'Course List'!$C$6:$C$1019,'Course List'!G$6:G$1019))</f>
        <v>F</v>
      </c>
      <c r="G83" s="103" t="str">
        <f>IF(B83=0,"",LOOKUP($B83,'Course List'!$C$6:$C$1019,'Course List'!H$6:H$1019))</f>
        <v>Prerequisite: CE 2220 (120), MAE 3126</v>
      </c>
      <c r="H83" s="45"/>
      <c r="I83" s="47"/>
      <c r="J83" s="32" t="str">
        <f>IF(H83=0,"",LOOKUP(H83,'GPA Table'!$B$5:$B$16,'GPA Table'!$E$5:$E$16))</f>
        <v/>
      </c>
      <c r="K83" s="230"/>
      <c r="L83" s="9"/>
      <c r="M83" s="17">
        <f t="shared" ref="M83:M90" si="38">IF(E83=0,0,IF(H83=0,0,J83*E83))</f>
        <v>0</v>
      </c>
      <c r="N83" s="17">
        <f t="shared" ref="N83:N90" si="39">IF(H83=0,0,E83)</f>
        <v>0</v>
      </c>
      <c r="O83" s="10"/>
    </row>
    <row r="84" spans="1:15" s="186" customFormat="1" x14ac:dyDescent="0.3">
      <c r="A84" s="203">
        <f>A83+1</f>
        <v>2</v>
      </c>
      <c r="B84" s="103" t="s">
        <v>296</v>
      </c>
      <c r="C84" s="103" t="str">
        <f>IF(B84=0,"",LOOKUP($B84,'Course List'!$C$6:$C$1019,'Course List'!D$6:D$1019))</f>
        <v>  185</v>
      </c>
      <c r="D84" s="103" t="str">
        <f>IF(B84=0,"",LOOKUP($B84,'Course List'!$C$6:$C$1019,'Course List'!E$6:E$1019))</f>
        <v> Geotechnical Engineering Lab</v>
      </c>
      <c r="E84" s="103">
        <f>IF(B84=0,"",LOOKUP($B84,'Course List'!$C$6:$C$1019,'Course List'!F$6:F$1019))</f>
        <v>1</v>
      </c>
      <c r="F84" s="103" t="str">
        <f>IF(B84=0,"",LOOKUP($B84,'Course List'!$C$6:$C$1019,'Course List'!G$6:G$1019))</f>
        <v>F</v>
      </c>
      <c r="G84" s="103" t="str">
        <f>IF(B84=0,"",LOOKUP($B84,'Course List'!$C$6:$C$1019,'Course List'!H$6:H$1019))</f>
        <v>Prerequisite or corequisite: CE 4410 (168)</v>
      </c>
      <c r="H84" s="45"/>
      <c r="I84" s="47"/>
      <c r="J84" s="33" t="str">
        <f>IF(H84=0,"",LOOKUP(H84,'GPA Table'!$B$5:$B$16,'GPA Table'!$E$5:$E$16))</f>
        <v/>
      </c>
      <c r="K84" s="231"/>
      <c r="L84" s="9"/>
      <c r="M84" s="17">
        <f t="shared" si="38"/>
        <v>0</v>
      </c>
      <c r="N84" s="17">
        <f t="shared" si="39"/>
        <v>0</v>
      </c>
      <c r="O84" s="10"/>
    </row>
    <row r="85" spans="1:15" s="186" customFormat="1" x14ac:dyDescent="0.3">
      <c r="A85" s="203">
        <f t="shared" ref="A85:A87" si="40">A84+1</f>
        <v>3</v>
      </c>
      <c r="B85" s="103" t="s">
        <v>292</v>
      </c>
      <c r="C85" s="103" t="str">
        <f>IF(B85=0,"",LOOKUP($B85,'Course List'!$C$6:$C$1019,'Course List'!D$6:D$1019))</f>
        <v>  191</v>
      </c>
      <c r="D85" s="103" t="str">
        <f>IF(B85=0,"",LOOKUP($B85,'Course List'!$C$6:$C$1019,'Course List'!E$6:E$1019))</f>
        <v> Metal Structures</v>
      </c>
      <c r="E85" s="103">
        <f>IF(B85=0,"",LOOKUP($B85,'Course List'!$C$6:$C$1019,'Course List'!F$6:F$1019))</f>
        <v>3</v>
      </c>
      <c r="F85" s="103" t="str">
        <f>IF(B85=0,"",LOOKUP($B85,'Course List'!$C$6:$C$1019,'Course List'!G$6:G$1019))</f>
        <v>F</v>
      </c>
      <c r="G85" s="103" t="str">
        <f>IF(B85=0,"",LOOKUP($B85,'Course List'!$C$6:$C$1019,'Course List'!H$6:H$1019))</f>
        <v>Prerequisite: CE 3240 (122)</v>
      </c>
      <c r="H85" s="45"/>
      <c r="I85" s="47"/>
      <c r="J85" s="33" t="str">
        <f>IF(H85=0,"",LOOKUP(H85,'GPA Table'!$B$5:$B$16,'GPA Table'!$E$5:$E$16))</f>
        <v/>
      </c>
      <c r="K85" s="231"/>
      <c r="L85" s="9"/>
      <c r="M85" s="17">
        <f t="shared" si="38"/>
        <v>0</v>
      </c>
      <c r="N85" s="17">
        <f t="shared" si="39"/>
        <v>0</v>
      </c>
      <c r="O85" s="10"/>
    </row>
    <row r="86" spans="1:15" s="186" customFormat="1" ht="17.399999999999999" customHeight="1" x14ac:dyDescent="0.3">
      <c r="A86" s="203">
        <f t="shared" si="40"/>
        <v>4</v>
      </c>
      <c r="B86" s="103" t="s">
        <v>298</v>
      </c>
      <c r="C86" s="103" t="str">
        <f>IF(B86=0,"",LOOKUP($B86,'Course List'!$C$6:$C$1019,'Course List'!D$6:D$1019))</f>
        <v>  195</v>
      </c>
      <c r="D86" s="103" t="str">
        <f>IF(B86=0,"",LOOKUP($B86,'Course List'!$C$6:$C$1019,'Course List'!E$6:E$1019))</f>
        <v> Hydrology &amp; Hydraulic Design</v>
      </c>
      <c r="E86" s="103">
        <f>IF(B86=0,"",LOOKUP($B86,'Course List'!$C$6:$C$1019,'Course List'!F$6:F$1019))</f>
        <v>3</v>
      </c>
      <c r="F86" s="103" t="str">
        <f>IF(B86=0,"",LOOKUP($B86,'Course List'!$C$6:$C$1019,'Course List'!G$6:G$1019))</f>
        <v>F</v>
      </c>
      <c r="G86" s="103" t="str">
        <f>IF(B86=0,"",LOOKUP($B86,'Course List'!$C$6:$C$1019,'Course List'!H$6:H$1019))</f>
        <v>Prerequisite or corequisite: ApSc 3115 (115), CE 3610 (193)</v>
      </c>
      <c r="H86" s="45"/>
      <c r="I86" s="47"/>
      <c r="J86" s="33" t="str">
        <f>IF(H86=0,"",LOOKUP(H86,'GPA Table'!$B$5:$B$16,'GPA Table'!$E$5:$E$16))</f>
        <v/>
      </c>
      <c r="K86" s="231"/>
      <c r="L86" s="9"/>
      <c r="M86" s="17">
        <f t="shared" si="38"/>
        <v>0</v>
      </c>
      <c r="N86" s="17">
        <f t="shared" si="39"/>
        <v>0</v>
      </c>
      <c r="O86" s="10"/>
    </row>
    <row r="87" spans="1:15" s="186" customFormat="1" x14ac:dyDescent="0.3">
      <c r="A87" s="203">
        <f t="shared" si="40"/>
        <v>5</v>
      </c>
      <c r="B87" s="103" t="s">
        <v>297</v>
      </c>
      <c r="C87" s="103" t="str">
        <f>IF(B87=0,"",LOOKUP($B87,'Course List'!$C$6:$C$1019,'Course List'!D$6:D$1019))</f>
        <v>  197</v>
      </c>
      <c r="D87" s="103" t="str">
        <f>IF(B87=0,"",LOOKUP($B87,'Course List'!$C$6:$C$1019,'Course List'!E$6:E$1019))</f>
        <v> Env Eng 2:Water Supply/Pollutn</v>
      </c>
      <c r="E87" s="103">
        <f>IF(B87=0,"",LOOKUP($B87,'Course List'!$C$6:$C$1019,'Course List'!F$6:F$1019))</f>
        <v>3</v>
      </c>
      <c r="F87" s="103" t="str">
        <f>IF(B87=0,"",LOOKUP($B87,'Course List'!$C$6:$C$1019,'Course List'!G$6:G$1019))</f>
        <v>F</v>
      </c>
      <c r="G87" s="103" t="str">
        <f>IF(B87=0,"",LOOKUP($B87,'Course List'!$C$6:$C$1019,'Course List'!H$6:H$1019))</f>
        <v>Prerequisite: CE 3520 (194)</v>
      </c>
      <c r="H87" s="45"/>
      <c r="I87" s="47"/>
      <c r="J87" s="33" t="str">
        <f>IF(H87=0,"",LOOKUP(H87,'GPA Table'!$B$5:$B$16,'GPA Table'!$E$5:$E$16))</f>
        <v/>
      </c>
      <c r="K87" s="231"/>
      <c r="L87" s="9"/>
      <c r="M87" s="17">
        <f t="shared" si="38"/>
        <v>0</v>
      </c>
      <c r="N87" s="17">
        <f t="shared" si="39"/>
        <v>0</v>
      </c>
      <c r="O87" s="10"/>
    </row>
    <row r="88" spans="1:15" s="186" customFormat="1" x14ac:dyDescent="0.3">
      <c r="A88" s="203">
        <f>A87+1</f>
        <v>6</v>
      </c>
      <c r="B88" s="103" t="s">
        <v>521</v>
      </c>
      <c r="C88" s="103">
        <f>IF(B88=0,"",LOOKUP($B88,'Course List'!$C$6:$C$1019,'Course List'!D$6:D$1019))</f>
        <v>167</v>
      </c>
      <c r="D88" s="103" t="str">
        <f>IF(B88=0,"",LOOKUP($B88,'Course List'!$C$6:$C$1019,'Course List'!E$6:E$1019))</f>
        <v>Principles of Quantum Physics</v>
      </c>
      <c r="E88" s="103">
        <f>IF(B88=0,"",LOOKUP($B88,'Course List'!$C$6:$C$1019,'Course List'!F$6:F$1019))</f>
        <v>3</v>
      </c>
      <c r="F88" s="103" t="str">
        <f>IF(B88=0,"",LOOKUP($B88,'Course List'!$C$6:$C$1019,'Course List'!G$6:G$1019))</f>
        <v>F</v>
      </c>
      <c r="G88" s="103" t="str">
        <f>IF(B88=0,"",LOOKUP($B88,'Course List'!$C$6:$C$1019,'Course List'!H$6:H$1019))</f>
        <v>Prerequisite: Phys 1023 (23), Math 2233 (33)</v>
      </c>
      <c r="H88" s="45"/>
      <c r="I88" s="47"/>
      <c r="J88" s="33" t="str">
        <f>IF(H88=0,"",LOOKUP(H88,'GPA Table'!$B$5:$B$16,'GPA Table'!$E$5:$E$16))</f>
        <v/>
      </c>
      <c r="K88" s="231"/>
      <c r="L88" s="9"/>
      <c r="M88" s="17">
        <f t="shared" si="38"/>
        <v>0</v>
      </c>
      <c r="N88" s="17">
        <f t="shared" si="39"/>
        <v>0</v>
      </c>
      <c r="O88" s="10"/>
    </row>
    <row r="89" spans="1:15" s="186" customFormat="1" x14ac:dyDescent="0.3">
      <c r="A89" s="203">
        <f>A88+1</f>
        <v>7</v>
      </c>
      <c r="B89" s="73"/>
      <c r="C89" s="73" t="str">
        <f>IF(B89=0,"",LOOKUP($B89,'Course List'!$C$6:$C$1019,'Course List'!D$6:D$1019))</f>
        <v/>
      </c>
      <c r="D89" s="73" t="str">
        <f>IF(B89=0,"",LOOKUP($B89,'Course List'!$C$6:$C$1019,'Course List'!E$6:E$1019))</f>
        <v/>
      </c>
      <c r="E89" s="73" t="str">
        <f>IF(B89=0,"",LOOKUP($B89,'Course List'!$C$6:$C$1019,'Course List'!F$6:F$1019))</f>
        <v/>
      </c>
      <c r="F89" s="73" t="str">
        <f>IF(B89=0,"",LOOKUP($B89,'Course List'!$C$6:$C$1019,'Course List'!G$6:G$1019))</f>
        <v/>
      </c>
      <c r="G89" s="73" t="str">
        <f>IF(B89=0,"",LOOKUP($B89,'Course List'!$C$6:$C$1019,'Course List'!H$6:H$1019))</f>
        <v/>
      </c>
      <c r="H89" s="45"/>
      <c r="I89" s="47"/>
      <c r="J89" s="33" t="str">
        <f>IF(H89=0,"",LOOKUP(H89,'GPA Table'!$B$5:$B$16,'GPA Table'!$E$5:$E$16))</f>
        <v/>
      </c>
      <c r="K89" s="231"/>
      <c r="L89" s="9"/>
      <c r="M89" s="17">
        <f t="shared" si="38"/>
        <v>0</v>
      </c>
      <c r="N89" s="17">
        <f t="shared" si="39"/>
        <v>0</v>
      </c>
      <c r="O89" s="10"/>
    </row>
    <row r="90" spans="1:15" s="186" customFormat="1" ht="16.2" thickBot="1" x14ac:dyDescent="0.35">
      <c r="A90" s="204">
        <f t="shared" ref="A90" si="41">A89+1</f>
        <v>8</v>
      </c>
      <c r="B90" s="74"/>
      <c r="C90" s="74" t="str">
        <f>IF(B90=0,"",LOOKUP($B90,'Course List'!$C$6:$C$1019,'Course List'!D$6:D$1019))</f>
        <v/>
      </c>
      <c r="D90" s="74" t="str">
        <f>IF(B90=0,"",LOOKUP($B90,'Course List'!$C$6:$C$1019,'Course List'!E$6:E$1019))</f>
        <v/>
      </c>
      <c r="E90" s="73" t="str">
        <f>IF(B90=0,"",LOOKUP($B90,'Course List'!$C$6:$C$1019,'Course List'!F$6:F$1019))</f>
        <v/>
      </c>
      <c r="F90" s="74" t="str">
        <f>IF(B90=0,"",LOOKUP($B90,'Course List'!$C$6:$C$1019,'Course List'!G$6:G$1019))</f>
        <v/>
      </c>
      <c r="G90" s="74" t="str">
        <f>IF(B90=0,"",LOOKUP($B90,'Course List'!$C$6:$C$1019,'Course List'!H$6:H$1019))</f>
        <v/>
      </c>
      <c r="H90" s="46"/>
      <c r="I90" s="48"/>
      <c r="J90" s="34" t="str">
        <f>IF(H90=0,"",LOOKUP(H90,'GPA Table'!$B$5:$B$16,'GPA Table'!$E$5:$E$16))</f>
        <v/>
      </c>
      <c r="K90" s="233"/>
      <c r="L90" s="9"/>
      <c r="M90" s="17">
        <f t="shared" si="38"/>
        <v>0</v>
      </c>
      <c r="N90" s="17">
        <f t="shared" si="39"/>
        <v>0</v>
      </c>
      <c r="O90" s="10"/>
    </row>
    <row r="91" spans="1:15" s="13" customFormat="1" ht="16.2" thickBot="1" x14ac:dyDescent="0.35">
      <c r="A91" s="201"/>
      <c r="B91" s="202" t="str">
        <f>B82</f>
        <v>Semester</v>
      </c>
      <c r="C91" s="202">
        <f>C82+1</f>
        <v>10</v>
      </c>
      <c r="D91" s="202" t="str">
        <f>D82</f>
        <v>Total Credit Hours</v>
      </c>
      <c r="E91" s="202">
        <f>SUM(E92:E99)</f>
        <v>18</v>
      </c>
      <c r="F91" s="185" t="str">
        <f>F73</f>
        <v>SPRING</v>
      </c>
      <c r="G91" s="185">
        <f>G82+1</f>
        <v>2021</v>
      </c>
      <c r="H91" s="43"/>
      <c r="I91" s="44"/>
      <c r="J91" s="50">
        <f>IF(N91=0,0,ROUND(M91/N91,2))</f>
        <v>0</v>
      </c>
      <c r="K91" s="242"/>
      <c r="M91" s="36">
        <f>SUM(M92:M99)</f>
        <v>0</v>
      </c>
      <c r="N91" s="37">
        <f t="shared" ref="N91" si="42">SUM(N92:N99)</f>
        <v>0</v>
      </c>
      <c r="O91" s="14"/>
    </row>
    <row r="92" spans="1:15" s="186" customFormat="1" x14ac:dyDescent="0.3">
      <c r="A92" s="203">
        <v>1</v>
      </c>
      <c r="B92" s="103" t="s">
        <v>293</v>
      </c>
      <c r="C92" s="103" t="str">
        <f>IF(B92=0,"",LOOKUP($B92,'Course List'!$C$6:$C$1019,'Course List'!D$6:D$1019))</f>
        <v>  190W</v>
      </c>
      <c r="D92" s="103" t="str">
        <f>IF(B92=0,"",LOOKUP($B92,'Course List'!$C$6:$C$1019,'Course List'!E$6:E$1019))</f>
        <v> Contracts and Specifications (WID)</v>
      </c>
      <c r="E92" s="103">
        <f>IF(B92=0,"",LOOKUP($B92,'Course List'!$C$6:$C$1019,'Course List'!F$6:F$1019))</f>
        <v>3</v>
      </c>
      <c r="F92" s="103" t="str">
        <f>IF(B92=0,"",LOOKUP($B92,'Course List'!$C$6:$C$1019,'Course List'!G$6:G$1019))</f>
        <v>S</v>
      </c>
      <c r="G92" s="103" t="str">
        <f>IF(B92=0,"",LOOKUP($B92,'Course List'!$C$6:$C$1019,'Course List'!H$6:H$1019))</f>
        <v>None</v>
      </c>
      <c r="H92" s="45"/>
      <c r="I92" s="47"/>
      <c r="J92" s="32" t="str">
        <f>IF(H92=0,"",LOOKUP(H92,'GPA Table'!$B$5:$B$16,'GPA Table'!$E$5:$E$16))</f>
        <v/>
      </c>
      <c r="K92" s="230"/>
      <c r="L92" s="9"/>
      <c r="M92" s="17">
        <f t="shared" ref="M92:M99" si="43">IF(E92=0,0,IF(H92=0,0,J92*E92))</f>
        <v>0</v>
      </c>
      <c r="N92" s="17">
        <f t="shared" ref="N92:N99" si="44">IF(H92=0,0,E92)</f>
        <v>0</v>
      </c>
      <c r="O92" s="10"/>
    </row>
    <row r="93" spans="1:15" s="186" customFormat="1" ht="31.2" x14ac:dyDescent="0.3">
      <c r="A93" s="203">
        <f>A92+1</f>
        <v>2</v>
      </c>
      <c r="B93" s="103" t="s">
        <v>294</v>
      </c>
      <c r="C93" s="103" t="str">
        <f>IF(B93=0,"",LOOKUP($B93,'Course List'!$C$6:$C$1019,'Course List'!D$6:D$1019))</f>
        <v>  196</v>
      </c>
      <c r="D93" s="103" t="str">
        <f>IF(B93=0,"",LOOKUP($B93,'Course List'!$C$6:$C$1019,'Course List'!E$6:E$1019))</f>
        <v> Design/Cost Analysis-CE Struct</v>
      </c>
      <c r="E93" s="103">
        <f>IF(B93=0,"",LOOKUP($B93,'Course List'!$C$6:$C$1019,'Course List'!F$6:F$1019))</f>
        <v>3</v>
      </c>
      <c r="F93" s="103" t="str">
        <f>IF(B93=0,"",LOOKUP($B93,'Course List'!$C$6:$C$1019,'Course List'!G$6:G$1019))</f>
        <v>S</v>
      </c>
      <c r="G93" s="103" t="str">
        <f>IF(B93=0,"",LOOKUP($B93,'Course List'!$C$6:$C$1019,'Course List'!H$6:H$1019))</f>
        <v>Successful completion of all CE courses up to the end of the 7th semester</v>
      </c>
      <c r="H93" s="45"/>
      <c r="I93" s="47"/>
      <c r="J93" s="33" t="str">
        <f>IF(H93=0,"",LOOKUP(H93,'GPA Table'!$B$5:$B$16,'GPA Table'!$E$5:$E$16))</f>
        <v/>
      </c>
      <c r="K93" s="231"/>
      <c r="L93" s="9"/>
      <c r="M93" s="17">
        <f t="shared" si="43"/>
        <v>0</v>
      </c>
      <c r="N93" s="17">
        <f t="shared" si="44"/>
        <v>0</v>
      </c>
      <c r="O93" s="10"/>
    </row>
    <row r="94" spans="1:15" s="186" customFormat="1" x14ac:dyDescent="0.3">
      <c r="A94" s="203">
        <f t="shared" ref="A94:A96" si="45">A93+1</f>
        <v>3</v>
      </c>
      <c r="B94" s="103" t="s">
        <v>323</v>
      </c>
      <c r="C94" s="103" t="str">
        <f>IF(B94=0,"",LOOKUP($B94,'Course List'!$C$6:$C$1019,'Course List'!D$6:D$1019))</f>
        <v>  232</v>
      </c>
      <c r="D94" s="103" t="str">
        <f>IF(B94=0,"",LOOKUP($B94,'Course List'!$C$6:$C$1019,'Course List'!E$6:E$1019))</f>
        <v> Geotechnical Engineering</v>
      </c>
      <c r="E94" s="103">
        <f>IF(B94=0,"",LOOKUP($B94,'Course List'!$C$6:$C$1019,'Course List'!F$6:F$1019))</f>
        <v>3</v>
      </c>
      <c r="F94" s="103" t="str">
        <f>IF(B94=0,"",LOOKUP($B94,'Course List'!$C$6:$C$1019,'Course List'!G$6:G$1019))</f>
        <v>S</v>
      </c>
      <c r="G94" s="103" t="str">
        <f>IF(B94=0,"",LOOKUP($B94,'Course List'!$C$6:$C$1019,'Course List'!H$6:H$1019))</f>
        <v>Prerequisite: CE 4410 (168) or equivalent</v>
      </c>
      <c r="H94" s="45"/>
      <c r="I94" s="47"/>
      <c r="J94" s="33" t="str">
        <f>IF(H94=0,"",LOOKUP(H94,'GPA Table'!$B$5:$B$16,'GPA Table'!$E$5:$E$16))</f>
        <v/>
      </c>
      <c r="K94" s="231"/>
      <c r="L94" s="9"/>
      <c r="M94" s="17">
        <f t="shared" si="43"/>
        <v>0</v>
      </c>
      <c r="N94" s="17">
        <f t="shared" si="44"/>
        <v>0</v>
      </c>
      <c r="O94" s="10"/>
    </row>
    <row r="95" spans="1:15" s="186" customFormat="1" ht="17.399999999999999" customHeight="1" x14ac:dyDescent="0.3">
      <c r="A95" s="203">
        <f t="shared" si="45"/>
        <v>4</v>
      </c>
      <c r="B95" s="103" t="s">
        <v>824</v>
      </c>
      <c r="C95" s="103" t="str">
        <f>IF(B95=0,"",LOOKUP($B95,'Course List'!$C$6:$C$1019,'Course List'!D$6:D$1019))</f>
        <v>---</v>
      </c>
      <c r="D95" s="103" t="str">
        <f>IF(B95=0,"",LOOKUP($B95,'Course List'!$C$6:$C$1019,'Course List'!E$6:E$1019))</f>
        <v>See the CE Eng. Elective List</v>
      </c>
      <c r="E95" s="103">
        <f>IF(B95=0,"",LOOKUP($B95,'Course List'!$C$6:$C$1019,'Course List'!F$6:F$1019))</f>
        <v>3</v>
      </c>
      <c r="F95" s="103" t="str">
        <f>IF(B95=0,"",LOOKUP($B95,'Course List'!$C$6:$C$1019,'Course List'!G$6:G$1019))</f>
        <v>F &amp; S</v>
      </c>
      <c r="G95" s="103" t="str">
        <f>IF(B95=0,"",LOOKUP($B95,'Course List'!$C$6:$C$1019,'Course List'!H$6:H$1019))</f>
        <v xml:space="preserve"> ---</v>
      </c>
      <c r="H95" s="45"/>
      <c r="I95" s="47"/>
      <c r="J95" s="33" t="str">
        <f>IF(H95=0,"",LOOKUP(H95,'GPA Table'!$B$5:$B$16,'GPA Table'!$E$5:$E$16))</f>
        <v/>
      </c>
      <c r="K95" s="231"/>
      <c r="L95" s="9"/>
      <c r="M95" s="17">
        <f t="shared" si="43"/>
        <v>0</v>
      </c>
      <c r="N95" s="17">
        <f t="shared" si="44"/>
        <v>0</v>
      </c>
      <c r="O95" s="10"/>
    </row>
    <row r="96" spans="1:15" s="186" customFormat="1" x14ac:dyDescent="0.3">
      <c r="A96" s="203">
        <f t="shared" si="45"/>
        <v>5</v>
      </c>
      <c r="B96" s="103" t="s">
        <v>523</v>
      </c>
      <c r="C96" s="103" t="str">
        <f>IF(B96=0,"",LOOKUP($B96,'Course List'!$C$6:$C$1019,'Course List'!D$6:D$1019))</f>
        <v>---</v>
      </c>
      <c r="D96" s="103" t="str">
        <f>IF(B96=0,"",LOOKUP($B96,'Course List'!$C$6:$C$1019,'Course List'!E$6:E$1019))</f>
        <v>---</v>
      </c>
      <c r="E96" s="103">
        <f>IF(B96=0,"",LOOKUP($B96,'Course List'!$C$6:$C$1019,'Course List'!F$6:F$1019))</f>
        <v>3</v>
      </c>
      <c r="F96" s="103" t="str">
        <f>IF(B96=0,"",LOOKUP($B96,'Course List'!$C$6:$C$1019,'Course List'!G$6:G$1019))</f>
        <v>F &amp; S</v>
      </c>
      <c r="G96" s="103" t="str">
        <f>IF(B96=0,"",LOOKUP($B96,'Course List'!$C$6:$C$1019,'Course List'!H$6:H$1019))</f>
        <v>---</v>
      </c>
      <c r="H96" s="45"/>
      <c r="I96" s="47"/>
      <c r="J96" s="33" t="str">
        <f>IF(H96=0,"",LOOKUP(H96,'GPA Table'!$B$5:$B$16,'GPA Table'!$E$5:$E$16))</f>
        <v/>
      </c>
      <c r="K96" s="231"/>
      <c r="L96" s="9"/>
      <c r="M96" s="17">
        <f t="shared" si="43"/>
        <v>0</v>
      </c>
      <c r="N96" s="17">
        <f t="shared" si="44"/>
        <v>0</v>
      </c>
      <c r="O96" s="10"/>
    </row>
    <row r="97" spans="1:18" s="186" customFormat="1" x14ac:dyDescent="0.3">
      <c r="A97" s="203">
        <f>A96+1</f>
        <v>6</v>
      </c>
      <c r="B97" s="103" t="s">
        <v>523</v>
      </c>
      <c r="C97" s="103" t="str">
        <f>IF(B97=0,"",LOOKUP($B97,'Course List'!$C$6:$C$1019,'Course List'!D$6:D$1019))</f>
        <v>---</v>
      </c>
      <c r="D97" s="103" t="str">
        <f>IF(B97=0,"",LOOKUP($B97,'Course List'!$C$6:$C$1019,'Course List'!E$6:E$1019))</f>
        <v>---</v>
      </c>
      <c r="E97" s="103">
        <f>IF(B97=0,"",LOOKUP($B97,'Course List'!$C$6:$C$1019,'Course List'!F$6:F$1019))</f>
        <v>3</v>
      </c>
      <c r="F97" s="103" t="str">
        <f>IF(B97=0,"",LOOKUP($B97,'Course List'!$C$6:$C$1019,'Course List'!G$6:G$1019))</f>
        <v>F &amp; S</v>
      </c>
      <c r="G97" s="103" t="str">
        <f>IF(B97=0,"",LOOKUP($B97,'Course List'!$C$6:$C$1019,'Course List'!H$6:H$1019))</f>
        <v>---</v>
      </c>
      <c r="H97" s="45"/>
      <c r="I97" s="47"/>
      <c r="J97" s="33" t="str">
        <f>IF(H97=0,"",LOOKUP(H97,'GPA Table'!$B$5:$B$16,'GPA Table'!$E$5:$E$16))</f>
        <v/>
      </c>
      <c r="K97" s="231"/>
      <c r="L97" s="9"/>
      <c r="M97" s="17">
        <f t="shared" si="43"/>
        <v>0</v>
      </c>
      <c r="N97" s="17">
        <f t="shared" si="44"/>
        <v>0</v>
      </c>
      <c r="O97" s="10"/>
    </row>
    <row r="98" spans="1:18" s="186" customFormat="1" x14ac:dyDescent="0.3">
      <c r="A98" s="203">
        <f>A97+1</f>
        <v>7</v>
      </c>
      <c r="B98" s="73"/>
      <c r="C98" s="73" t="str">
        <f>IF(B98=0,"",LOOKUP($B98,'Course List'!$C$6:$C$1019,'Course List'!D$6:D$1019))</f>
        <v/>
      </c>
      <c r="D98" s="73" t="str">
        <f>IF(B98=0,"",LOOKUP($B98,'Course List'!$C$6:$C$1019,'Course List'!E$6:E$1019))</f>
        <v/>
      </c>
      <c r="E98" s="73" t="str">
        <f>IF(B98=0,"",LOOKUP($B98,'Course List'!$C$6:$C$1019,'Course List'!F$6:F$1019))</f>
        <v/>
      </c>
      <c r="F98" s="73" t="str">
        <f>IF(B98=0,"",LOOKUP($B98,'Course List'!$C$6:$C$1019,'Course List'!G$6:G$1019))</f>
        <v/>
      </c>
      <c r="G98" s="73" t="str">
        <f>IF(B98=0,"",LOOKUP($B98,'Course List'!$C$6:$C$1019,'Course List'!H$6:H$1019))</f>
        <v/>
      </c>
      <c r="H98" s="45"/>
      <c r="I98" s="47"/>
      <c r="J98" s="33" t="str">
        <f>IF(H98=0,"",LOOKUP(H98,'GPA Table'!$B$5:$B$16,'GPA Table'!$E$5:$E$16))</f>
        <v/>
      </c>
      <c r="K98" s="231"/>
      <c r="L98" s="9"/>
      <c r="M98" s="17">
        <f t="shared" si="43"/>
        <v>0</v>
      </c>
      <c r="N98" s="17">
        <f t="shared" si="44"/>
        <v>0</v>
      </c>
      <c r="O98" s="10"/>
    </row>
    <row r="99" spans="1:18" s="186" customFormat="1" ht="16.2" thickBot="1" x14ac:dyDescent="0.35">
      <c r="A99" s="204">
        <f t="shared" ref="A99" si="46">A98+1</f>
        <v>8</v>
      </c>
      <c r="B99" s="74"/>
      <c r="C99" s="74" t="str">
        <f>IF(B99=0,"",LOOKUP($B99,'Course List'!$C$6:$C$1019,'Course List'!D$6:D$1019))</f>
        <v/>
      </c>
      <c r="D99" s="74" t="str">
        <f>IF(B99=0,"",LOOKUP($B99,'Course List'!$C$6:$C$1019,'Course List'!E$6:E$1019))</f>
        <v/>
      </c>
      <c r="E99" s="74" t="str">
        <f>IF(B99=0,"",LOOKUP($B99,'Course List'!$C$6:$C$1019,'Course List'!F$6:F$1019))</f>
        <v/>
      </c>
      <c r="F99" s="74" t="str">
        <f>IF(B99=0,"",LOOKUP($B99,'Course List'!$C$6:$C$1019,'Course List'!G$6:G$1019))</f>
        <v/>
      </c>
      <c r="G99" s="74" t="str">
        <f>IF(B99=0,"",LOOKUP($B99,'Course List'!$C$6:$C$1019,'Course List'!H$6:H$1019))</f>
        <v/>
      </c>
      <c r="H99" s="46"/>
      <c r="I99" s="48"/>
      <c r="J99" s="34" t="str">
        <f>IF(H99=0,"",LOOKUP(H99,'GPA Table'!$B$5:$B$16,'GPA Table'!$E$5:$E$16))</f>
        <v/>
      </c>
      <c r="K99" s="233"/>
      <c r="L99" s="9"/>
      <c r="M99" s="17">
        <f t="shared" si="43"/>
        <v>0</v>
      </c>
      <c r="N99" s="17">
        <f t="shared" si="44"/>
        <v>0</v>
      </c>
      <c r="O99" s="10"/>
    </row>
    <row r="100" spans="1:18" x14ac:dyDescent="0.3">
      <c r="R100" s="200"/>
    </row>
    <row r="101" spans="1:18" x14ac:dyDescent="0.3">
      <c r="R101" s="200"/>
    </row>
    <row r="102" spans="1:18" x14ac:dyDescent="0.3">
      <c r="R102" s="200"/>
    </row>
    <row r="103" spans="1:18" x14ac:dyDescent="0.3">
      <c r="R103" s="200"/>
    </row>
    <row r="104" spans="1:18" x14ac:dyDescent="0.3">
      <c r="R104" s="200"/>
    </row>
    <row r="105" spans="1:18" x14ac:dyDescent="0.3">
      <c r="R105" s="200"/>
    </row>
    <row r="106" spans="1:18" x14ac:dyDescent="0.3">
      <c r="R106" s="200"/>
    </row>
    <row r="107" spans="1:18" x14ac:dyDescent="0.3">
      <c r="R107" s="200"/>
    </row>
    <row r="108" spans="1:18" x14ac:dyDescent="0.3">
      <c r="R108" s="200"/>
    </row>
    <row r="109" spans="1:18" x14ac:dyDescent="0.3">
      <c r="R109" s="200"/>
    </row>
  </sheetData>
  <sheetProtection password="CD74" sheet="1" objects="1" scenarios="1"/>
  <mergeCells count="14">
    <mergeCell ref="K9:K10"/>
    <mergeCell ref="B6:C6"/>
    <mergeCell ref="D6:F6"/>
    <mergeCell ref="H6:I6"/>
    <mergeCell ref="B7:C7"/>
    <mergeCell ref="D7:F7"/>
    <mergeCell ref="H7:I7"/>
    <mergeCell ref="B5:F5"/>
    <mergeCell ref="H5:I5"/>
    <mergeCell ref="A1:J1"/>
    <mergeCell ref="A2:J2"/>
    <mergeCell ref="A3:J3"/>
    <mergeCell ref="B4:C4"/>
    <mergeCell ref="E4:F4"/>
  </mergeCells>
  <pageMargins left="0.7" right="0.7" top="0.12" bottom="0.24" header="0.12" footer="0.3"/>
  <pageSetup scale="70" fitToHeight="2"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
  <sheetViews>
    <sheetView zoomScale="80" zoomScaleNormal="80" workbookViewId="0">
      <selection activeCell="D11" sqref="D11"/>
    </sheetView>
  </sheetViews>
  <sheetFormatPr defaultColWidth="9.109375" defaultRowHeight="15.6" x14ac:dyDescent="0.3"/>
  <cols>
    <col min="1" max="1" width="4.6640625" style="188" customWidth="1"/>
    <col min="2" max="2" width="21.88671875" style="183" customWidth="1"/>
    <col min="3" max="3" width="9.109375" style="188" customWidth="1"/>
    <col min="4" max="4" width="44.33203125" style="188" customWidth="1"/>
    <col min="5" max="5" width="8.33203125" style="188" customWidth="1"/>
    <col min="6" max="6" width="10.5546875" style="188" customWidth="1"/>
    <col min="7" max="7" width="46.88671875" style="183" customWidth="1"/>
    <col min="8" max="8" width="8.5546875" style="188" customWidth="1"/>
    <col min="9" max="9" width="12.5546875" style="188" customWidth="1"/>
    <col min="10" max="10" width="14.109375" style="21" customWidth="1"/>
    <col min="11" max="11" width="67.33203125" style="234" customWidth="1"/>
    <col min="12" max="12" width="8" style="21" customWidth="1"/>
    <col min="13" max="14" width="7" style="21" customWidth="1"/>
    <col min="15" max="15" width="7.6640625" style="21" customWidth="1"/>
    <col min="16" max="16" width="4.6640625" style="21" customWidth="1"/>
    <col min="17" max="28" width="9.109375" style="21"/>
    <col min="29" max="16384" width="9.109375" style="188"/>
  </cols>
  <sheetData>
    <row r="1" spans="1:28" s="187" customFormat="1" x14ac:dyDescent="0.3">
      <c r="A1" s="300" t="s">
        <v>0</v>
      </c>
      <c r="B1" s="300"/>
      <c r="C1" s="300"/>
      <c r="D1" s="300"/>
      <c r="E1" s="300"/>
      <c r="F1" s="300"/>
      <c r="G1" s="300"/>
      <c r="H1" s="300"/>
      <c r="I1" s="300"/>
      <c r="J1" s="300"/>
      <c r="K1" s="227"/>
      <c r="L1" s="186"/>
      <c r="M1" s="186"/>
      <c r="N1" s="186"/>
      <c r="O1" s="186"/>
      <c r="P1" s="13"/>
      <c r="Q1" s="13"/>
      <c r="R1" s="13"/>
      <c r="S1" s="13"/>
      <c r="T1" s="13"/>
      <c r="U1" s="13"/>
      <c r="V1" s="13"/>
      <c r="W1" s="13"/>
      <c r="X1" s="13"/>
      <c r="Y1" s="13"/>
      <c r="Z1" s="13"/>
      <c r="AA1" s="13"/>
      <c r="AB1" s="13"/>
    </row>
    <row r="2" spans="1:28" s="187" customFormat="1" x14ac:dyDescent="0.3">
      <c r="A2" s="300" t="s">
        <v>1</v>
      </c>
      <c r="B2" s="300"/>
      <c r="C2" s="300"/>
      <c r="D2" s="300"/>
      <c r="E2" s="300"/>
      <c r="F2" s="300"/>
      <c r="G2" s="300"/>
      <c r="H2" s="300"/>
      <c r="I2" s="300"/>
      <c r="J2" s="300"/>
      <c r="K2" s="227"/>
      <c r="L2" s="186"/>
      <c r="M2" s="186"/>
      <c r="N2" s="186"/>
      <c r="O2" s="186"/>
      <c r="P2" s="13"/>
      <c r="Q2" s="13"/>
      <c r="R2" s="13"/>
      <c r="S2" s="13"/>
      <c r="T2" s="13"/>
      <c r="U2" s="13"/>
      <c r="V2" s="13"/>
      <c r="W2" s="13"/>
      <c r="X2" s="13"/>
      <c r="Y2" s="13"/>
      <c r="Z2" s="13"/>
      <c r="AA2" s="13"/>
      <c r="AB2" s="13"/>
    </row>
    <row r="3" spans="1:28" s="187" customFormat="1" ht="16.2" thickBot="1" x14ac:dyDescent="0.35">
      <c r="A3" s="300" t="s">
        <v>2</v>
      </c>
      <c r="B3" s="300"/>
      <c r="C3" s="300"/>
      <c r="D3" s="300"/>
      <c r="E3" s="300"/>
      <c r="F3" s="300"/>
      <c r="G3" s="300"/>
      <c r="H3" s="300"/>
      <c r="I3" s="300"/>
      <c r="J3" s="300"/>
      <c r="K3" s="227"/>
      <c r="L3" s="186"/>
      <c r="M3" s="186"/>
      <c r="N3" s="186"/>
      <c r="O3" s="186"/>
      <c r="P3" s="13"/>
      <c r="Q3" s="13"/>
      <c r="R3" s="13"/>
      <c r="S3" s="13"/>
      <c r="T3" s="13"/>
      <c r="U3" s="13"/>
      <c r="V3" s="13"/>
      <c r="W3" s="13"/>
      <c r="X3" s="13"/>
      <c r="Y3" s="13"/>
      <c r="Z3" s="13"/>
      <c r="AA3" s="13"/>
      <c r="AB3" s="13"/>
    </row>
    <row r="4" spans="1:28" ht="17.25" customHeight="1" x14ac:dyDescent="0.3">
      <c r="B4" s="301" t="s">
        <v>395</v>
      </c>
      <c r="C4" s="302"/>
      <c r="D4" s="184">
        <f>NOTES!G11</f>
        <v>2016</v>
      </c>
      <c r="E4" s="303">
        <f>D4+1</f>
        <v>2017</v>
      </c>
      <c r="F4" s="304"/>
      <c r="G4" s="184" t="s">
        <v>402</v>
      </c>
      <c r="H4" s="184">
        <f>D4+3</f>
        <v>2019</v>
      </c>
      <c r="I4" s="189">
        <f>E4+3</f>
        <v>2020</v>
      </c>
      <c r="J4" s="39" t="s">
        <v>433</v>
      </c>
      <c r="K4" s="228"/>
    </row>
    <row r="5" spans="1:28" s="190" customFormat="1" ht="16.5" customHeight="1" thickBot="1" x14ac:dyDescent="0.35">
      <c r="B5" s="293" t="s">
        <v>497</v>
      </c>
      <c r="C5" s="294"/>
      <c r="D5" s="294"/>
      <c r="E5" s="294"/>
      <c r="F5" s="294"/>
      <c r="G5" s="180" t="s">
        <v>431</v>
      </c>
      <c r="H5" s="305">
        <f>E10+E19+E28+E37+E46+E55+E64+E73+E82+E91</f>
        <v>159</v>
      </c>
      <c r="I5" s="306"/>
      <c r="J5" s="40">
        <f>N9</f>
        <v>0</v>
      </c>
      <c r="K5" s="229"/>
      <c r="L5" s="35"/>
      <c r="M5" s="8"/>
      <c r="N5" s="8"/>
      <c r="O5" s="21"/>
      <c r="P5" s="191"/>
    </row>
    <row r="6" spans="1:28" s="186" customFormat="1" ht="15.75" customHeight="1" x14ac:dyDescent="0.3">
      <c r="B6" s="283" t="s">
        <v>406</v>
      </c>
      <c r="C6" s="284"/>
      <c r="D6" s="287"/>
      <c r="E6" s="287"/>
      <c r="F6" s="287"/>
      <c r="G6" s="26" t="s">
        <v>404</v>
      </c>
      <c r="H6" s="287"/>
      <c r="I6" s="289"/>
      <c r="J6" s="39" t="s">
        <v>432</v>
      </c>
      <c r="K6" s="228"/>
      <c r="M6" s="21"/>
      <c r="N6" s="21"/>
      <c r="O6" s="21"/>
      <c r="P6" s="21"/>
    </row>
    <row r="7" spans="1:28" s="186" customFormat="1" ht="16.5" customHeight="1" thickBot="1" x14ac:dyDescent="0.35">
      <c r="B7" s="285" t="s">
        <v>407</v>
      </c>
      <c r="C7" s="286"/>
      <c r="D7" s="288"/>
      <c r="E7" s="288"/>
      <c r="F7" s="288"/>
      <c r="G7" s="27" t="s">
        <v>405</v>
      </c>
      <c r="H7" s="288"/>
      <c r="I7" s="290"/>
      <c r="J7" s="41">
        <f>IF(N9=0,0,ROUND(M9/N9,2))</f>
        <v>0</v>
      </c>
      <c r="K7" s="229"/>
      <c r="L7" s="42"/>
      <c r="M7" s="21"/>
      <c r="N7" s="21"/>
      <c r="O7" s="21"/>
      <c r="P7" s="21"/>
    </row>
    <row r="8" spans="1:28" s="186" customFormat="1" ht="16.2" thickBot="1" x14ac:dyDescent="0.35">
      <c r="B8" s="99"/>
      <c r="C8" s="6"/>
      <c r="D8" s="7"/>
      <c r="E8" s="8"/>
      <c r="F8" s="8"/>
      <c r="G8" s="8"/>
      <c r="H8" s="8"/>
      <c r="I8" s="8"/>
      <c r="J8" s="8"/>
      <c r="K8" s="229"/>
      <c r="L8" s="9"/>
      <c r="M8" s="10"/>
      <c r="N8" s="10"/>
      <c r="O8" s="10"/>
      <c r="P8" s="21"/>
    </row>
    <row r="9" spans="1:28" s="16" customFormat="1" ht="32.25" customHeight="1" thickBot="1" x14ac:dyDescent="0.35">
      <c r="B9" s="30" t="s">
        <v>371</v>
      </c>
      <c r="C9" s="31" t="s">
        <v>403</v>
      </c>
      <c r="D9" s="31" t="s">
        <v>17</v>
      </c>
      <c r="E9" s="31" t="s">
        <v>18</v>
      </c>
      <c r="F9" s="31" t="s">
        <v>19</v>
      </c>
      <c r="G9" s="31" t="s">
        <v>20</v>
      </c>
      <c r="H9" s="31" t="s">
        <v>5</v>
      </c>
      <c r="I9" s="192" t="s">
        <v>6</v>
      </c>
      <c r="J9" s="49" t="s">
        <v>413</v>
      </c>
      <c r="K9" s="291" t="s">
        <v>828</v>
      </c>
      <c r="M9" s="38">
        <f>M10+M19+M28+M37+M46+M55+M64+M73+M82+M91</f>
        <v>0</v>
      </c>
      <c r="N9" s="38">
        <f>N10+N19+N28+N37+N46+N55+N64+N73+N82+N91</f>
        <v>0</v>
      </c>
    </row>
    <row r="10" spans="1:28" s="13" customFormat="1" ht="16.2" thickBot="1" x14ac:dyDescent="0.35">
      <c r="A10" s="193"/>
      <c r="B10" s="194" t="s">
        <v>19</v>
      </c>
      <c r="C10" s="194">
        <v>1</v>
      </c>
      <c r="D10" s="194" t="s">
        <v>394</v>
      </c>
      <c r="E10" s="194">
        <f>SUM(E11:E18)</f>
        <v>16</v>
      </c>
      <c r="F10" s="105" t="s">
        <v>3</v>
      </c>
      <c r="G10" s="105">
        <f>D4</f>
        <v>2016</v>
      </c>
      <c r="H10" s="43"/>
      <c r="I10" s="44"/>
      <c r="J10" s="50">
        <f>IF(N10=0,0,ROUND(M10/N10,2))</f>
        <v>0</v>
      </c>
      <c r="K10" s="292"/>
      <c r="M10" s="36">
        <f>SUM(M11:M18)</f>
        <v>0</v>
      </c>
      <c r="N10" s="37">
        <f>SUM(N11:N18)</f>
        <v>0</v>
      </c>
      <c r="O10" s="14"/>
      <c r="P10" s="14"/>
    </row>
    <row r="11" spans="1:28" s="186" customFormat="1" x14ac:dyDescent="0.3">
      <c r="A11" s="195">
        <v>1</v>
      </c>
      <c r="B11" s="103" t="s">
        <v>270</v>
      </c>
      <c r="C11" s="103" t="str">
        <f>IF(B11=0,"",LOOKUP($B11,'Course List'!$C$6:$C$1019,'Course List'!D$6:D$1019))</f>
        <v>  001</v>
      </c>
      <c r="D11" s="103" t="str">
        <f>IF(B11=0,"",LOOKUP($B11,'Course List'!$C$6:$C$1019,'Course List'!E$6:E$1019))</f>
        <v> Intro:Civil &amp; Environmentl Eng</v>
      </c>
      <c r="E11" s="103">
        <f>IF(B11=0,"",LOOKUP($B11,'Course List'!$C$6:$C$1019,'Course List'!F$6:F$1019))</f>
        <v>1</v>
      </c>
      <c r="F11" s="103" t="str">
        <f>IF(B11=0,"",LOOKUP($B11,'Course List'!$C$6:$C$1019,'Course List'!G$6:G$1019))</f>
        <v>F</v>
      </c>
      <c r="G11" s="103" t="str">
        <f>IF(B11=0,"",LOOKUP($B11,'Course List'!$C$6:$C$1019,'Course List'!H$6:H$1019))</f>
        <v>None</v>
      </c>
      <c r="H11" s="45"/>
      <c r="I11" s="47"/>
      <c r="J11" s="32" t="str">
        <f>IF(H11=0,"",LOOKUP(H11,'GPA Table'!$B$5:$B$16,'GPA Table'!$E$5:$E$16))</f>
        <v/>
      </c>
      <c r="K11" s="230"/>
      <c r="L11" s="9"/>
      <c r="M11" s="17">
        <f>IF(E11=0,0,IF(H11=0,0,J11*E11))</f>
        <v>0</v>
      </c>
      <c r="N11" s="17">
        <f>IF(H11=0,0,E11)</f>
        <v>0</v>
      </c>
      <c r="O11" s="10"/>
      <c r="P11" s="21"/>
    </row>
    <row r="12" spans="1:28" s="186" customFormat="1" x14ac:dyDescent="0.3">
      <c r="A12" s="195">
        <f>A11+1</f>
        <v>2</v>
      </c>
      <c r="B12" s="196" t="s">
        <v>372</v>
      </c>
      <c r="C12" s="103">
        <f>IF(B12=0,"",LOOKUP($B12,'Course List'!$C$6:$C$1019,'Course List'!D$6:D$1019))</f>
        <v>11</v>
      </c>
      <c r="D12" s="103" t="str">
        <f>IF(B12=0,"",LOOKUP($B12,'Course List'!$C$6:$C$1019,'Course List'!E$6:E$1019))</f>
        <v>General Chemistry I</v>
      </c>
      <c r="E12" s="103">
        <f>IF(B12=0,"",LOOKUP($B12,'Course List'!$C$6:$C$1019,'Course List'!F$6:F$1019))</f>
        <v>4</v>
      </c>
      <c r="F12" s="103" t="str">
        <f>IF(B12=0,"",LOOKUP($B12,'Course List'!$C$6:$C$1019,'Course List'!G$6:G$1019))</f>
        <v>F &amp; S</v>
      </c>
      <c r="G12" s="103" t="str">
        <f>IF(B12=0,"",LOOKUP($B12,'Course List'!$C$6:$C$1019,'Course List'!H$6:H$1019))</f>
        <v>One year of high school algebra</v>
      </c>
      <c r="H12" s="45"/>
      <c r="I12" s="47"/>
      <c r="J12" s="33" t="str">
        <f>IF(H12=0,"",LOOKUP(H12,'GPA Table'!$B$5:$B$16,'GPA Table'!$E$5:$E$16))</f>
        <v/>
      </c>
      <c r="K12" s="231"/>
      <c r="L12" s="9"/>
      <c r="M12" s="17">
        <f t="shared" ref="M12:M16" si="0">IF(E12=0,0,IF(H12=0,0,J12*E12))</f>
        <v>0</v>
      </c>
      <c r="N12" s="17">
        <f t="shared" ref="N12:N18" si="1">IF(H12=0,0,E12)</f>
        <v>0</v>
      </c>
      <c r="O12" s="10"/>
      <c r="P12" s="21"/>
    </row>
    <row r="13" spans="1:28" s="186" customFormat="1" x14ac:dyDescent="0.3">
      <c r="A13" s="195">
        <f t="shared" ref="A13:A16" si="2">A12+1</f>
        <v>3</v>
      </c>
      <c r="B13" s="103" t="s">
        <v>389</v>
      </c>
      <c r="C13" s="103" t="str">
        <f>IF(B13=0,"",LOOKUP($B13,'Course List'!$C$6:$C$1019,'Course List'!D$6:D$1019))</f>
        <v>---</v>
      </c>
      <c r="D13" s="103" t="str">
        <f>IF(B13=0,"",LOOKUP($B13,'Course List'!$C$6:$C$1019,'Course List'!E$6:E$1019))</f>
        <v>See the H/SS List</v>
      </c>
      <c r="E13" s="103">
        <f>IF(B13=0,"",LOOKUP($B13,'Course List'!$C$6:$C$1019,'Course List'!F$6:F$1019))</f>
        <v>3</v>
      </c>
      <c r="F13" s="103" t="str">
        <f>IF(B13=0,"",LOOKUP($B13,'Course List'!$C$6:$C$1019,'Course List'!G$6:G$1019))</f>
        <v>F &amp; S</v>
      </c>
      <c r="G13" s="103" t="str">
        <f>IF(B13=0,"",LOOKUP($B13,'Course List'!$C$6:$C$1019,'Course List'!H$6:H$1019))</f>
        <v xml:space="preserve"> ---</v>
      </c>
      <c r="H13" s="45"/>
      <c r="I13" s="47"/>
      <c r="J13" s="33" t="str">
        <f>IF(H13=0,"",LOOKUP(H13,'GPA Table'!$B$5:$B$16,'GPA Table'!$E$5:$E$16))</f>
        <v/>
      </c>
      <c r="K13" s="231"/>
      <c r="L13" s="9"/>
      <c r="M13" s="17">
        <f t="shared" si="0"/>
        <v>0</v>
      </c>
      <c r="N13" s="17">
        <f t="shared" si="1"/>
        <v>0</v>
      </c>
      <c r="O13" s="10"/>
      <c r="P13" s="21"/>
    </row>
    <row r="14" spans="1:28" s="186" customFormat="1" ht="33.75" customHeight="1" x14ac:dyDescent="0.3">
      <c r="A14" s="195">
        <f t="shared" si="2"/>
        <v>4</v>
      </c>
      <c r="B14" s="103" t="s">
        <v>369</v>
      </c>
      <c r="C14" s="103">
        <f>IF(B14=0,"",LOOKUP($B14,'Course List'!$C$6:$C$1019,'Course List'!D$6:D$1019))</f>
        <v>31</v>
      </c>
      <c r="D14" s="103" t="str">
        <f>IF(B14=0,"",LOOKUP($B14,'Course List'!$C$6:$C$1019,'Course List'!E$6:E$1019))</f>
        <v>Single-Variable Calculus I </v>
      </c>
      <c r="E14" s="103">
        <f>IF(B14=0,"",LOOKUP($B14,'Course List'!$C$6:$C$1019,'Course List'!F$6:F$1019))</f>
        <v>3</v>
      </c>
      <c r="F14" s="103" t="str">
        <f>IF(B14=0,"",LOOKUP($B14,'Course List'!$C$6:$C$1019,'Course List'!G$6:G$1019))</f>
        <v>F &amp; S</v>
      </c>
      <c r="G14" s="103" t="str">
        <f>IF(B14=0,"",LOOKUP($B14,'Course List'!$C$6:$C$1019,'Course List'!H$6:H$1019))</f>
        <v>The placement examination or a score of 720 or above on the SAT II in mathematics</v>
      </c>
      <c r="H14" s="45"/>
      <c r="I14" s="47"/>
      <c r="J14" s="33" t="str">
        <f>IF(H14=0,"",LOOKUP(H14,'GPA Table'!$B$5:$B$16,'GPA Table'!$E$5:$E$16))</f>
        <v/>
      </c>
      <c r="K14" s="231"/>
      <c r="L14" s="9"/>
      <c r="M14" s="17">
        <f t="shared" si="0"/>
        <v>0</v>
      </c>
      <c r="N14" s="17">
        <f t="shared" si="1"/>
        <v>0</v>
      </c>
      <c r="O14" s="10"/>
      <c r="P14" s="21"/>
    </row>
    <row r="15" spans="1:28" s="186" customFormat="1" x14ac:dyDescent="0.3">
      <c r="A15" s="195">
        <f t="shared" si="2"/>
        <v>5</v>
      </c>
      <c r="B15" s="103" t="s">
        <v>370</v>
      </c>
      <c r="C15" s="103" t="str">
        <f>IF(B15=0,"",LOOKUP($B15,'Course List'!$C$6:$C$1019,'Course List'!D$6:D$1019))</f>
        <v>  001</v>
      </c>
      <c r="D15" s="103" t="str">
        <f>IF(B15=0,"",LOOKUP($B15,'Course List'!$C$6:$C$1019,'Course List'!E$6:E$1019))</f>
        <v> Engineering Orientation</v>
      </c>
      <c r="E15" s="103">
        <f>IF(B15=0,"",LOOKUP($B15,'Course List'!$C$6:$C$1019,'Course List'!F$6:F$1019))</f>
        <v>1</v>
      </c>
      <c r="F15" s="103" t="str">
        <f>IF(B15=0,"",LOOKUP($B15,'Course List'!$C$6:$C$1019,'Course List'!G$6:G$1019))</f>
        <v>F</v>
      </c>
      <c r="G15" s="103" t="str">
        <f>IF(B15=0,"",LOOKUP($B15,'Course List'!$C$6:$C$1019,'Course List'!H$6:H$1019))</f>
        <v xml:space="preserve"> ---</v>
      </c>
      <c r="H15" s="45"/>
      <c r="I15" s="47"/>
      <c r="J15" s="33" t="str">
        <f>IF(H15=0,"",LOOKUP(H15,'GPA Table'!$B$5:$B$16,'GPA Table'!$E$5:$E$16))</f>
        <v/>
      </c>
      <c r="K15" s="231"/>
      <c r="L15" s="9"/>
      <c r="M15" s="17">
        <f t="shared" si="0"/>
        <v>0</v>
      </c>
      <c r="N15" s="17">
        <f t="shared" si="1"/>
        <v>0</v>
      </c>
      <c r="O15" s="10"/>
      <c r="P15" s="21"/>
    </row>
    <row r="16" spans="1:28" s="186" customFormat="1" x14ac:dyDescent="0.3">
      <c r="A16" s="195">
        <f t="shared" si="2"/>
        <v>6</v>
      </c>
      <c r="B16" s="103" t="s">
        <v>269</v>
      </c>
      <c r="C16" s="103">
        <f>IF(B16=0,"",LOOKUP($B16,'Course List'!$C$6:$C$1019,'Course List'!D$6:D$1019))</f>
        <v>20</v>
      </c>
      <c r="D16" s="103" t="str">
        <f>IF(B16=0,"",LOOKUP($B16,'Course List'!$C$6:$C$1019,'Course List'!E$6:E$1019))</f>
        <v>University Writing </v>
      </c>
      <c r="E16" s="103">
        <f>IF(B16=0,"",LOOKUP($B16,'Course List'!$C$6:$C$1019,'Course List'!F$6:F$1019))</f>
        <v>4</v>
      </c>
      <c r="F16" s="103" t="str">
        <f>IF(B16=0,"",LOOKUP($B16,'Course List'!$C$6:$C$1019,'Course List'!G$6:G$1019))</f>
        <v>F &amp; S</v>
      </c>
      <c r="G16" s="103" t="str">
        <f>IF(B16=0,"",LOOKUP($B16,'Course List'!$C$6:$C$1019,'Course List'!H$6:H$1019))</f>
        <v xml:space="preserve"> ---</v>
      </c>
      <c r="H16" s="45"/>
      <c r="I16" s="47"/>
      <c r="J16" s="33" t="str">
        <f>IF(H16=0,"",LOOKUP(H16,'GPA Table'!$B$5:$B$16,'GPA Table'!$E$5:$E$16))</f>
        <v/>
      </c>
      <c r="K16" s="231"/>
      <c r="L16" s="9"/>
      <c r="M16" s="17">
        <f t="shared" si="0"/>
        <v>0</v>
      </c>
      <c r="N16" s="17">
        <f t="shared" si="1"/>
        <v>0</v>
      </c>
      <c r="O16" s="10"/>
      <c r="P16" s="21"/>
    </row>
    <row r="17" spans="1:16" s="186" customFormat="1" x14ac:dyDescent="0.3">
      <c r="A17" s="195">
        <f>A16+1</f>
        <v>7</v>
      </c>
      <c r="B17" s="197"/>
      <c r="C17" s="73" t="str">
        <f>IF(B17=0,"",LOOKUP($B17,'Course List'!$C$6:$C$1019,'Course List'!D$6:D$1019))</f>
        <v/>
      </c>
      <c r="D17" s="73" t="str">
        <f>IF(B17=0,"",LOOKUP($B17,'Course List'!$C$6:$C$1019,'Course List'!E$6:E$1019))</f>
        <v/>
      </c>
      <c r="E17" s="73" t="str">
        <f>IF(B17=0,"",LOOKUP($B17,'Course List'!$C$6:$C$1019,'Course List'!F$6:F$1019))</f>
        <v/>
      </c>
      <c r="F17" s="73" t="str">
        <f>IF(B17=0,"",LOOKUP($B17,'Course List'!$C$6:$C$1019,'Course List'!G$6:G$1019))</f>
        <v/>
      </c>
      <c r="G17" s="73" t="str">
        <f>IF(B17=0,"",LOOKUP($B17,'Course List'!$C$6:$C$1019,'Course List'!H$6:H$1019))</f>
        <v/>
      </c>
      <c r="H17" s="45"/>
      <c r="I17" s="47"/>
      <c r="J17" s="33" t="str">
        <f>IF(H17=0,"",LOOKUP(H17,'GPA Table'!$B$5:$B$16,'GPA Table'!$E$5:$E$16))</f>
        <v/>
      </c>
      <c r="K17" s="231"/>
      <c r="L17" s="9"/>
      <c r="M17" s="17">
        <f>IF(E17=0,0,IF(H17=0,0,J17*E17))</f>
        <v>0</v>
      </c>
      <c r="N17" s="17">
        <f t="shared" si="1"/>
        <v>0</v>
      </c>
      <c r="O17" s="10"/>
      <c r="P17" s="21"/>
    </row>
    <row r="18" spans="1:16" s="186" customFormat="1" ht="16.2" thickBot="1" x14ac:dyDescent="0.35">
      <c r="A18" s="198">
        <f>A17+1</f>
        <v>8</v>
      </c>
      <c r="B18" s="74"/>
      <c r="C18" s="73" t="str">
        <f>IF(B18=0,"",LOOKUP($B18,'Course List'!$C$6:$C$1019,'Course List'!D$6:D$1019))</f>
        <v/>
      </c>
      <c r="D18" s="73" t="str">
        <f>IF(B18=0,"",LOOKUP($B18,'Course List'!$C$6:$C$1019,'Course List'!E$6:E$1019))</f>
        <v/>
      </c>
      <c r="E18" s="73" t="str">
        <f>IF(B18=0,"",LOOKUP($B18,'Course List'!$C$6:$C$1019,'Course List'!F$6:F$1019))</f>
        <v/>
      </c>
      <c r="F18" s="73" t="str">
        <f>IF(B18=0,"",LOOKUP($B18,'Course List'!$C$6:$C$1019,'Course List'!G$6:G$1019))</f>
        <v/>
      </c>
      <c r="G18" s="73" t="str">
        <f>IF(B18=0,"",LOOKUP($B18,'Course List'!$C$6:$C$1019,'Course List'!H$6:H$1019))</f>
        <v/>
      </c>
      <c r="H18" s="45"/>
      <c r="I18" s="47"/>
      <c r="J18" s="33" t="str">
        <f>IF(H18=0,"",LOOKUP(H18,'GPA Table'!$B$5:$B$16,'GPA Table'!$E$5:$E$16))</f>
        <v/>
      </c>
      <c r="K18" s="231"/>
      <c r="L18" s="9"/>
      <c r="M18" s="17">
        <f t="shared" ref="M18" si="3">IF(E18=0,0,IF(H18=0,0,J18*E18))</f>
        <v>0</v>
      </c>
      <c r="N18" s="17">
        <f t="shared" si="1"/>
        <v>0</v>
      </c>
      <c r="O18" s="10"/>
      <c r="P18" s="21"/>
    </row>
    <row r="19" spans="1:16" s="13" customFormat="1" ht="16.2" thickBot="1" x14ac:dyDescent="0.35">
      <c r="A19" s="193"/>
      <c r="B19" s="194" t="str">
        <f>B10</f>
        <v>Semester</v>
      </c>
      <c r="C19" s="194">
        <f>C10+1</f>
        <v>2</v>
      </c>
      <c r="D19" s="194" t="str">
        <f>D10</f>
        <v>Total Credit Hours</v>
      </c>
      <c r="E19" s="194">
        <f>SUM(E20:E27)</f>
        <v>16</v>
      </c>
      <c r="F19" s="105" t="s">
        <v>4</v>
      </c>
      <c r="G19" s="105">
        <f>G10+1</f>
        <v>2017</v>
      </c>
      <c r="H19" s="43"/>
      <c r="I19" s="44"/>
      <c r="J19" s="50">
        <f>IF(N19=0,0,ROUND(M19/N19,2))</f>
        <v>0</v>
      </c>
      <c r="K19" s="232"/>
      <c r="M19" s="36">
        <f>SUM(M20:M27)</f>
        <v>0</v>
      </c>
      <c r="N19" s="37">
        <f t="shared" ref="N19" si="4">SUM(N20:N27)</f>
        <v>0</v>
      </c>
      <c r="O19" s="14"/>
      <c r="P19" s="14"/>
    </row>
    <row r="20" spans="1:16" s="186" customFormat="1" x14ac:dyDescent="0.3">
      <c r="A20" s="195">
        <v>1</v>
      </c>
      <c r="B20" s="103" t="s">
        <v>567</v>
      </c>
      <c r="C20" s="103" t="str">
        <f>IF(B20=0,"",LOOKUP($B20,'Course List'!$C$6:$C$1019,'Course List'!D$6:D$1019))</f>
        <v>---</v>
      </c>
      <c r="D20" s="103" t="str">
        <f>IF(B20=0,"",LOOKUP($B20,'Course List'!$C$6:$C$1019,'Course List'!E$6:E$1019))</f>
        <v>Introduction to C Programming</v>
      </c>
      <c r="E20" s="103">
        <f>IF(B20=0,"",LOOKUP($B20,'Course List'!$C$6:$C$1019,'Course List'!F$6:F$1019))</f>
        <v>3</v>
      </c>
      <c r="F20" s="103" t="str">
        <f>IF(B20=0,"",LOOKUP($B20,'Course List'!$C$6:$C$1019,'Course List'!G$6:G$1019))</f>
        <v>S</v>
      </c>
      <c r="G20" s="103" t="str">
        <f>IF(B20=0,"",LOOKUP($B20,'Course List'!$C$6:$C$1019,'Course List'!H$6:H$1019))</f>
        <v>Prerequisite: Math 1220 (20) or Math 1231 (31)</v>
      </c>
      <c r="H20" s="45"/>
      <c r="I20" s="47"/>
      <c r="J20" s="32" t="str">
        <f>IF(H20=0,"",LOOKUP(H20,'GPA Table'!$B$5:$B$16,'GPA Table'!$E$5:$E$16))</f>
        <v/>
      </c>
      <c r="K20" s="230"/>
      <c r="L20" s="9"/>
      <c r="M20" s="17">
        <f t="shared" ref="M20:M27" si="5">IF(E20=0,0,IF(H20=0,0,J20*E20))</f>
        <v>0</v>
      </c>
      <c r="N20" s="17">
        <f t="shared" ref="N20:N27" si="6">IF(H20=0,0,E20)</f>
        <v>0</v>
      </c>
      <c r="O20" s="10"/>
      <c r="P20" s="21"/>
    </row>
    <row r="21" spans="1:16" s="186" customFormat="1" x14ac:dyDescent="0.3">
      <c r="A21" s="195">
        <f>A20+1</f>
        <v>2</v>
      </c>
      <c r="B21" s="196" t="s">
        <v>391</v>
      </c>
      <c r="C21" s="103" t="str">
        <f>IF(B21=0,"",LOOKUP($B21,'Course List'!$C$6:$C$1019,'Course List'!D$6:D$1019))</f>
        <v>---</v>
      </c>
      <c r="D21" s="103" t="str">
        <f>IF(B21=0,"",LOOKUP($B21,'Course List'!$C$6:$C$1019,'Course List'!E$6:E$1019))</f>
        <v>See the H/SS List</v>
      </c>
      <c r="E21" s="103">
        <f>IF(B21=0,"",LOOKUP($B21,'Course List'!$C$6:$C$1019,'Course List'!F$6:F$1019))</f>
        <v>3</v>
      </c>
      <c r="F21" s="103" t="str">
        <f>IF(B21=0,"",LOOKUP($B21,'Course List'!$C$6:$C$1019,'Course List'!G$6:G$1019))</f>
        <v>F &amp; S</v>
      </c>
      <c r="G21" s="103" t="str">
        <f>IF(B21=0,"",LOOKUP($B21,'Course List'!$C$6:$C$1019,'Course List'!H$6:H$1019))</f>
        <v xml:space="preserve"> ---</v>
      </c>
      <c r="H21" s="45"/>
      <c r="I21" s="47"/>
      <c r="J21" s="33" t="str">
        <f>IF(H21=0,"",LOOKUP(H21,'GPA Table'!$B$5:$B$16,'GPA Table'!$E$5:$E$16))</f>
        <v/>
      </c>
      <c r="K21" s="231"/>
      <c r="L21" s="9"/>
      <c r="M21" s="17">
        <f t="shared" si="5"/>
        <v>0</v>
      </c>
      <c r="N21" s="17">
        <f t="shared" si="6"/>
        <v>0</v>
      </c>
      <c r="O21" s="10"/>
      <c r="P21" s="21"/>
    </row>
    <row r="22" spans="1:16" s="186" customFormat="1" x14ac:dyDescent="0.3">
      <c r="A22" s="195">
        <f t="shared" ref="A22:A26" si="7">A21+1</f>
        <v>3</v>
      </c>
      <c r="B22" s="103" t="s">
        <v>261</v>
      </c>
      <c r="C22" s="103">
        <f>IF(B22=0,"",LOOKUP($B22,'Course List'!$C$6:$C$1019,'Course List'!D$6:D$1019))</f>
        <v>4</v>
      </c>
      <c r="D22" s="103" t="str">
        <f>IF(B22=0,"",LOOKUP($B22,'Course List'!$C$6:$C$1019,'Course List'!E$6:E$1019))</f>
        <v>Engineering Drawing and Computer Graphics</v>
      </c>
      <c r="E22" s="103">
        <f>IF(B22=0,"",LOOKUP($B22,'Course List'!$C$6:$C$1019,'Course List'!F$6:F$1019))</f>
        <v>3</v>
      </c>
      <c r="F22" s="103" t="str">
        <f>IF(B22=0,"",LOOKUP($B22,'Course List'!$C$6:$C$1019,'Course List'!G$6:G$1019))</f>
        <v>F &amp; S</v>
      </c>
      <c r="G22" s="103" t="str">
        <f>IF(B22=0,"",LOOKUP($B22,'Course List'!$C$6:$C$1019,'Course List'!H$6:H$1019))</f>
        <v xml:space="preserve"> ---</v>
      </c>
      <c r="H22" s="45"/>
      <c r="I22" s="47"/>
      <c r="J22" s="33" t="str">
        <f>IF(H22=0,"",LOOKUP(H22,'GPA Table'!$B$5:$B$16,'GPA Table'!$E$5:$E$16))</f>
        <v/>
      </c>
      <c r="K22" s="231"/>
      <c r="L22" s="9"/>
      <c r="M22" s="17">
        <f t="shared" si="5"/>
        <v>0</v>
      </c>
      <c r="N22" s="17">
        <f t="shared" si="6"/>
        <v>0</v>
      </c>
      <c r="O22" s="10"/>
      <c r="P22" s="21"/>
    </row>
    <row r="23" spans="1:16" s="186" customFormat="1" ht="15.6" customHeight="1" x14ac:dyDescent="0.3">
      <c r="A23" s="195">
        <f t="shared" si="7"/>
        <v>4</v>
      </c>
      <c r="B23" s="103" t="s">
        <v>392</v>
      </c>
      <c r="C23" s="103">
        <f>IF(B23=0,"",LOOKUP($B23,'Course List'!$C$6:$C$1019,'Course List'!D$6:D$1019))</f>
        <v>32</v>
      </c>
      <c r="D23" s="103" t="str">
        <f>IF(B23=0,"",LOOKUP($B23,'Course List'!$C$6:$C$1019,'Course List'!E$6:E$1019))</f>
        <v>Single-Variable Calculus II</v>
      </c>
      <c r="E23" s="103">
        <f>IF(B23=0,"",LOOKUP($B23,'Course List'!$C$6:$C$1019,'Course List'!F$6:F$1019))</f>
        <v>3</v>
      </c>
      <c r="F23" s="103" t="str">
        <f>IF(B23=0,"",LOOKUP($B23,'Course List'!$C$6:$C$1019,'Course List'!G$6:G$1019))</f>
        <v>F &amp; S</v>
      </c>
      <c r="G23" s="103" t="str">
        <f>IF(B23=0,"",LOOKUP($B23,'Course List'!$C$6:$C$1019,'Course List'!H$6:H$1019))</f>
        <v>Prerequisite: Math 1221 (21) or 1231 (31)</v>
      </c>
      <c r="H23" s="45"/>
      <c r="I23" s="47"/>
      <c r="J23" s="33" t="str">
        <f>IF(H23=0,"",LOOKUP(H23,'GPA Table'!$B$5:$B$16,'GPA Table'!$E$5:$E$16))</f>
        <v/>
      </c>
      <c r="K23" s="231"/>
      <c r="L23" s="9"/>
      <c r="M23" s="17">
        <f t="shared" si="5"/>
        <v>0</v>
      </c>
      <c r="N23" s="17">
        <f t="shared" si="6"/>
        <v>0</v>
      </c>
      <c r="O23" s="10"/>
      <c r="P23" s="21"/>
    </row>
    <row r="24" spans="1:16" s="186" customFormat="1" ht="31.2" x14ac:dyDescent="0.3">
      <c r="A24" s="195">
        <f t="shared" si="7"/>
        <v>5</v>
      </c>
      <c r="B24" s="103" t="s">
        <v>393</v>
      </c>
      <c r="C24" s="103">
        <f>IF(B24=0,"",LOOKUP($B24,'Course List'!$C$6:$C$1019,'Course List'!D$6:D$1019))</f>
        <v>21</v>
      </c>
      <c r="D24" s="103" t="str">
        <f>IF(B24=0,"",LOOKUP($B24,'Course List'!$C$6:$C$1019,'Course List'!E$6:E$1019))</f>
        <v>University Physics I</v>
      </c>
      <c r="E24" s="103">
        <f>IF(B24=0,"",LOOKUP($B24,'Course List'!$C$6:$C$1019,'Course List'!F$6:F$1019))</f>
        <v>4</v>
      </c>
      <c r="F24" s="103" t="str">
        <f>IF(B24=0,"",LOOKUP($B24,'Course List'!$C$6:$C$1019,'Course List'!G$6:G$1019))</f>
        <v>F &amp; S</v>
      </c>
      <c r="G24" s="103" t="str">
        <f>IF(B24=0,"",LOOKUP($B24,'Course List'!$C$6:$C$1019,'Course List'!H$6:H$1019))</f>
        <v>Prerequisite: Math 1231 (31), co-requisite Math 1232 (32)</v>
      </c>
      <c r="H24" s="45"/>
      <c r="I24" s="47"/>
      <c r="J24" s="33" t="str">
        <f>IF(H24=0,"",LOOKUP(H24,'GPA Table'!$B$5:$B$16,'GPA Table'!$E$5:$E$16))</f>
        <v/>
      </c>
      <c r="K24" s="231"/>
      <c r="L24" s="9"/>
      <c r="M24" s="17">
        <f t="shared" si="5"/>
        <v>0</v>
      </c>
      <c r="N24" s="17">
        <f t="shared" si="6"/>
        <v>0</v>
      </c>
      <c r="O24" s="10"/>
      <c r="P24" s="21"/>
    </row>
    <row r="25" spans="1:16" s="186" customFormat="1" x14ac:dyDescent="0.3">
      <c r="A25" s="195">
        <f t="shared" si="7"/>
        <v>6</v>
      </c>
      <c r="B25" s="73"/>
      <c r="C25" s="73" t="str">
        <f>IF(B25=0,"",LOOKUP($B25,'Course List'!$C$6:$C$1019,'Course List'!D$6:D$1019))</f>
        <v/>
      </c>
      <c r="D25" s="73" t="str">
        <f>IF(B25=0,"",LOOKUP($B25,'Course List'!$C$6:$C$1019,'Course List'!E$6:E$1019))</f>
        <v/>
      </c>
      <c r="E25" s="73" t="str">
        <f>IF(B25=0,"",LOOKUP($B25,'Course List'!$C$6:$C$1019,'Course List'!F$6:F$1019))</f>
        <v/>
      </c>
      <c r="F25" s="73" t="str">
        <f>IF(B25=0,"",LOOKUP($B25,'Course List'!$C$6:$C$1019,'Course List'!G$6:G$1019))</f>
        <v/>
      </c>
      <c r="G25" s="73" t="str">
        <f>IF(B25=0,"",LOOKUP($B25,'Course List'!$C$6:$C$1019,'Course List'!H$6:H$1019))</f>
        <v/>
      </c>
      <c r="H25" s="45"/>
      <c r="I25" s="47"/>
      <c r="J25" s="33" t="str">
        <f>IF(H25=0,"",LOOKUP(H25,'GPA Table'!$B$5:$B$16,'GPA Table'!$E$5:$E$16))</f>
        <v/>
      </c>
      <c r="K25" s="231"/>
      <c r="L25" s="9"/>
      <c r="M25" s="17">
        <f t="shared" si="5"/>
        <v>0</v>
      </c>
      <c r="N25" s="17">
        <f t="shared" si="6"/>
        <v>0</v>
      </c>
      <c r="O25" s="10"/>
      <c r="P25" s="21"/>
    </row>
    <row r="26" spans="1:16" s="186" customFormat="1" x14ac:dyDescent="0.3">
      <c r="A26" s="195">
        <f t="shared" si="7"/>
        <v>7</v>
      </c>
      <c r="B26" s="197"/>
      <c r="C26" s="73" t="str">
        <f>IF(B26=0,"",LOOKUP($B26,'Course List'!$C$6:$C$1019,'Course List'!D$6:D$1019))</f>
        <v/>
      </c>
      <c r="D26" s="73" t="str">
        <f>IF(B26=0,"",LOOKUP($B26,'Course List'!$C$6:$C$1019,'Course List'!E$6:E$1019))</f>
        <v/>
      </c>
      <c r="E26" s="73" t="str">
        <f>IF(B26=0,"",LOOKUP($B26,'Course List'!$C$6:$C$1019,'Course List'!F$6:F$1019))</f>
        <v/>
      </c>
      <c r="F26" s="73" t="str">
        <f>IF(B26=0,"",LOOKUP($B26,'Course List'!$C$6:$C$1019,'Course List'!G$6:G$1019))</f>
        <v/>
      </c>
      <c r="G26" s="73" t="str">
        <f>IF(B26=0,"",LOOKUP($B26,'Course List'!$C$6:$C$1019,'Course List'!H$6:H$1019))</f>
        <v/>
      </c>
      <c r="H26" s="45"/>
      <c r="I26" s="47"/>
      <c r="J26" s="33" t="str">
        <f>IF(H26=0,"",LOOKUP(H26,'GPA Table'!$B$5:$B$16,'GPA Table'!$E$5:$E$16))</f>
        <v/>
      </c>
      <c r="K26" s="231"/>
      <c r="L26" s="9"/>
      <c r="M26" s="17">
        <f t="shared" si="5"/>
        <v>0</v>
      </c>
      <c r="N26" s="17">
        <f t="shared" si="6"/>
        <v>0</v>
      </c>
      <c r="O26" s="10"/>
      <c r="P26" s="21"/>
    </row>
    <row r="27" spans="1:16" s="186" customFormat="1" ht="16.2" thickBot="1" x14ac:dyDescent="0.35">
      <c r="A27" s="198">
        <f>A26+1</f>
        <v>8</v>
      </c>
      <c r="B27" s="74"/>
      <c r="C27" s="73" t="str">
        <f>IF(B27=0,"",LOOKUP($B27,'Course List'!$C$6:$C$1019,'Course List'!D$6:D$1019))</f>
        <v/>
      </c>
      <c r="D27" s="73" t="str">
        <f>IF(B27=0,"",LOOKUP($B27,'Course List'!$C$6:$C$1019,'Course List'!E$6:E$1019))</f>
        <v/>
      </c>
      <c r="E27" s="73" t="str">
        <f>IF(B27=0,"",LOOKUP($B27,'Course List'!$C$6:$C$1019,'Course List'!F$6:F$1019))</f>
        <v/>
      </c>
      <c r="F27" s="73" t="str">
        <f>IF(B27=0,"",LOOKUP($B27,'Course List'!$C$6:$C$1019,'Course List'!G$6:G$1019))</f>
        <v/>
      </c>
      <c r="G27" s="73" t="str">
        <f>IF(B27=0,"",LOOKUP($B27,'Course List'!$C$6:$C$1019,'Course List'!H$6:H$1019))</f>
        <v/>
      </c>
      <c r="H27" s="45"/>
      <c r="I27" s="47"/>
      <c r="J27" s="33" t="str">
        <f>IF(H27=0,"",LOOKUP(H27,'GPA Table'!$B$5:$B$16,'GPA Table'!$E$5:$E$16))</f>
        <v/>
      </c>
      <c r="K27" s="231"/>
      <c r="L27" s="9"/>
      <c r="M27" s="17">
        <f t="shared" si="5"/>
        <v>0</v>
      </c>
      <c r="N27" s="17">
        <f t="shared" si="6"/>
        <v>0</v>
      </c>
      <c r="O27" s="10"/>
      <c r="P27" s="21"/>
    </row>
    <row r="28" spans="1:16" s="13" customFormat="1" ht="16.2" thickBot="1" x14ac:dyDescent="0.35">
      <c r="A28" s="193"/>
      <c r="B28" s="194" t="str">
        <f>B19</f>
        <v>Semester</v>
      </c>
      <c r="C28" s="194">
        <f>C19+1</f>
        <v>3</v>
      </c>
      <c r="D28" s="194" t="str">
        <f>D19</f>
        <v>Total Credit Hours</v>
      </c>
      <c r="E28" s="194">
        <f>SUM(E29:E36)</f>
        <v>16</v>
      </c>
      <c r="F28" s="105" t="str">
        <f>F10</f>
        <v>FALL</v>
      </c>
      <c r="G28" s="105">
        <f>G19</f>
        <v>2017</v>
      </c>
      <c r="H28" s="43"/>
      <c r="I28" s="44"/>
      <c r="J28" s="50">
        <f>IF(N28=0,0,ROUND(M28/N28,2))</f>
        <v>0</v>
      </c>
      <c r="K28" s="232"/>
      <c r="M28" s="36">
        <f>SUM(M29:M36)</f>
        <v>0</v>
      </c>
      <c r="N28" s="37">
        <f t="shared" ref="N28" si="8">SUM(N29:N36)</f>
        <v>0</v>
      </c>
      <c r="O28" s="14"/>
      <c r="P28" s="14"/>
    </row>
    <row r="29" spans="1:16" s="186" customFormat="1" x14ac:dyDescent="0.3">
      <c r="A29" s="195">
        <v>1</v>
      </c>
      <c r="B29" s="103" t="s">
        <v>478</v>
      </c>
      <c r="C29" s="103" t="str">
        <f>IF(B29=0,"",LOOKUP($B29,'Course List'!$C$6:$C$1019,'Course List'!D$6:D$1019))</f>
        <v>  057</v>
      </c>
      <c r="D29" s="103" t="str">
        <f>IF(B29=0,"",LOOKUP($B29,'Course List'!$C$6:$C$1019,'Course List'!E$6:E$1019))</f>
        <v> Analytical Mechanics I (w 2-hr recitation)</v>
      </c>
      <c r="E29" s="103">
        <f>IF(B29=0,"",LOOKUP($B29,'Course List'!$C$6:$C$1019,'Course List'!F$6:F$1019))</f>
        <v>3</v>
      </c>
      <c r="F29" s="103" t="str">
        <f>IF(B29=0,"",LOOKUP($B29,'Course List'!$C$6:$C$1019,'Course List'!G$6:G$1019))</f>
        <v>F &amp; S</v>
      </c>
      <c r="G29" s="103" t="str">
        <f>IF(B29=0,"",LOOKUP($B29,'Course List'!$C$6:$C$1019,'Course List'!H$6:H$1019))</f>
        <v>Prerequisite: Phys 1021 (21)</v>
      </c>
      <c r="H29" s="45"/>
      <c r="I29" s="47"/>
      <c r="J29" s="32" t="str">
        <f>IF(H29=0,"",LOOKUP(H29,'GPA Table'!$B$5:$B$16,'GPA Table'!$E$5:$E$16))</f>
        <v/>
      </c>
      <c r="K29" s="230"/>
      <c r="L29" s="9"/>
      <c r="M29" s="17">
        <f t="shared" ref="M29:M36" si="9">IF(E29=0,0,IF(H29=0,0,J29*E29))</f>
        <v>0</v>
      </c>
      <c r="N29" s="17">
        <f t="shared" ref="N29:N36" si="10">IF(H29=0,0,E29)</f>
        <v>0</v>
      </c>
      <c r="O29" s="10"/>
      <c r="P29" s="21"/>
    </row>
    <row r="30" spans="1:16" s="186" customFormat="1" x14ac:dyDescent="0.3">
      <c r="A30" s="195">
        <f>A29+1</f>
        <v>2</v>
      </c>
      <c r="B30" s="196" t="s">
        <v>396</v>
      </c>
      <c r="C30" s="103" t="str">
        <f>IF(B30=0,"",LOOKUP($B30,'Course List'!$C$6:$C$1019,'Course List'!D$6:D$1019))</f>
        <v>  113</v>
      </c>
      <c r="D30" s="103" t="str">
        <f>IF(B30=0,"",LOOKUP($B30,'Course List'!$C$6:$C$1019,'Course List'!E$6:E$1019))</f>
        <v> Engineering Analysis I</v>
      </c>
      <c r="E30" s="103">
        <f>IF(B30=0,"",LOOKUP($B30,'Course List'!$C$6:$C$1019,'Course List'!F$6:F$1019))</f>
        <v>3</v>
      </c>
      <c r="F30" s="103" t="str">
        <f>IF(B30=0,"",LOOKUP($B30,'Course List'!$C$6:$C$1019,'Course List'!G$6:G$1019))</f>
        <v>F &amp; S</v>
      </c>
      <c r="G30" s="103" t="str">
        <f>IF(B30=0,"",LOOKUP($B30,'Course List'!$C$6:$C$1019,'Course List'!H$6:H$1019))</f>
        <v xml:space="preserve"> Prerequisite or Corequisite: Math 2233</v>
      </c>
      <c r="H30" s="45"/>
      <c r="I30" s="47"/>
      <c r="J30" s="33" t="str">
        <f>IF(H30=0,"",LOOKUP(H30,'GPA Table'!$B$5:$B$16,'GPA Table'!$E$5:$E$16))</f>
        <v/>
      </c>
      <c r="K30" s="231"/>
      <c r="L30" s="9"/>
      <c r="M30" s="17">
        <f t="shared" si="9"/>
        <v>0</v>
      </c>
      <c r="N30" s="17">
        <f t="shared" si="10"/>
        <v>0</v>
      </c>
      <c r="O30" s="10"/>
      <c r="P30" s="21"/>
    </row>
    <row r="31" spans="1:16" s="186" customFormat="1" x14ac:dyDescent="0.3">
      <c r="A31" s="195">
        <f t="shared" ref="A31:A35" si="11">A30+1</f>
        <v>3</v>
      </c>
      <c r="B31" s="103" t="s">
        <v>7</v>
      </c>
      <c r="C31" s="103" t="str">
        <f>IF(B31=0,"",LOOKUP($B31,'Course List'!$C$6:$C$1019,'Course List'!D$6:D$1019))</f>
        <v>---</v>
      </c>
      <c r="D31" s="103" t="str">
        <f>IF(B31=0,"",LOOKUP($B31,'Course List'!$C$6:$C$1019,'Course List'!E$6:E$1019))</f>
        <v>See the H/SS List</v>
      </c>
      <c r="E31" s="103">
        <f>IF(B31=0,"",LOOKUP($B31,'Course List'!$C$6:$C$1019,'Course List'!F$6:F$1019))</f>
        <v>3</v>
      </c>
      <c r="F31" s="103" t="str">
        <f>IF(B31=0,"",LOOKUP($B31,'Course List'!$C$6:$C$1019,'Course List'!G$6:G$1019))</f>
        <v>F &amp; S</v>
      </c>
      <c r="G31" s="103" t="str">
        <f>IF(B31=0,"",LOOKUP($B31,'Course List'!$C$6:$C$1019,'Course List'!H$6:H$1019))</f>
        <v xml:space="preserve"> ---</v>
      </c>
      <c r="H31" s="45"/>
      <c r="I31" s="47"/>
      <c r="J31" s="33" t="str">
        <f>IF(H31=0,"",LOOKUP(H31,'GPA Table'!$B$5:$B$16,'GPA Table'!$E$5:$E$16))</f>
        <v/>
      </c>
      <c r="K31" s="231"/>
      <c r="L31" s="9"/>
      <c r="M31" s="17">
        <f t="shared" si="9"/>
        <v>0</v>
      </c>
      <c r="N31" s="17">
        <f t="shared" si="10"/>
        <v>0</v>
      </c>
      <c r="O31" s="10"/>
      <c r="P31" s="21"/>
    </row>
    <row r="32" spans="1:16" s="186" customFormat="1" ht="15.6" customHeight="1" x14ac:dyDescent="0.3">
      <c r="A32" s="195">
        <f t="shared" si="11"/>
        <v>4</v>
      </c>
      <c r="B32" s="103" t="s">
        <v>69</v>
      </c>
      <c r="C32" s="103">
        <f>IF(B32=0,"",LOOKUP($B32,'Course List'!$C$6:$C$1019,'Course List'!D$6:D$1019))</f>
        <v>33</v>
      </c>
      <c r="D32" s="103" t="str">
        <f>IF(B32=0,"",LOOKUP($B32,'Course List'!$C$6:$C$1019,'Course List'!E$6:E$1019))</f>
        <v>Multivariable Calculus</v>
      </c>
      <c r="E32" s="103">
        <f>IF(B32=0,"",LOOKUP($B32,'Course List'!$C$6:$C$1019,'Course List'!F$6:F$1019))</f>
        <v>3</v>
      </c>
      <c r="F32" s="103" t="str">
        <f>IF(B32=0,"",LOOKUP($B32,'Course List'!$C$6:$C$1019,'Course List'!G$6:G$1019))</f>
        <v>F &amp; S</v>
      </c>
      <c r="G32" s="103" t="str">
        <f>IF(B32=0,"",LOOKUP($B32,'Course List'!$C$6:$C$1019,'Course List'!H$6:H$1019))</f>
        <v>Prerequisite: Math 1232 (32)</v>
      </c>
      <c r="H32" s="45"/>
      <c r="I32" s="47"/>
      <c r="J32" s="33" t="str">
        <f>IF(H32=0,"",LOOKUP(H32,'GPA Table'!$B$5:$B$16,'GPA Table'!$E$5:$E$16))</f>
        <v/>
      </c>
      <c r="K32" s="231"/>
      <c r="L32" s="9"/>
      <c r="M32" s="17">
        <f t="shared" si="9"/>
        <v>0</v>
      </c>
      <c r="N32" s="17">
        <f t="shared" si="10"/>
        <v>0</v>
      </c>
      <c r="O32" s="10"/>
      <c r="P32" s="21"/>
    </row>
    <row r="33" spans="1:16" s="186" customFormat="1" x14ac:dyDescent="0.3">
      <c r="A33" s="195">
        <f t="shared" si="11"/>
        <v>5</v>
      </c>
      <c r="B33" s="103" t="s">
        <v>397</v>
      </c>
      <c r="C33" s="103">
        <f>IF(B33=0,"",LOOKUP($B33,'Course List'!$C$6:$C$1019,'Course List'!D$6:D$1019))</f>
        <v>22</v>
      </c>
      <c r="D33" s="103" t="str">
        <f>IF(B33=0,"",LOOKUP($B33,'Course List'!$C$6:$C$1019,'Course List'!E$6:E$1019))</f>
        <v>University Physics II</v>
      </c>
      <c r="E33" s="103">
        <f>IF(B33=0,"",LOOKUP($B33,'Course List'!$C$6:$C$1019,'Course List'!F$6:F$1019))</f>
        <v>4</v>
      </c>
      <c r="F33" s="103" t="str">
        <f>IF(B33=0,"",LOOKUP($B33,'Course List'!$C$6:$C$1019,'Course List'!G$6:G$1019))</f>
        <v>F &amp; S</v>
      </c>
      <c r="G33" s="103" t="str">
        <f>IF(B33=0,"",LOOKUP($B33,'Course List'!$C$6:$C$1019,'Course List'!H$6:H$1019))</f>
        <v>Prerequisite: Phys 1021 (21)</v>
      </c>
      <c r="H33" s="45"/>
      <c r="I33" s="47"/>
      <c r="J33" s="33" t="str">
        <f>IF(H33=0,"",LOOKUP(H33,'GPA Table'!$B$5:$B$16,'GPA Table'!$E$5:$E$16))</f>
        <v/>
      </c>
      <c r="K33" s="231"/>
      <c r="L33" s="9"/>
      <c r="M33" s="17">
        <f t="shared" si="9"/>
        <v>0</v>
      </c>
      <c r="N33" s="17">
        <f t="shared" si="10"/>
        <v>0</v>
      </c>
      <c r="O33" s="10"/>
      <c r="P33" s="21"/>
    </row>
    <row r="34" spans="1:16" s="186" customFormat="1" x14ac:dyDescent="0.3">
      <c r="A34" s="195">
        <f t="shared" si="11"/>
        <v>6</v>
      </c>
      <c r="B34" s="73"/>
      <c r="C34" s="73" t="str">
        <f>IF(B34=0,"",LOOKUP($B34,'Course List'!$C$6:$C$1019,'Course List'!D$6:D$1019))</f>
        <v/>
      </c>
      <c r="D34" s="73" t="str">
        <f>IF(B34=0,"",LOOKUP($B34,'Course List'!$C$6:$C$1019,'Course List'!E$6:E$1019))</f>
        <v/>
      </c>
      <c r="E34" s="73" t="str">
        <f>IF(B34=0,"",LOOKUP($B34,'Course List'!$C$6:$C$1019,'Course List'!F$6:F$1019))</f>
        <v/>
      </c>
      <c r="F34" s="73" t="str">
        <f>IF(B34=0,"",LOOKUP($B34,'Course List'!$C$6:$C$1019,'Course List'!G$6:G$1019))</f>
        <v/>
      </c>
      <c r="G34" s="73" t="str">
        <f>IF(B34=0,"",LOOKUP($B34,'Course List'!$C$6:$C$1019,'Course List'!H$6:H$1019))</f>
        <v/>
      </c>
      <c r="H34" s="45"/>
      <c r="I34" s="47"/>
      <c r="J34" s="33" t="str">
        <f>IF(H34=0,"",LOOKUP(H34,'GPA Table'!$B$5:$B$16,'GPA Table'!$E$5:$E$16))</f>
        <v/>
      </c>
      <c r="K34" s="231"/>
      <c r="L34" s="9"/>
      <c r="M34" s="17">
        <f t="shared" si="9"/>
        <v>0</v>
      </c>
      <c r="N34" s="17">
        <f t="shared" si="10"/>
        <v>0</v>
      </c>
      <c r="O34" s="10"/>
      <c r="P34" s="21"/>
    </row>
    <row r="35" spans="1:16" s="186" customFormat="1" x14ac:dyDescent="0.3">
      <c r="A35" s="195">
        <f t="shared" si="11"/>
        <v>7</v>
      </c>
      <c r="B35" s="197"/>
      <c r="C35" s="73" t="str">
        <f>IF(B35=0,"",LOOKUP($B35,'Course List'!$C$6:$C$1019,'Course List'!D$6:D$1019))</f>
        <v/>
      </c>
      <c r="D35" s="73" t="str">
        <f>IF(B35=0,"",LOOKUP($B35,'Course List'!$C$6:$C$1019,'Course List'!E$6:E$1019))</f>
        <v/>
      </c>
      <c r="E35" s="73" t="str">
        <f>IF(B35=0,"",LOOKUP($B35,'Course List'!$C$6:$C$1019,'Course List'!F$6:F$1019))</f>
        <v/>
      </c>
      <c r="F35" s="73" t="str">
        <f>IF(B35=0,"",LOOKUP($B35,'Course List'!$C$6:$C$1019,'Course List'!G$6:G$1019))</f>
        <v/>
      </c>
      <c r="G35" s="73" t="str">
        <f>IF(B35=0,"",LOOKUP($B35,'Course List'!$C$6:$C$1019,'Course List'!H$6:H$1019))</f>
        <v/>
      </c>
      <c r="H35" s="45"/>
      <c r="I35" s="47"/>
      <c r="J35" s="33" t="str">
        <f>IF(H35=0,"",LOOKUP(H35,'GPA Table'!$B$5:$B$16,'GPA Table'!$E$5:$E$16))</f>
        <v/>
      </c>
      <c r="K35" s="231"/>
      <c r="L35" s="9"/>
      <c r="M35" s="17">
        <f t="shared" si="9"/>
        <v>0</v>
      </c>
      <c r="N35" s="17">
        <f t="shared" si="10"/>
        <v>0</v>
      </c>
      <c r="O35" s="10"/>
      <c r="P35" s="21"/>
    </row>
    <row r="36" spans="1:16" s="186" customFormat="1" ht="16.2" thickBot="1" x14ac:dyDescent="0.35">
      <c r="A36" s="198">
        <f>A35+1</f>
        <v>8</v>
      </c>
      <c r="B36" s="74"/>
      <c r="C36" s="73" t="str">
        <f>IF(B36=0,"",LOOKUP($B36,'Course List'!$C$6:$C$1019,'Course List'!D$6:D$1019))</f>
        <v/>
      </c>
      <c r="D36" s="73" t="str">
        <f>IF(B36=0,"",LOOKUP($B36,'Course List'!$C$6:$C$1019,'Course List'!E$6:E$1019))</f>
        <v/>
      </c>
      <c r="E36" s="73" t="str">
        <f>IF(B36=0,"",LOOKUP($B36,'Course List'!$C$6:$C$1019,'Course List'!F$6:F$1019))</f>
        <v/>
      </c>
      <c r="F36" s="73" t="str">
        <f>IF(B36=0,"",LOOKUP($B36,'Course List'!$C$6:$C$1019,'Course List'!G$6:G$1019))</f>
        <v/>
      </c>
      <c r="G36" s="73" t="str">
        <f>IF(B36=0,"",LOOKUP($B36,'Course List'!$C$6:$C$1019,'Course List'!H$6:H$1019))</f>
        <v/>
      </c>
      <c r="H36" s="45"/>
      <c r="I36" s="47"/>
      <c r="J36" s="33" t="str">
        <f>IF(H36=0,"",LOOKUP(H36,'GPA Table'!$B$5:$B$16,'GPA Table'!$E$5:$E$16))</f>
        <v/>
      </c>
      <c r="K36" s="231"/>
      <c r="L36" s="9"/>
      <c r="M36" s="17">
        <f t="shared" si="9"/>
        <v>0</v>
      </c>
      <c r="N36" s="17">
        <f t="shared" si="10"/>
        <v>0</v>
      </c>
      <c r="O36" s="10"/>
      <c r="P36" s="21"/>
    </row>
    <row r="37" spans="1:16" s="13" customFormat="1" ht="16.2" thickBot="1" x14ac:dyDescent="0.35">
      <c r="A37" s="193"/>
      <c r="B37" s="194" t="str">
        <f>B28</f>
        <v>Semester</v>
      </c>
      <c r="C37" s="194">
        <f>C28+1</f>
        <v>4</v>
      </c>
      <c r="D37" s="194" t="str">
        <f>D28</f>
        <v>Total Credit Hours</v>
      </c>
      <c r="E37" s="194">
        <f>SUM(E38:E45)</f>
        <v>18</v>
      </c>
      <c r="F37" s="105" t="str">
        <f>F19</f>
        <v>SPRING</v>
      </c>
      <c r="G37" s="105">
        <f>G28+1</f>
        <v>2018</v>
      </c>
      <c r="H37" s="43"/>
      <c r="I37" s="44"/>
      <c r="J37" s="50">
        <f>IF(N37=0,0,ROUND(M37/N37,2))</f>
        <v>0</v>
      </c>
      <c r="K37" s="232"/>
      <c r="M37" s="36">
        <f>SUM(M38:M45)</f>
        <v>0</v>
      </c>
      <c r="N37" s="37">
        <f t="shared" ref="N37" si="12">SUM(N38:N45)</f>
        <v>0</v>
      </c>
      <c r="O37" s="14"/>
      <c r="P37" s="14"/>
    </row>
    <row r="38" spans="1:16" s="186" customFormat="1" x14ac:dyDescent="0.3">
      <c r="A38" s="195">
        <v>1</v>
      </c>
      <c r="B38" s="103" t="s">
        <v>398</v>
      </c>
      <c r="C38" s="103" t="str">
        <f>IF(B38=0,"",LOOKUP($B38,'Course List'!$C$6:$C$1019,'Course List'!D$6:D$1019))</f>
        <v>  058</v>
      </c>
      <c r="D38" s="103" t="str">
        <f>IF(B38=0,"",LOOKUP($B38,'Course List'!$C$6:$C$1019,'Course List'!E$6:E$1019))</f>
        <v> Analytical Mechanics II (w 2-hr recitation)</v>
      </c>
      <c r="E38" s="103">
        <f>IF(B38=0,"",LOOKUP($B38,'Course List'!$C$6:$C$1019,'Course List'!F$6:F$1019))</f>
        <v>3</v>
      </c>
      <c r="F38" s="103" t="str">
        <f>IF(B38=0,"",LOOKUP($B38,'Course List'!$C$6:$C$1019,'Course List'!G$6:G$1019))</f>
        <v>F &amp; S</v>
      </c>
      <c r="G38" s="103" t="str">
        <f>IF(B38=0,"",LOOKUP($B38,'Course List'!$C$6:$C$1019,'Course List'!H$6:H$1019))</f>
        <v>Prerequisite: ApSc 2057 (57)</v>
      </c>
      <c r="H38" s="45"/>
      <c r="I38" s="47"/>
      <c r="J38" s="32" t="str">
        <f>IF(H38=0,"",LOOKUP(H38,'GPA Table'!$B$5:$B$16,'GPA Table'!$E$5:$E$16))</f>
        <v/>
      </c>
      <c r="K38" s="230"/>
      <c r="L38" s="9"/>
      <c r="M38" s="17">
        <f t="shared" ref="M38:M45" si="13">IF(E38=0,0,IF(H38=0,0,J38*E38))</f>
        <v>0</v>
      </c>
      <c r="N38" s="17">
        <f t="shared" ref="N38:N45" si="14">IF(H38=0,0,E38)</f>
        <v>0</v>
      </c>
      <c r="O38" s="10"/>
      <c r="P38" s="21"/>
    </row>
    <row r="39" spans="1:16" s="186" customFormat="1" ht="31.2" x14ac:dyDescent="0.3">
      <c r="A39" s="195">
        <f>A38+1</f>
        <v>2</v>
      </c>
      <c r="B39" s="196" t="s">
        <v>272</v>
      </c>
      <c r="C39" s="103" t="str">
        <f>IF(B39=0,"",LOOKUP($B39,'Course List'!$C$6:$C$1019,'Course List'!D$6:D$1019))</f>
        <v>  117</v>
      </c>
      <c r="D39" s="103" t="str">
        <f>IF(B39=0,"",LOOKUP($B39,'Course List'!$C$6:$C$1019,'Course List'!E$6:E$1019))</f>
        <v> Engineering Computations (w 2-hr recitation)</v>
      </c>
      <c r="E39" s="103">
        <f>IF(B39=0,"",LOOKUP($B39,'Course List'!$C$6:$C$1019,'Course List'!F$6:F$1019))</f>
        <v>3</v>
      </c>
      <c r="F39" s="103" t="str">
        <f>IF(B39=0,"",LOOKUP($B39,'Course List'!$C$6:$C$1019,'Course List'!G$6:G$1019))</f>
        <v>S</v>
      </c>
      <c r="G39" s="103" t="str">
        <f>IF(B39=0,"",LOOKUP($B39,'Course List'!$C$6:$C$1019,'Course List'!H$6:H$1019))</f>
        <v>Prerequisite: CSci 1041, ApSc 2113 CSCI 1121</v>
      </c>
      <c r="H39" s="45"/>
      <c r="I39" s="47"/>
      <c r="J39" s="33" t="str">
        <f>IF(H39=0,"",LOOKUP(H39,'GPA Table'!$B$5:$B$16,'GPA Table'!$E$5:$E$16))</f>
        <v/>
      </c>
      <c r="K39" s="231"/>
      <c r="L39" s="9"/>
      <c r="M39" s="17">
        <f t="shared" si="13"/>
        <v>0</v>
      </c>
      <c r="N39" s="17">
        <f t="shared" si="14"/>
        <v>0</v>
      </c>
      <c r="O39" s="10"/>
      <c r="P39" s="21"/>
    </row>
    <row r="40" spans="1:16" s="186" customFormat="1" x14ac:dyDescent="0.3">
      <c r="A40" s="195">
        <f t="shared" ref="A40:A42" si="15">A39+1</f>
        <v>3</v>
      </c>
      <c r="B40" s="103" t="s">
        <v>273</v>
      </c>
      <c r="C40" s="103" t="str">
        <f>IF(B40=0,"",LOOKUP($B40,'Course List'!$C$6:$C$1019,'Course List'!D$6:D$1019))</f>
        <v>  120</v>
      </c>
      <c r="D40" s="103" t="str">
        <f>IF(B40=0,"",LOOKUP($B40,'Course List'!$C$6:$C$1019,'Course List'!E$6:E$1019))</f>
        <v> Intro to Mechanics of Solids</v>
      </c>
      <c r="E40" s="103">
        <f>IF(B40=0,"",LOOKUP($B40,'Course List'!$C$6:$C$1019,'Course List'!F$6:F$1019))</f>
        <v>3</v>
      </c>
      <c r="F40" s="103" t="str">
        <f>IF(B40=0,"",LOOKUP($B40,'Course List'!$C$6:$C$1019,'Course List'!G$6:G$1019))</f>
        <v>F &amp; S</v>
      </c>
      <c r="G40" s="103" t="str">
        <f>IF(B40=0,"",LOOKUP($B40,'Course List'!$C$6:$C$1019,'Course List'!H$6:H$1019))</f>
        <v>Prerequisite: ApSc 2057 (57), ApSc 2113 (113)</v>
      </c>
      <c r="H40" s="45"/>
      <c r="I40" s="47"/>
      <c r="J40" s="33" t="str">
        <f>IF(H40=0,"",LOOKUP(H40,'GPA Table'!$B$5:$B$16,'GPA Table'!$E$5:$E$16))</f>
        <v/>
      </c>
      <c r="K40" s="231"/>
      <c r="L40" s="9"/>
      <c r="M40" s="17">
        <f t="shared" si="13"/>
        <v>0</v>
      </c>
      <c r="N40" s="17">
        <f t="shared" si="14"/>
        <v>0</v>
      </c>
      <c r="O40" s="10"/>
      <c r="P40" s="21"/>
    </row>
    <row r="41" spans="1:16" s="186" customFormat="1" ht="15.6" customHeight="1" x14ac:dyDescent="0.3">
      <c r="A41" s="195">
        <f t="shared" si="15"/>
        <v>4</v>
      </c>
      <c r="B41" s="103" t="s">
        <v>281</v>
      </c>
      <c r="C41" s="103" t="str">
        <f>IF(B41=0,"",LOOKUP($B41,'Course List'!$C$6:$C$1019,'Course List'!D$6:D$1019))</f>
        <v>  170</v>
      </c>
      <c r="D41" s="103" t="str">
        <f>IF(B41=0,"",LOOKUP($B41,'Course List'!$C$6:$C$1019,'Course List'!E$6:E$1019))</f>
        <v> Intro to Transportation Engine</v>
      </c>
      <c r="E41" s="103">
        <f>IF(B41=0,"",LOOKUP($B41,'Course List'!$C$6:$C$1019,'Course List'!F$6:F$1019))</f>
        <v>3</v>
      </c>
      <c r="F41" s="103" t="str">
        <f>IF(B41=0,"",LOOKUP($B41,'Course List'!$C$6:$C$1019,'Course List'!G$6:G$1019))</f>
        <v>S</v>
      </c>
      <c r="G41" s="103" t="str">
        <f>IF(B41=0,"",LOOKUP($B41,'Course List'!$C$6:$C$1019,'Course List'!H$6:H$1019))</f>
        <v>Prerequisite: Math 2233 (33)</v>
      </c>
      <c r="H41" s="45"/>
      <c r="I41" s="47"/>
      <c r="J41" s="33" t="str">
        <f>IF(H41=0,"",LOOKUP(H41,'GPA Table'!$B$5:$B$16,'GPA Table'!$E$5:$E$16))</f>
        <v/>
      </c>
      <c r="K41" s="231"/>
      <c r="L41" s="9"/>
      <c r="M41" s="17">
        <f t="shared" si="13"/>
        <v>0</v>
      </c>
      <c r="N41" s="17">
        <f t="shared" si="14"/>
        <v>0</v>
      </c>
      <c r="O41" s="10"/>
      <c r="P41" s="21"/>
    </row>
    <row r="42" spans="1:16" s="186" customFormat="1" x14ac:dyDescent="0.3">
      <c r="A42" s="195">
        <f t="shared" si="15"/>
        <v>5</v>
      </c>
      <c r="B42" s="103" t="s">
        <v>399</v>
      </c>
      <c r="C42" s="103">
        <f>IF(B42=0,"",LOOKUP($B42,'Course List'!$C$6:$C$1019,'Course List'!D$6:D$1019))</f>
        <v>1</v>
      </c>
      <c r="D42" s="103" t="str">
        <f>IF(B42=0,"",LOOKUP($B42,'Course List'!$C$6:$C$1019,'Course List'!E$6:E$1019))</f>
        <v>Physical Geology</v>
      </c>
      <c r="E42" s="103">
        <f>IF(B42=0,"",LOOKUP($B42,'Course List'!$C$6:$C$1019,'Course List'!F$6:F$1019))</f>
        <v>3</v>
      </c>
      <c r="F42" s="103" t="str">
        <f>IF(B42=0,"",LOOKUP($B42,'Course List'!$C$6:$C$1019,'Course List'!G$6:G$1019))</f>
        <v>F &amp; S</v>
      </c>
      <c r="G42" s="103" t="str">
        <f>IF(B42=0,"",LOOKUP($B42,'Course List'!$C$6:$C$1019,'Course List'!H$6:H$1019))</f>
        <v xml:space="preserve"> ---</v>
      </c>
      <c r="H42" s="45"/>
      <c r="I42" s="47"/>
      <c r="J42" s="33" t="str">
        <f>IF(H42=0,"",LOOKUP(H42,'GPA Table'!$B$5:$B$16,'GPA Table'!$E$5:$E$16))</f>
        <v/>
      </c>
      <c r="K42" s="231"/>
      <c r="L42" s="9"/>
      <c r="M42" s="17">
        <f t="shared" si="13"/>
        <v>0</v>
      </c>
      <c r="N42" s="17">
        <f t="shared" si="14"/>
        <v>0</v>
      </c>
      <c r="O42" s="10"/>
      <c r="P42" s="21"/>
    </row>
    <row r="43" spans="1:16" s="186" customFormat="1" x14ac:dyDescent="0.3">
      <c r="A43" s="195">
        <f>A42+1</f>
        <v>6</v>
      </c>
      <c r="B43" s="103" t="s">
        <v>8</v>
      </c>
      <c r="C43" s="103" t="str">
        <f>IF(B43=0,"",LOOKUP($B43,'Course List'!$C$6:$C$1019,'Course List'!D$6:D$1019))</f>
        <v>---</v>
      </c>
      <c r="D43" s="103" t="str">
        <f>IF(B43=0,"",LOOKUP($B43,'Course List'!$C$6:$C$1019,'Course List'!E$6:E$1019))</f>
        <v>See the H/SS List</v>
      </c>
      <c r="E43" s="103">
        <f>IF(B43=0,"",LOOKUP($B43,'Course List'!$C$6:$C$1019,'Course List'!F$6:F$1019))</f>
        <v>3</v>
      </c>
      <c r="F43" s="103" t="str">
        <f>IF(B43=0,"",LOOKUP($B43,'Course List'!$C$6:$C$1019,'Course List'!G$6:G$1019))</f>
        <v>F &amp; S</v>
      </c>
      <c r="G43" s="103" t="str">
        <f>IF(B43=0,"",LOOKUP($B43,'Course List'!$C$6:$C$1019,'Course List'!H$6:H$1019))</f>
        <v xml:space="preserve"> ---</v>
      </c>
      <c r="H43" s="45"/>
      <c r="I43" s="47"/>
      <c r="J43" s="33" t="str">
        <f>IF(H43=0,"",LOOKUP(H43,'GPA Table'!$B$5:$B$16,'GPA Table'!$E$5:$E$16))</f>
        <v/>
      </c>
      <c r="K43" s="231"/>
      <c r="L43" s="9"/>
      <c r="M43" s="17">
        <f t="shared" si="13"/>
        <v>0</v>
      </c>
      <c r="N43" s="17">
        <f t="shared" si="14"/>
        <v>0</v>
      </c>
      <c r="O43" s="10"/>
      <c r="P43" s="21"/>
    </row>
    <row r="44" spans="1:16" s="186" customFormat="1" x14ac:dyDescent="0.3">
      <c r="A44" s="195">
        <f>A43+1</f>
        <v>7</v>
      </c>
      <c r="B44" s="197"/>
      <c r="C44" s="73" t="str">
        <f>IF(B44=0,"",LOOKUP($B44,'Course List'!$C$6:$C$1019,'Course List'!D$6:D$1019))</f>
        <v/>
      </c>
      <c r="D44" s="73" t="str">
        <f>IF(B44=0,"",LOOKUP($B44,'Course List'!$C$6:$C$1019,'Course List'!E$6:E$1019))</f>
        <v/>
      </c>
      <c r="E44" s="73" t="str">
        <f>IF(B44=0,"",LOOKUP($B44,'Course List'!$C$6:$C$1019,'Course List'!F$6:F$1019))</f>
        <v/>
      </c>
      <c r="F44" s="73" t="str">
        <f>IF(B44=0,"",LOOKUP($B44,'Course List'!$C$6:$C$1019,'Course List'!G$6:G$1019))</f>
        <v/>
      </c>
      <c r="G44" s="73" t="str">
        <f>IF(B44=0,"",LOOKUP($B44,'Course List'!$C$6:$C$1019,'Course List'!H$6:H$1019))</f>
        <v/>
      </c>
      <c r="H44" s="45"/>
      <c r="I44" s="47"/>
      <c r="J44" s="33" t="str">
        <f>IF(H44=0,"",LOOKUP(H44,'GPA Table'!$B$5:$B$16,'GPA Table'!$E$5:$E$16))</f>
        <v/>
      </c>
      <c r="K44" s="231"/>
      <c r="L44" s="9"/>
      <c r="M44" s="17">
        <f t="shared" si="13"/>
        <v>0</v>
      </c>
      <c r="N44" s="17">
        <f t="shared" si="14"/>
        <v>0</v>
      </c>
      <c r="O44" s="10"/>
      <c r="P44" s="21"/>
    </row>
    <row r="45" spans="1:16" s="186" customFormat="1" ht="16.2" thickBot="1" x14ac:dyDescent="0.35">
      <c r="A45" s="198">
        <f>A44+1</f>
        <v>8</v>
      </c>
      <c r="B45" s="74"/>
      <c r="C45" s="73" t="str">
        <f>IF(B45=0,"",LOOKUP($B45,'Course List'!$C$6:$C$1019,'Course List'!D$6:D$1019))</f>
        <v/>
      </c>
      <c r="D45" s="73" t="str">
        <f>IF(B45=0,"",LOOKUP($B45,'Course List'!$C$6:$C$1019,'Course List'!E$6:E$1019))</f>
        <v/>
      </c>
      <c r="E45" s="73" t="str">
        <f>IF(B45=0,"",LOOKUP($B45,'Course List'!$C$6:$C$1019,'Course List'!F$6:F$1019))</f>
        <v/>
      </c>
      <c r="F45" s="73" t="str">
        <f>IF(B45=0,"",LOOKUP($B45,'Course List'!$C$6:$C$1019,'Course List'!G$6:G$1019))</f>
        <v/>
      </c>
      <c r="G45" s="73" t="str">
        <f>IF(B45=0,"",LOOKUP($B45,'Course List'!$C$6:$C$1019,'Course List'!H$6:H$1019))</f>
        <v/>
      </c>
      <c r="H45" s="45"/>
      <c r="I45" s="47"/>
      <c r="J45" s="33" t="str">
        <f>IF(H45=0,"",LOOKUP(H45,'GPA Table'!$B$5:$B$16,'GPA Table'!$E$5:$E$16))</f>
        <v/>
      </c>
      <c r="K45" s="231"/>
      <c r="L45" s="9"/>
      <c r="M45" s="17">
        <f t="shared" si="13"/>
        <v>0</v>
      </c>
      <c r="N45" s="17">
        <f t="shared" si="14"/>
        <v>0</v>
      </c>
      <c r="O45" s="10"/>
      <c r="P45" s="21"/>
    </row>
    <row r="46" spans="1:16" s="13" customFormat="1" ht="16.2" thickBot="1" x14ac:dyDescent="0.35">
      <c r="A46" s="193"/>
      <c r="B46" s="194" t="str">
        <f>B37</f>
        <v>Semester</v>
      </c>
      <c r="C46" s="194">
        <f>C37+1</f>
        <v>5</v>
      </c>
      <c r="D46" s="194" t="str">
        <f>D37</f>
        <v>Total Credit Hours</v>
      </c>
      <c r="E46" s="194">
        <f>SUM(E47:E54)</f>
        <v>18</v>
      </c>
      <c r="F46" s="105" t="str">
        <f>F28</f>
        <v>FALL</v>
      </c>
      <c r="G46" s="105">
        <f>G37</f>
        <v>2018</v>
      </c>
      <c r="H46" s="43"/>
      <c r="I46" s="44"/>
      <c r="J46" s="50">
        <f>IF(N46=0,0,ROUND(M46/N46,2))</f>
        <v>0</v>
      </c>
      <c r="K46" s="232"/>
      <c r="M46" s="36">
        <f t="shared" ref="M46:N46" si="16">SUM(M47:M54)</f>
        <v>0</v>
      </c>
      <c r="N46" s="37">
        <f t="shared" si="16"/>
        <v>0</v>
      </c>
      <c r="O46" s="14"/>
      <c r="P46" s="14"/>
    </row>
    <row r="47" spans="1:16" s="186" customFormat="1" x14ac:dyDescent="0.3">
      <c r="A47" s="195">
        <v>1</v>
      </c>
      <c r="B47" s="103" t="s">
        <v>400</v>
      </c>
      <c r="C47" s="103">
        <f>IF(B47=0,"",LOOKUP($B47,'Course List'!$C$6:$C$1019,'Course List'!D$6:D$1019))</f>
        <v>115</v>
      </c>
      <c r="D47" s="103" t="str">
        <f>IF(B47=0,"",LOOKUP($B47,'Course List'!$C$6:$C$1019,'Course List'!E$6:E$1019))</f>
        <v>Engineering Analysis III</v>
      </c>
      <c r="E47" s="103">
        <f>IF(B47=0,"",LOOKUP($B47,'Course List'!$C$6:$C$1019,'Course List'!F$6:F$1019))</f>
        <v>3</v>
      </c>
      <c r="F47" s="103" t="str">
        <f>IF(B47=0,"",LOOKUP($B47,'Course List'!$C$6:$C$1019,'Course List'!G$6:G$1019))</f>
        <v>F &amp; S</v>
      </c>
      <c r="G47" s="103" t="str">
        <f>IF(B47=0,"",LOOKUP($B47,'Course List'!$C$6:$C$1019,'Course List'!H$6:H$1019))</f>
        <v>Prerequisite: Math 1232 (32), UW 1020 (20)</v>
      </c>
      <c r="H47" s="45"/>
      <c r="I47" s="47"/>
      <c r="J47" s="32" t="str">
        <f>IF(H47=0,"",LOOKUP(H47,'GPA Table'!$B$5:$B$16,'GPA Table'!$E$5:$E$16))</f>
        <v/>
      </c>
      <c r="K47" s="230"/>
      <c r="L47" s="9"/>
      <c r="M47" s="17">
        <f t="shared" ref="M47:M54" si="17">IF(E47=0,0,IF(H47=0,0,J47*E47))</f>
        <v>0</v>
      </c>
      <c r="N47" s="17">
        <f t="shared" ref="N47:N54" si="18">IF(H47=0,0,E47)</f>
        <v>0</v>
      </c>
      <c r="O47" s="10"/>
      <c r="P47" s="21"/>
    </row>
    <row r="48" spans="1:16" s="186" customFormat="1" x14ac:dyDescent="0.3">
      <c r="A48" s="195">
        <f>A47+1</f>
        <v>2</v>
      </c>
      <c r="B48" s="196" t="s">
        <v>282</v>
      </c>
      <c r="C48" s="103" t="str">
        <f>IF(B48=0,"",LOOKUP($B48,'Course List'!$C$6:$C$1019,'Course List'!D$6:D$1019))</f>
        <v>  166</v>
      </c>
      <c r="D48" s="103" t="str">
        <f>IF(B48=0,"",LOOKUP($B48,'Course List'!$C$6:$C$1019,'Course List'!E$6:E$1019))</f>
        <v> Materials Engineering</v>
      </c>
      <c r="E48" s="103">
        <f>IF(B48=0,"",LOOKUP($B48,'Course List'!$C$6:$C$1019,'Course List'!F$6:F$1019))</f>
        <v>2</v>
      </c>
      <c r="F48" s="103" t="str">
        <f>IF(B48=0,"",LOOKUP($B48,'Course List'!$C$6:$C$1019,'Course List'!G$6:G$1019))</f>
        <v>F</v>
      </c>
      <c r="G48" s="103" t="str">
        <f>IF(B48=0,"",LOOKUP($B48,'Course List'!$C$6:$C$1019,'Course List'!H$6:H$1019))</f>
        <v xml:space="preserve">Prerequisite: CE 2220 (120) </v>
      </c>
      <c r="H48" s="45"/>
      <c r="I48" s="47"/>
      <c r="J48" s="33" t="str">
        <f>IF(H48=0,"",LOOKUP(H48,'GPA Table'!$B$5:$B$16,'GPA Table'!$E$5:$E$16))</f>
        <v/>
      </c>
      <c r="K48" s="231"/>
      <c r="L48" s="9"/>
      <c r="M48" s="17">
        <f t="shared" si="17"/>
        <v>0</v>
      </c>
      <c r="N48" s="17">
        <f t="shared" si="18"/>
        <v>0</v>
      </c>
      <c r="O48" s="10"/>
      <c r="P48" s="21"/>
    </row>
    <row r="49" spans="1:16" s="186" customFormat="1" x14ac:dyDescent="0.3">
      <c r="A49" s="195">
        <f t="shared" ref="A49:A51" si="19">A48+1</f>
        <v>3</v>
      </c>
      <c r="B49" s="103" t="s">
        <v>283</v>
      </c>
      <c r="C49" s="103" t="str">
        <f>IF(B49=0,"",LOOKUP($B49,'Course List'!$C$6:$C$1019,'Course List'!D$6:D$1019))</f>
        <v>  167W</v>
      </c>
      <c r="D49" s="103" t="str">
        <f>IF(B49=0,"",LOOKUP($B49,'Course List'!$C$6:$C$1019,'Course List'!E$6:E$1019))</f>
        <v> Mechanics of Materials Lab (WID)</v>
      </c>
      <c r="E49" s="103">
        <f>IF(B49=0,"",LOOKUP($B49,'Course List'!$C$6:$C$1019,'Course List'!F$6:F$1019))</f>
        <v>1</v>
      </c>
      <c r="F49" s="103" t="str">
        <f>IF(B49=0,"",LOOKUP($B49,'Course List'!$C$6:$C$1019,'Course List'!G$6:G$1019))</f>
        <v>F</v>
      </c>
      <c r="G49" s="103" t="str">
        <f>IF(B49=0,"",LOOKUP($B49,'Course List'!$C$6:$C$1019,'Course List'!H$6:H$1019))</f>
        <v>Prerequisite or corequisite: CE3110 (166)</v>
      </c>
      <c r="H49" s="45"/>
      <c r="I49" s="47"/>
      <c r="J49" s="33" t="str">
        <f>IF(H49=0,"",LOOKUP(H49,'GPA Table'!$B$5:$B$16,'GPA Table'!$E$5:$E$16))</f>
        <v/>
      </c>
      <c r="K49" s="231"/>
      <c r="L49" s="9"/>
      <c r="M49" s="17">
        <f t="shared" si="17"/>
        <v>0</v>
      </c>
      <c r="N49" s="17">
        <f t="shared" si="18"/>
        <v>0</v>
      </c>
      <c r="O49" s="10"/>
      <c r="P49" s="21"/>
    </row>
    <row r="50" spans="1:16" s="186" customFormat="1" ht="15.6" customHeight="1" x14ac:dyDescent="0.3">
      <c r="A50" s="195">
        <f t="shared" si="19"/>
        <v>4</v>
      </c>
      <c r="B50" s="103" t="s">
        <v>284</v>
      </c>
      <c r="C50" s="103" t="str">
        <f>IF(B50=0,"",LOOKUP($B50,'Course List'!$C$6:$C$1019,'Course List'!D$6:D$1019))</f>
        <v>  121</v>
      </c>
      <c r="D50" s="103" t="str">
        <f>IF(B50=0,"",LOOKUP($B50,'Course List'!$C$6:$C$1019,'Course List'!E$6:E$1019))</f>
        <v> Structural Theory I (w 2-hr recitation)</v>
      </c>
      <c r="E50" s="103">
        <f>IF(B50=0,"",LOOKUP($B50,'Course List'!$C$6:$C$1019,'Course List'!F$6:F$1019))</f>
        <v>3</v>
      </c>
      <c r="F50" s="103" t="str">
        <f>IF(B50=0,"",LOOKUP($B50,'Course List'!$C$6:$C$1019,'Course List'!G$6:G$1019))</f>
        <v>F</v>
      </c>
      <c r="G50" s="103" t="str">
        <f>IF(B50=0,"",LOOKUP($B50,'Course List'!$C$6:$C$1019,'Course List'!H$6:H$1019))</f>
        <v>Prerequisite: CE 2210 (117), CE 2220 (120)</v>
      </c>
      <c r="H50" s="45"/>
      <c r="I50" s="47"/>
      <c r="J50" s="33" t="str">
        <f>IF(H50=0,"",LOOKUP(H50,'GPA Table'!$B$5:$B$16,'GPA Table'!$E$5:$E$16))</f>
        <v/>
      </c>
      <c r="K50" s="231"/>
      <c r="L50" s="9"/>
      <c r="M50" s="17">
        <f t="shared" si="17"/>
        <v>0</v>
      </c>
      <c r="N50" s="17">
        <f t="shared" si="18"/>
        <v>0</v>
      </c>
      <c r="O50" s="10"/>
      <c r="P50" s="21"/>
    </row>
    <row r="51" spans="1:16" s="186" customFormat="1" ht="31.2" x14ac:dyDescent="0.3">
      <c r="A51" s="195">
        <f t="shared" si="19"/>
        <v>5</v>
      </c>
      <c r="B51" s="103" t="s">
        <v>291</v>
      </c>
      <c r="C51" s="103" t="str">
        <f>IF(B51=0,"",LOOKUP($B51,'Course List'!$C$6:$C$1019,'Course List'!D$6:D$1019))</f>
        <v>  171</v>
      </c>
      <c r="D51" s="103" t="str">
        <f>IF(B51=0,"",LOOKUP($B51,'Course List'!$C$6:$C$1019,'Course List'!E$6:E$1019))</f>
        <v> Highway Engineering &amp; Design</v>
      </c>
      <c r="E51" s="103">
        <f>IF(B51=0,"",LOOKUP($B51,'Course List'!$C$6:$C$1019,'Course List'!F$6:F$1019))</f>
        <v>3</v>
      </c>
      <c r="F51" s="103" t="str">
        <f>IF(B51=0,"",LOOKUP($B51,'Course List'!$C$6:$C$1019,'Course List'!G$6:G$1019))</f>
        <v>F</v>
      </c>
      <c r="G51" s="103" t="str">
        <f>IF(B51=0,"",LOOKUP($B51,'Course List'!$C$6:$C$1019,'Course List'!H$6:H$1019))</f>
        <v>Prerequisite: Math 2233 (33); prerequisite or corequisite: ApSc 3115 (115) and CE 2220 (120)</v>
      </c>
      <c r="H51" s="45"/>
      <c r="I51" s="47"/>
      <c r="J51" s="33" t="str">
        <f>IF(H51=0,"",LOOKUP(H51,'GPA Table'!$B$5:$B$16,'GPA Table'!$E$5:$E$16))</f>
        <v/>
      </c>
      <c r="K51" s="231"/>
      <c r="L51" s="9"/>
      <c r="M51" s="17">
        <f t="shared" si="17"/>
        <v>0</v>
      </c>
      <c r="N51" s="17">
        <f t="shared" si="18"/>
        <v>0</v>
      </c>
      <c r="O51" s="10"/>
      <c r="P51" s="21"/>
    </row>
    <row r="52" spans="1:16" s="186" customFormat="1" x14ac:dyDescent="0.3">
      <c r="A52" s="195">
        <f>A51+1</f>
        <v>6</v>
      </c>
      <c r="B52" s="103" t="s">
        <v>9</v>
      </c>
      <c r="C52" s="103" t="str">
        <f>IF(B52=0,"",LOOKUP($B52,'Course List'!$C$6:$C$1019,'Course List'!D$6:D$1019))</f>
        <v>---</v>
      </c>
      <c r="D52" s="103" t="str">
        <f>IF(B52=0,"",LOOKUP($B52,'Course List'!$C$6:$C$1019,'Course List'!E$6:E$1019))</f>
        <v>See the H/SS List</v>
      </c>
      <c r="E52" s="103">
        <f>IF(B52=0,"",LOOKUP($B52,'Course List'!$C$6:$C$1019,'Course List'!F$6:F$1019))</f>
        <v>3</v>
      </c>
      <c r="F52" s="103" t="str">
        <f>IF(B52=0,"",LOOKUP($B52,'Course List'!$C$6:$C$1019,'Course List'!G$6:G$1019))</f>
        <v>F &amp; S</v>
      </c>
      <c r="G52" s="103" t="str">
        <f>IF(B52=0,"",LOOKUP($B52,'Course List'!$C$6:$C$1019,'Course List'!H$6:H$1019))</f>
        <v xml:space="preserve"> ---</v>
      </c>
      <c r="H52" s="45"/>
      <c r="I52" s="47"/>
      <c r="J52" s="33" t="str">
        <f>IF(H52=0,"",LOOKUP(H52,'GPA Table'!$B$5:$B$16,'GPA Table'!$E$5:$E$16))</f>
        <v/>
      </c>
      <c r="K52" s="231"/>
      <c r="L52" s="9"/>
      <c r="M52" s="17">
        <f t="shared" si="17"/>
        <v>0</v>
      </c>
      <c r="N52" s="17">
        <f t="shared" si="18"/>
        <v>0</v>
      </c>
      <c r="O52" s="10"/>
      <c r="P52" s="21"/>
    </row>
    <row r="53" spans="1:16" s="186" customFormat="1" x14ac:dyDescent="0.3">
      <c r="A53" s="195">
        <f>A52+1</f>
        <v>7</v>
      </c>
      <c r="B53" s="199" t="s">
        <v>262</v>
      </c>
      <c r="C53" s="103">
        <f>IF(B53=0,"",LOOKUP($B53,'Course List'!$C$6:$C$1019,'Course List'!D$6:D$1019))</f>
        <v>126</v>
      </c>
      <c r="D53" s="103" t="str">
        <f>IF(B53=0,"",LOOKUP($B53,'Course List'!$C$6:$C$1019,'Course List'!E$6:E$1019))</f>
        <v>Fluid Mechanics</v>
      </c>
      <c r="E53" s="103">
        <f>IF(B53=0,"",LOOKUP($B53,'Course List'!$C$6:$C$1019,'Course List'!F$6:F$1019))</f>
        <v>3</v>
      </c>
      <c r="F53" s="103" t="str">
        <f>IF(B53=0,"",LOOKUP($B53,'Course List'!$C$6:$C$1019,'Course List'!G$6:G$1019))</f>
        <v>F</v>
      </c>
      <c r="G53" s="103" t="str">
        <f>IF(B53=0,"",LOOKUP($B53,'Course List'!$C$6:$C$1019,'Course List'!H$6:H$1019))</f>
        <v>Prerequisite: ApSc 2058 (58)</v>
      </c>
      <c r="H53" s="45"/>
      <c r="I53" s="47"/>
      <c r="J53" s="33" t="str">
        <f>IF(H53=0,"",LOOKUP(H53,'GPA Table'!$B$5:$B$16,'GPA Table'!$E$5:$E$16))</f>
        <v/>
      </c>
      <c r="K53" s="231"/>
      <c r="L53" s="9"/>
      <c r="M53" s="17">
        <f t="shared" si="17"/>
        <v>0</v>
      </c>
      <c r="N53" s="17">
        <f t="shared" si="18"/>
        <v>0</v>
      </c>
      <c r="O53" s="10"/>
      <c r="P53" s="21"/>
    </row>
    <row r="54" spans="1:16" s="186" customFormat="1" ht="16.2" thickBot="1" x14ac:dyDescent="0.35">
      <c r="A54" s="198">
        <f>A53+1</f>
        <v>8</v>
      </c>
      <c r="B54" s="74"/>
      <c r="C54" s="73" t="str">
        <f>IF(B54=0,"",LOOKUP($B54,'Course List'!$C$6:$C$1019,'Course List'!D$6:D$1019))</f>
        <v/>
      </c>
      <c r="D54" s="73" t="str">
        <f>IF(B54=0,"",LOOKUP($B54,'Course List'!$C$6:$C$1019,'Course List'!E$6:E$1019))</f>
        <v/>
      </c>
      <c r="E54" s="73" t="str">
        <f>IF(B54=0,"",LOOKUP($B54,'Course List'!$C$6:$C$1019,'Course List'!F$6:F$1019))</f>
        <v/>
      </c>
      <c r="F54" s="73" t="str">
        <f>IF(B54=0,"",LOOKUP($B54,'Course List'!$C$6:$C$1019,'Course List'!G$6:G$1019))</f>
        <v/>
      </c>
      <c r="G54" s="73" t="str">
        <f>IF(B54=0,"",LOOKUP($B54,'Course List'!$C$6:$C$1019,'Course List'!H$6:H$1019))</f>
        <v/>
      </c>
      <c r="H54" s="45"/>
      <c r="I54" s="47"/>
      <c r="J54" s="33" t="str">
        <f>IF(H54=0,"",LOOKUP(H54,'GPA Table'!$B$5:$B$16,'GPA Table'!$E$5:$E$16))</f>
        <v/>
      </c>
      <c r="K54" s="231"/>
      <c r="L54" s="9"/>
      <c r="M54" s="17">
        <f t="shared" si="17"/>
        <v>0</v>
      </c>
      <c r="N54" s="17">
        <f t="shared" si="18"/>
        <v>0</v>
      </c>
      <c r="O54" s="10"/>
      <c r="P54" s="21"/>
    </row>
    <row r="55" spans="1:16" s="13" customFormat="1" ht="16.2" thickBot="1" x14ac:dyDescent="0.35">
      <c r="A55" s="193"/>
      <c r="B55" s="194" t="str">
        <f>B46</f>
        <v>Semester</v>
      </c>
      <c r="C55" s="194">
        <f>C46+1</f>
        <v>6</v>
      </c>
      <c r="D55" s="194" t="str">
        <f>D46</f>
        <v>Total Credit Hours</v>
      </c>
      <c r="E55" s="194">
        <f>SUM(E56:E63)</f>
        <v>17</v>
      </c>
      <c r="F55" s="105" t="str">
        <f>F37</f>
        <v>SPRING</v>
      </c>
      <c r="G55" s="105">
        <f>G46+1</f>
        <v>2019</v>
      </c>
      <c r="H55" s="43"/>
      <c r="I55" s="44"/>
      <c r="J55" s="50">
        <f>IF(N55=0,0,ROUND(M55/N55,2))</f>
        <v>0</v>
      </c>
      <c r="K55" s="232"/>
      <c r="M55" s="36">
        <f t="shared" ref="M55:N55" si="20">SUM(M56:M63)</f>
        <v>0</v>
      </c>
      <c r="N55" s="37">
        <f t="shared" si="20"/>
        <v>0</v>
      </c>
      <c r="O55" s="14"/>
      <c r="P55" s="14"/>
    </row>
    <row r="56" spans="1:16" s="186" customFormat="1" x14ac:dyDescent="0.3">
      <c r="A56" s="195">
        <v>1</v>
      </c>
      <c r="B56" s="103" t="s">
        <v>285</v>
      </c>
      <c r="C56" s="103" t="str">
        <f>IF(B56=0,"",LOOKUP($B56,'Course List'!$C$6:$C$1019,'Course List'!D$6:D$1019))</f>
        <v>  122</v>
      </c>
      <c r="D56" s="103" t="str">
        <f>IF(B56=0,"",LOOKUP($B56,'Course List'!$C$6:$C$1019,'Course List'!E$6:E$1019))</f>
        <v> Structural Theory II (w 2-hr recitation)</v>
      </c>
      <c r="E56" s="103">
        <f>IF(B56=0,"",LOOKUP($B56,'Course List'!$C$6:$C$1019,'Course List'!F$6:F$1019))</f>
        <v>3</v>
      </c>
      <c r="F56" s="103" t="str">
        <f>IF(B56=0,"",LOOKUP($B56,'Course List'!$C$6:$C$1019,'Course List'!G$6:G$1019))</f>
        <v>S</v>
      </c>
      <c r="G56" s="103" t="str">
        <f>IF(B56=0,"",LOOKUP($B56,'Course List'!$C$6:$C$1019,'Course List'!H$6:H$1019))</f>
        <v>CE 3230 (121)</v>
      </c>
      <c r="H56" s="45"/>
      <c r="I56" s="47"/>
      <c r="J56" s="32" t="str">
        <f>IF(H56=0,"",LOOKUP(H56,'GPA Table'!$B$5:$B$16,'GPA Table'!$E$5:$E$16))</f>
        <v/>
      </c>
      <c r="K56" s="230"/>
      <c r="L56" s="9"/>
      <c r="M56" s="17">
        <f t="shared" ref="M56:M63" si="21">IF(E56=0,0,IF(H56=0,0,J56*E56))</f>
        <v>0</v>
      </c>
      <c r="N56" s="17">
        <f t="shared" ref="N56:N63" si="22">IF(H56=0,0,E56)</f>
        <v>0</v>
      </c>
      <c r="O56" s="10"/>
      <c r="P56" s="21"/>
    </row>
    <row r="57" spans="1:16" s="186" customFormat="1" x14ac:dyDescent="0.3">
      <c r="A57" s="195">
        <f>A56+1</f>
        <v>2</v>
      </c>
      <c r="B57" s="196" t="s">
        <v>286</v>
      </c>
      <c r="C57" s="103" t="str">
        <f>IF(B57=0,"",LOOKUP($B57,'Course List'!$C$6:$C$1019,'Course List'!D$6:D$1019))</f>
        <v>  192</v>
      </c>
      <c r="D57" s="103" t="str">
        <f>IF(B57=0,"",LOOKUP($B57,'Course List'!$C$6:$C$1019,'Course List'!E$6:E$1019))</f>
        <v> Reinforced Concrete Structures</v>
      </c>
      <c r="E57" s="103">
        <f>IF(B57=0,"",LOOKUP($B57,'Course List'!$C$6:$C$1019,'Course List'!F$6:F$1019))</f>
        <v>3</v>
      </c>
      <c r="F57" s="103" t="str">
        <f>IF(B57=0,"",LOOKUP($B57,'Course List'!$C$6:$C$1019,'Course List'!G$6:G$1019))</f>
        <v>S</v>
      </c>
      <c r="G57" s="103" t="str">
        <f>IF(B57=0,"",LOOKUP($B57,'Course List'!$C$6:$C$1019,'Course List'!H$6:H$1019))</f>
        <v>Prerequisite or corequisite: CE 3240 (122)</v>
      </c>
      <c r="H57" s="45"/>
      <c r="I57" s="47"/>
      <c r="J57" s="33" t="str">
        <f>IF(H57=0,"",LOOKUP(H57,'GPA Table'!$B$5:$B$16,'GPA Table'!$E$5:$E$16))</f>
        <v/>
      </c>
      <c r="K57" s="231"/>
      <c r="L57" s="9"/>
      <c r="M57" s="17">
        <f t="shared" si="21"/>
        <v>0</v>
      </c>
      <c r="N57" s="17">
        <f t="shared" si="22"/>
        <v>0</v>
      </c>
      <c r="O57" s="10"/>
      <c r="P57" s="21"/>
    </row>
    <row r="58" spans="1:16" s="186" customFormat="1" x14ac:dyDescent="0.3">
      <c r="A58" s="195">
        <f t="shared" ref="A58:A60" si="23">A57+1</f>
        <v>3</v>
      </c>
      <c r="B58" s="103" t="s">
        <v>287</v>
      </c>
      <c r="C58" s="103" t="str">
        <f>IF(B58=0,"",LOOKUP($B58,'Course List'!$C$6:$C$1019,'Course List'!D$6:D$1019))</f>
        <v>  194</v>
      </c>
      <c r="D58" s="103" t="str">
        <f>IF(B58=0,"",LOOKUP($B58,'Course List'!$C$6:$C$1019,'Course List'!E$6:E$1019))</f>
        <v> Envir Eng I:Water Resourc&amp;Qual</v>
      </c>
      <c r="E58" s="103">
        <f>IF(B58=0,"",LOOKUP($B58,'Course List'!$C$6:$C$1019,'Course List'!F$6:F$1019))</f>
        <v>3</v>
      </c>
      <c r="F58" s="103" t="str">
        <f>IF(B58=0,"",LOOKUP($B58,'Course List'!$C$6:$C$1019,'Course List'!G$6:G$1019))</f>
        <v>S</v>
      </c>
      <c r="G58" s="103" t="str">
        <f>IF(B58=0,"",LOOKUP($B58,'Course List'!$C$6:$C$1019,'Course List'!H$6:H$1019))</f>
        <v>Prerequisite or corequisite: CE3610 (193)</v>
      </c>
      <c r="H58" s="45"/>
      <c r="I58" s="47"/>
      <c r="J58" s="33" t="str">
        <f>IF(H58=0,"",LOOKUP(H58,'GPA Table'!$B$5:$B$16,'GPA Table'!$E$5:$E$16))</f>
        <v/>
      </c>
      <c r="K58" s="231"/>
      <c r="L58" s="9"/>
      <c r="M58" s="17">
        <f t="shared" si="21"/>
        <v>0</v>
      </c>
      <c r="N58" s="17">
        <f t="shared" si="22"/>
        <v>0</v>
      </c>
      <c r="O58" s="10"/>
      <c r="P58" s="21"/>
    </row>
    <row r="59" spans="1:16" s="186" customFormat="1" ht="15.6" customHeight="1" x14ac:dyDescent="0.3">
      <c r="A59" s="195">
        <f t="shared" si="23"/>
        <v>4</v>
      </c>
      <c r="B59" s="103" t="s">
        <v>288</v>
      </c>
      <c r="C59" s="103" t="str">
        <f>IF(B59=0,"",LOOKUP($B59,'Course List'!$C$6:$C$1019,'Course List'!D$6:D$1019))</f>
        <v>  189</v>
      </c>
      <c r="D59" s="103" t="str">
        <f>IF(B59=0,"",LOOKUP($B59,'Course List'!$C$6:$C$1019,'Course List'!E$6:E$1019))</f>
        <v> Environmental Engineering Lab</v>
      </c>
      <c r="E59" s="103">
        <f>IF(B59=0,"",LOOKUP($B59,'Course List'!$C$6:$C$1019,'Course List'!F$6:F$1019))</f>
        <v>1</v>
      </c>
      <c r="F59" s="103" t="str">
        <f>IF(B59=0,"",LOOKUP($B59,'Course List'!$C$6:$C$1019,'Course List'!G$6:G$1019))</f>
        <v>S</v>
      </c>
      <c r="G59" s="103" t="str">
        <f>IF(B59=0,"",LOOKUP($B59,'Course List'!$C$6:$C$1019,'Course List'!H$6:H$1019))</f>
        <v xml:space="preserve"> Corequisite: CE 3520 (194)</v>
      </c>
      <c r="H59" s="45"/>
      <c r="I59" s="47"/>
      <c r="J59" s="33" t="str">
        <f>IF(H59=0,"",LOOKUP(H59,'GPA Table'!$B$5:$B$16,'GPA Table'!$E$5:$E$16))</f>
        <v/>
      </c>
      <c r="K59" s="231"/>
      <c r="L59" s="9"/>
      <c r="M59" s="17">
        <f t="shared" si="21"/>
        <v>0</v>
      </c>
      <c r="N59" s="17">
        <f t="shared" si="22"/>
        <v>0</v>
      </c>
      <c r="O59" s="10"/>
      <c r="P59" s="21"/>
    </row>
    <row r="60" spans="1:16" s="186" customFormat="1" x14ac:dyDescent="0.3">
      <c r="A60" s="195">
        <f t="shared" si="23"/>
        <v>5</v>
      </c>
      <c r="B60" s="103" t="s">
        <v>289</v>
      </c>
      <c r="C60" s="103" t="str">
        <f>IF(B60=0,"",LOOKUP($B60,'Course List'!$C$6:$C$1019,'Course List'!D$6:D$1019))</f>
        <v>  193</v>
      </c>
      <c r="D60" s="103" t="str">
        <f>IF(B60=0,"",LOOKUP($B60,'Course List'!$C$6:$C$1019,'Course List'!E$6:E$1019))</f>
        <v> Hydraulics</v>
      </c>
      <c r="E60" s="103">
        <f>IF(B60=0,"",LOOKUP($B60,'Course List'!$C$6:$C$1019,'Course List'!F$6:F$1019))</f>
        <v>3</v>
      </c>
      <c r="F60" s="103" t="str">
        <f>IF(B60=0,"",LOOKUP($B60,'Course List'!$C$6:$C$1019,'Course List'!G$6:G$1019))</f>
        <v>S</v>
      </c>
      <c r="G60" s="103" t="str">
        <f>IF(B60=0,"",LOOKUP($B60,'Course List'!$C$6:$C$1019,'Course List'!H$6:H$1019))</f>
        <v>Prerequisite: MAE 3126</v>
      </c>
      <c r="H60" s="45"/>
      <c r="I60" s="47"/>
      <c r="J60" s="33" t="str">
        <f>IF(H60=0,"",LOOKUP(H60,'GPA Table'!$B$5:$B$16,'GPA Table'!$E$5:$E$16))</f>
        <v/>
      </c>
      <c r="K60" s="231"/>
      <c r="L60" s="9"/>
      <c r="M60" s="17">
        <f t="shared" si="21"/>
        <v>0</v>
      </c>
      <c r="N60" s="17">
        <f t="shared" si="22"/>
        <v>0</v>
      </c>
      <c r="O60" s="10"/>
      <c r="P60" s="21"/>
    </row>
    <row r="61" spans="1:16" s="186" customFormat="1" x14ac:dyDescent="0.3">
      <c r="A61" s="195">
        <f>A60+1</f>
        <v>6</v>
      </c>
      <c r="B61" s="103" t="s">
        <v>290</v>
      </c>
      <c r="C61" s="103" t="str">
        <f>IF(B61=0,"",LOOKUP($B61,'Course List'!$C$6:$C$1019,'Course List'!D$6:D$1019))</f>
        <v>  188</v>
      </c>
      <c r="D61" s="103" t="str">
        <f>IF(B61=0,"",LOOKUP($B61,'Course List'!$C$6:$C$1019,'Course List'!E$6:E$1019))</f>
        <v> Hydraulics Laboratory</v>
      </c>
      <c r="E61" s="103">
        <f>IF(B61=0,"",LOOKUP($B61,'Course List'!$C$6:$C$1019,'Course List'!F$6:F$1019))</f>
        <v>1</v>
      </c>
      <c r="F61" s="103" t="str">
        <f>IF(B61=0,"",LOOKUP($B61,'Course List'!$C$6:$C$1019,'Course List'!G$6:G$1019))</f>
        <v>S</v>
      </c>
      <c r="G61" s="103" t="str">
        <f>IF(B61=0,"",LOOKUP($B61,'Course List'!$C$6:$C$1019,'Course List'!H$6:H$1019))</f>
        <v>Prerequisite or corequisite: CE 3610 (193)</v>
      </c>
      <c r="H61" s="45"/>
      <c r="I61" s="47"/>
      <c r="J61" s="33" t="str">
        <f>IF(H61=0,"",LOOKUP(H61,'GPA Table'!$B$5:$B$16,'GPA Table'!$E$5:$E$16))</f>
        <v/>
      </c>
      <c r="K61" s="231"/>
      <c r="L61" s="9"/>
      <c r="M61" s="17">
        <f t="shared" si="21"/>
        <v>0</v>
      </c>
      <c r="N61" s="17">
        <f t="shared" si="22"/>
        <v>0</v>
      </c>
      <c r="O61" s="10"/>
      <c r="P61" s="21"/>
    </row>
    <row r="62" spans="1:16" s="186" customFormat="1" x14ac:dyDescent="0.3">
      <c r="A62" s="195">
        <f>A61+1</f>
        <v>7</v>
      </c>
      <c r="B62" s="199" t="s">
        <v>10</v>
      </c>
      <c r="C62" s="103" t="str">
        <f>IF(B62=0,"",LOOKUP($B62,'Course List'!$C$6:$C$1019,'Course List'!D$6:D$1019))</f>
        <v>---</v>
      </c>
      <c r="D62" s="103" t="str">
        <f>IF(B62=0,"",LOOKUP($B62,'Course List'!$C$6:$C$1019,'Course List'!E$6:E$1019))</f>
        <v>See the H/SS List</v>
      </c>
      <c r="E62" s="103">
        <f>IF(B62=0,"",LOOKUP($B62,'Course List'!$C$6:$C$1019,'Course List'!F$6:F$1019))</f>
        <v>3</v>
      </c>
      <c r="F62" s="103" t="str">
        <f>IF(B62=0,"",LOOKUP($B62,'Course List'!$C$6:$C$1019,'Course List'!G$6:G$1019))</f>
        <v>F &amp; S</v>
      </c>
      <c r="G62" s="103" t="str">
        <f>IF(B62=0,"",LOOKUP($B62,'Course List'!$C$6:$C$1019,'Course List'!H$6:H$1019))</f>
        <v xml:space="preserve"> ---</v>
      </c>
      <c r="H62" s="45"/>
      <c r="I62" s="47"/>
      <c r="J62" s="33" t="str">
        <f>IF(H62=0,"",LOOKUP(H62,'GPA Table'!$B$5:$B$16,'GPA Table'!$E$5:$E$16))</f>
        <v/>
      </c>
      <c r="K62" s="231"/>
      <c r="L62" s="9"/>
      <c r="M62" s="17">
        <f t="shared" si="21"/>
        <v>0</v>
      </c>
      <c r="N62" s="17">
        <f t="shared" si="22"/>
        <v>0</v>
      </c>
      <c r="O62" s="10"/>
      <c r="P62" s="21"/>
    </row>
    <row r="63" spans="1:16" s="186" customFormat="1" ht="16.2" thickBot="1" x14ac:dyDescent="0.35">
      <c r="A63" s="198">
        <f>A62+1</f>
        <v>8</v>
      </c>
      <c r="B63" s="74"/>
      <c r="C63" s="73" t="str">
        <f>IF(B63=0,"",LOOKUP($B63,'Course List'!$C$6:$C$1019,'Course List'!D$6:D$1019))</f>
        <v/>
      </c>
      <c r="D63" s="73" t="str">
        <f>IF(B63=0,"",LOOKUP($B63,'Course List'!$C$6:$C$1019,'Course List'!E$6:E$1019))</f>
        <v/>
      </c>
      <c r="E63" s="73" t="str">
        <f>IF(B63=0,"",LOOKUP($B63,'Course List'!$C$6:$C$1019,'Course List'!F$6:F$1019))</f>
        <v/>
      </c>
      <c r="F63" s="73" t="str">
        <f>IF(B63=0,"",LOOKUP($B63,'Course List'!$C$6:$C$1019,'Course List'!G$6:G$1019))</f>
        <v/>
      </c>
      <c r="G63" s="73" t="str">
        <f>IF(B63=0,"",LOOKUP($B63,'Course List'!$C$6:$C$1019,'Course List'!H$6:H$1019))</f>
        <v/>
      </c>
      <c r="H63" s="45"/>
      <c r="I63" s="47"/>
      <c r="J63" s="33" t="str">
        <f>IF(H63=0,"",LOOKUP(H63,'GPA Table'!$B$5:$B$16,'GPA Table'!$E$5:$E$16))</f>
        <v/>
      </c>
      <c r="K63" s="231"/>
      <c r="L63" s="9"/>
      <c r="M63" s="17">
        <f t="shared" si="21"/>
        <v>0</v>
      </c>
      <c r="N63" s="17">
        <f t="shared" si="22"/>
        <v>0</v>
      </c>
      <c r="O63" s="10"/>
      <c r="P63" s="21"/>
    </row>
    <row r="64" spans="1:16" s="13" customFormat="1" ht="16.2" thickBot="1" x14ac:dyDescent="0.35">
      <c r="A64" s="193"/>
      <c r="B64" s="194" t="str">
        <f>B55</f>
        <v>Semester</v>
      </c>
      <c r="C64" s="194">
        <f>C55+1</f>
        <v>7</v>
      </c>
      <c r="D64" s="194" t="str">
        <f>D55</f>
        <v>Total Credit Hours</v>
      </c>
      <c r="E64" s="194">
        <f>SUM(E65:E72)</f>
        <v>16</v>
      </c>
      <c r="F64" s="105" t="str">
        <f>F46</f>
        <v>FALL</v>
      </c>
      <c r="G64" s="105">
        <f>G55</f>
        <v>2019</v>
      </c>
      <c r="H64" s="43"/>
      <c r="I64" s="44"/>
      <c r="J64" s="50">
        <f>IF(N64=0,0,ROUND(M64/N64,2))</f>
        <v>0</v>
      </c>
      <c r="K64" s="232"/>
      <c r="M64" s="36">
        <f t="shared" ref="M64:N64" si="24">SUM(M65:M72)</f>
        <v>0</v>
      </c>
      <c r="N64" s="37">
        <f t="shared" si="24"/>
        <v>0</v>
      </c>
      <c r="O64" s="14"/>
      <c r="P64" s="14"/>
    </row>
    <row r="65" spans="1:16" s="186" customFormat="1" x14ac:dyDescent="0.3">
      <c r="A65" s="195">
        <v>1</v>
      </c>
      <c r="B65" s="103" t="s">
        <v>292</v>
      </c>
      <c r="C65" s="103" t="str">
        <f>IF(B65=0,"",LOOKUP($B65,'Course List'!$C$6:$C$1019,'Course List'!D$6:D$1019))</f>
        <v>  191</v>
      </c>
      <c r="D65" s="103" t="str">
        <f>IF(B65=0,"",LOOKUP($B65,'Course List'!$C$6:$C$1019,'Course List'!E$6:E$1019))</f>
        <v> Metal Structures</v>
      </c>
      <c r="E65" s="103">
        <f>IF(B65=0,"",LOOKUP($B65,'Course List'!$C$6:$C$1019,'Course List'!F$6:F$1019))</f>
        <v>3</v>
      </c>
      <c r="F65" s="103" t="str">
        <f>IF(B65=0,"",LOOKUP($B65,'Course List'!$C$6:$C$1019,'Course List'!G$6:G$1019))</f>
        <v>F</v>
      </c>
      <c r="G65" s="103" t="str">
        <f>IF(B65=0,"",LOOKUP($B65,'Course List'!$C$6:$C$1019,'Course List'!H$6:H$1019))</f>
        <v>Prerequisite: CE 3240 (122)</v>
      </c>
      <c r="H65" s="45"/>
      <c r="I65" s="47"/>
      <c r="J65" s="32" t="str">
        <f>IF(H65=0,"",LOOKUP(H65,'GPA Table'!$B$5:$B$16,'GPA Table'!$E$5:$E$16))</f>
        <v/>
      </c>
      <c r="K65" s="230"/>
      <c r="L65" s="9"/>
      <c r="M65" s="17">
        <f t="shared" ref="M65:M72" si="25">IF(E65=0,0,IF(H65=0,0,J65*E65))</f>
        <v>0</v>
      </c>
      <c r="N65" s="17">
        <f t="shared" ref="N65:N72" si="26">IF(H65=0,0,E65)</f>
        <v>0</v>
      </c>
      <c r="O65" s="10"/>
      <c r="P65" s="21"/>
    </row>
    <row r="66" spans="1:16" s="186" customFormat="1" x14ac:dyDescent="0.3">
      <c r="A66" s="195">
        <f>A65+1</f>
        <v>2</v>
      </c>
      <c r="B66" s="196" t="s">
        <v>295</v>
      </c>
      <c r="C66" s="103" t="str">
        <f>IF(B66=0,"",LOOKUP($B66,'Course List'!$C$6:$C$1019,'Course List'!D$6:D$1019))</f>
        <v>  168</v>
      </c>
      <c r="D66" s="103" t="str">
        <f>IF(B66=0,"",LOOKUP($B66,'Course List'!$C$6:$C$1019,'Course List'!E$6:E$1019))</f>
        <v> Intro-Geotechnical Engineering</v>
      </c>
      <c r="E66" s="103">
        <f>IF(B66=0,"",LOOKUP($B66,'Course List'!$C$6:$C$1019,'Course List'!F$6:F$1019))</f>
        <v>3</v>
      </c>
      <c r="F66" s="103" t="str">
        <f>IF(B66=0,"",LOOKUP($B66,'Course List'!$C$6:$C$1019,'Course List'!G$6:G$1019))</f>
        <v>F</v>
      </c>
      <c r="G66" s="103" t="str">
        <f>IF(B66=0,"",LOOKUP($B66,'Course List'!$C$6:$C$1019,'Course List'!H$6:H$1019))</f>
        <v>Prerequisite: CE 2220 (120), MAE 3126</v>
      </c>
      <c r="H66" s="45"/>
      <c r="I66" s="47"/>
      <c r="J66" s="33" t="str">
        <f>IF(H66=0,"",LOOKUP(H66,'GPA Table'!$B$5:$B$16,'GPA Table'!$E$5:$E$16))</f>
        <v/>
      </c>
      <c r="K66" s="231"/>
      <c r="L66" s="9"/>
      <c r="M66" s="17">
        <f t="shared" si="25"/>
        <v>0</v>
      </c>
      <c r="N66" s="17">
        <f t="shared" si="26"/>
        <v>0</v>
      </c>
      <c r="O66" s="10"/>
      <c r="P66" s="21"/>
    </row>
    <row r="67" spans="1:16" s="186" customFormat="1" x14ac:dyDescent="0.3">
      <c r="A67" s="195">
        <f t="shared" ref="A67:A69" si="27">A66+1</f>
        <v>3</v>
      </c>
      <c r="B67" s="103" t="s">
        <v>296</v>
      </c>
      <c r="C67" s="103" t="str">
        <f>IF(B67=0,"",LOOKUP($B67,'Course List'!$C$6:$C$1019,'Course List'!D$6:D$1019))</f>
        <v>  185</v>
      </c>
      <c r="D67" s="103" t="str">
        <f>IF(B67=0,"",LOOKUP($B67,'Course List'!$C$6:$C$1019,'Course List'!E$6:E$1019))</f>
        <v> Geotechnical Engineering Lab</v>
      </c>
      <c r="E67" s="103">
        <f>IF(B67=0,"",LOOKUP($B67,'Course List'!$C$6:$C$1019,'Course List'!F$6:F$1019))</f>
        <v>1</v>
      </c>
      <c r="F67" s="103" t="str">
        <f>IF(B67=0,"",LOOKUP($B67,'Course List'!$C$6:$C$1019,'Course List'!G$6:G$1019))</f>
        <v>F</v>
      </c>
      <c r="G67" s="103" t="str">
        <f>IF(B67=0,"",LOOKUP($B67,'Course List'!$C$6:$C$1019,'Course List'!H$6:H$1019))</f>
        <v>Prerequisite or corequisite: CE 4410 (168)</v>
      </c>
      <c r="H67" s="45"/>
      <c r="I67" s="47"/>
      <c r="J67" s="33" t="str">
        <f>IF(H67=0,"",LOOKUP(H67,'GPA Table'!$B$5:$B$16,'GPA Table'!$E$5:$E$16))</f>
        <v/>
      </c>
      <c r="K67" s="231"/>
      <c r="L67" s="9"/>
      <c r="M67" s="17">
        <f t="shared" si="25"/>
        <v>0</v>
      </c>
      <c r="N67" s="17">
        <f t="shared" si="26"/>
        <v>0</v>
      </c>
      <c r="O67" s="10"/>
      <c r="P67" s="21"/>
    </row>
    <row r="68" spans="1:16" s="186" customFormat="1" ht="15.6" customHeight="1" x14ac:dyDescent="0.3">
      <c r="A68" s="195">
        <f t="shared" si="27"/>
        <v>4</v>
      </c>
      <c r="B68" s="103" t="s">
        <v>297</v>
      </c>
      <c r="C68" s="103" t="str">
        <f>IF(B68=0,"",LOOKUP($B68,'Course List'!$C$6:$C$1019,'Course List'!D$6:D$1019))</f>
        <v>  197</v>
      </c>
      <c r="D68" s="103" t="str">
        <f>IF(B68=0,"",LOOKUP($B68,'Course List'!$C$6:$C$1019,'Course List'!E$6:E$1019))</f>
        <v> Env Eng 2:Water Supply/Pollutn</v>
      </c>
      <c r="E68" s="103">
        <f>IF(B68=0,"",LOOKUP($B68,'Course List'!$C$6:$C$1019,'Course List'!F$6:F$1019))</f>
        <v>3</v>
      </c>
      <c r="F68" s="103" t="str">
        <f>IF(B68=0,"",LOOKUP($B68,'Course List'!$C$6:$C$1019,'Course List'!G$6:G$1019))</f>
        <v>F</v>
      </c>
      <c r="G68" s="103" t="str">
        <f>IF(B68=0,"",LOOKUP($B68,'Course List'!$C$6:$C$1019,'Course List'!H$6:H$1019))</f>
        <v>Prerequisite: CE 3520 (194)</v>
      </c>
      <c r="H68" s="45"/>
      <c r="I68" s="47"/>
      <c r="J68" s="33" t="str">
        <f>IF(H68=0,"",LOOKUP(H68,'GPA Table'!$B$5:$B$16,'GPA Table'!$E$5:$E$16))</f>
        <v/>
      </c>
      <c r="K68" s="231"/>
      <c r="L68" s="9"/>
      <c r="M68" s="17">
        <f t="shared" si="25"/>
        <v>0</v>
      </c>
      <c r="N68" s="17">
        <f t="shared" si="26"/>
        <v>0</v>
      </c>
      <c r="O68" s="10"/>
      <c r="P68" s="21"/>
    </row>
    <row r="69" spans="1:16" s="186" customFormat="1" ht="31.2" x14ac:dyDescent="0.3">
      <c r="A69" s="195">
        <f t="shared" si="27"/>
        <v>5</v>
      </c>
      <c r="B69" s="103" t="s">
        <v>298</v>
      </c>
      <c r="C69" s="103" t="str">
        <f>IF(B69=0,"",LOOKUP($B69,'Course List'!$C$6:$C$1019,'Course List'!D$6:D$1019))</f>
        <v>  195</v>
      </c>
      <c r="D69" s="103" t="str">
        <f>IF(B69=0,"",LOOKUP($B69,'Course List'!$C$6:$C$1019,'Course List'!E$6:E$1019))</f>
        <v> Hydrology &amp; Hydraulic Design</v>
      </c>
      <c r="E69" s="103">
        <f>IF(B69=0,"",LOOKUP($B69,'Course List'!$C$6:$C$1019,'Course List'!F$6:F$1019))</f>
        <v>3</v>
      </c>
      <c r="F69" s="103" t="str">
        <f>IF(B69=0,"",LOOKUP($B69,'Course List'!$C$6:$C$1019,'Course List'!G$6:G$1019))</f>
        <v>F</v>
      </c>
      <c r="G69" s="103" t="str">
        <f>IF(B69=0,"",LOOKUP($B69,'Course List'!$C$6:$C$1019,'Course List'!H$6:H$1019))</f>
        <v>Prerequisite or corequisite: ApSc 3115 (115), CE 3610 (193)</v>
      </c>
      <c r="H69" s="45"/>
      <c r="I69" s="47"/>
      <c r="J69" s="33" t="str">
        <f>IF(H69=0,"",LOOKUP(H69,'GPA Table'!$B$5:$B$16,'GPA Table'!$E$5:$E$16))</f>
        <v/>
      </c>
      <c r="K69" s="231"/>
      <c r="L69" s="9"/>
      <c r="M69" s="17">
        <f t="shared" si="25"/>
        <v>0</v>
      </c>
      <c r="N69" s="17">
        <f t="shared" si="26"/>
        <v>0</v>
      </c>
      <c r="O69" s="10"/>
      <c r="P69" s="21"/>
    </row>
    <row r="70" spans="1:16" s="186" customFormat="1" x14ac:dyDescent="0.3">
      <c r="A70" s="195">
        <f>A69+1</f>
        <v>6</v>
      </c>
      <c r="B70" s="103" t="s">
        <v>824</v>
      </c>
      <c r="C70" s="103" t="str">
        <f>IF(B70=0,"",LOOKUP($B70,'Course List'!$C$6:$C$1019,'Course List'!D$6:D$1019))</f>
        <v>---</v>
      </c>
      <c r="D70" s="103" t="str">
        <f>IF(B70=0,"",LOOKUP($B70,'Course List'!$C$6:$C$1019,'Course List'!E$6:E$1019))</f>
        <v>See the CE Eng. Elective List</v>
      </c>
      <c r="E70" s="103">
        <f>IF(B70=0,"",LOOKUP($B70,'Course List'!$C$6:$C$1019,'Course List'!F$6:F$1019))</f>
        <v>3</v>
      </c>
      <c r="F70" s="103" t="str">
        <f>IF(B70=0,"",LOOKUP($B70,'Course List'!$C$6:$C$1019,'Course List'!G$6:G$1019))</f>
        <v>F &amp; S</v>
      </c>
      <c r="G70" s="103" t="str">
        <f>IF(B70=0,"",LOOKUP($B70,'Course List'!$C$6:$C$1019,'Course List'!H$6:H$1019))</f>
        <v xml:space="preserve"> ---</v>
      </c>
      <c r="H70" s="45"/>
      <c r="I70" s="47"/>
      <c r="J70" s="33" t="str">
        <f>IF(H70=0,"",LOOKUP(H70,'GPA Table'!$B$5:$B$16,'GPA Table'!$E$5:$E$16))</f>
        <v/>
      </c>
      <c r="K70" s="231"/>
      <c r="L70" s="9"/>
      <c r="M70" s="17">
        <f t="shared" si="25"/>
        <v>0</v>
      </c>
      <c r="N70" s="17">
        <f t="shared" si="26"/>
        <v>0</v>
      </c>
      <c r="O70" s="10"/>
      <c r="P70" s="21"/>
    </row>
    <row r="71" spans="1:16" s="186" customFormat="1" x14ac:dyDescent="0.3">
      <c r="A71" s="195">
        <f>A70+1</f>
        <v>7</v>
      </c>
      <c r="B71" s="197"/>
      <c r="C71" s="73" t="str">
        <f>IF(B71=0,"",LOOKUP($B71,'Course List'!$C$6:$C$1019,'Course List'!D$6:D$1019))</f>
        <v/>
      </c>
      <c r="D71" s="73" t="str">
        <f>IF(B71=0,"",LOOKUP($B71,'Course List'!$C$6:$C$1019,'Course List'!E$6:E$1019))</f>
        <v/>
      </c>
      <c r="E71" s="73" t="str">
        <f>IF(B71=0,"",LOOKUP($B71,'Course List'!$C$6:$C$1019,'Course List'!F$6:F$1019))</f>
        <v/>
      </c>
      <c r="F71" s="73" t="str">
        <f>IF(B71=0,"",LOOKUP($B71,'Course List'!$C$6:$C$1019,'Course List'!G$6:G$1019))</f>
        <v/>
      </c>
      <c r="G71" s="73" t="str">
        <f>IF(B71=0,"",LOOKUP($B71,'Course List'!$C$6:$C$1019,'Course List'!H$6:H$1019))</f>
        <v/>
      </c>
      <c r="H71" s="45"/>
      <c r="I71" s="47"/>
      <c r="J71" s="33" t="str">
        <f>IF(H71=0,"",LOOKUP(H71,'GPA Table'!$B$5:$B$16,'GPA Table'!$E$5:$E$16))</f>
        <v/>
      </c>
      <c r="K71" s="231"/>
      <c r="L71" s="9"/>
      <c r="M71" s="17">
        <f t="shared" si="25"/>
        <v>0</v>
      </c>
      <c r="N71" s="17">
        <f t="shared" si="26"/>
        <v>0</v>
      </c>
      <c r="O71" s="10"/>
      <c r="P71" s="21"/>
    </row>
    <row r="72" spans="1:16" s="186" customFormat="1" ht="16.2" thickBot="1" x14ac:dyDescent="0.35">
      <c r="A72" s="198">
        <f>A71+1</f>
        <v>8</v>
      </c>
      <c r="B72" s="74"/>
      <c r="C72" s="73" t="str">
        <f>IF(B72=0,"",LOOKUP($B72,'Course List'!$C$6:$C$1019,'Course List'!D$6:D$1019))</f>
        <v/>
      </c>
      <c r="D72" s="73" t="str">
        <f>IF(B72=0,"",LOOKUP($B72,'Course List'!$C$6:$C$1019,'Course List'!E$6:E$1019))</f>
        <v/>
      </c>
      <c r="E72" s="73" t="str">
        <f>IF(B72=0,"",LOOKUP($B72,'Course List'!$C$6:$C$1019,'Course List'!F$6:F$1019))</f>
        <v/>
      </c>
      <c r="F72" s="73" t="str">
        <f>IF(B72=0,"",LOOKUP($B72,'Course List'!$C$6:$C$1019,'Course List'!G$6:G$1019))</f>
        <v/>
      </c>
      <c r="G72" s="73" t="str">
        <f>IF(B72=0,"",LOOKUP($B72,'Course List'!$C$6:$C$1019,'Course List'!H$6:H$1019))</f>
        <v/>
      </c>
      <c r="H72" s="45"/>
      <c r="I72" s="47"/>
      <c r="J72" s="33" t="str">
        <f>IF(H72=0,"",LOOKUP(H72,'GPA Table'!$B$5:$B$16,'GPA Table'!$E$5:$E$16))</f>
        <v/>
      </c>
      <c r="K72" s="231"/>
      <c r="L72" s="9"/>
      <c r="M72" s="17">
        <f t="shared" si="25"/>
        <v>0</v>
      </c>
      <c r="N72" s="17">
        <f t="shared" si="26"/>
        <v>0</v>
      </c>
      <c r="O72" s="10"/>
      <c r="P72" s="21"/>
    </row>
    <row r="73" spans="1:16" s="13" customFormat="1" ht="16.2" thickBot="1" x14ac:dyDescent="0.35">
      <c r="A73" s="193"/>
      <c r="B73" s="194" t="str">
        <f>B64</f>
        <v>Semester</v>
      </c>
      <c r="C73" s="194">
        <f>C64+1</f>
        <v>8</v>
      </c>
      <c r="D73" s="194" t="str">
        <f>D64</f>
        <v>Total Credit Hours</v>
      </c>
      <c r="E73" s="194">
        <f>SUM(E74:E81)</f>
        <v>18</v>
      </c>
      <c r="F73" s="105" t="str">
        <f>F55</f>
        <v>SPRING</v>
      </c>
      <c r="G73" s="105">
        <f>G64+1</f>
        <v>2020</v>
      </c>
      <c r="H73" s="43"/>
      <c r="I73" s="44"/>
      <c r="J73" s="50">
        <f>IF(N73=0,0,ROUND(M73/N73,2))</f>
        <v>0</v>
      </c>
      <c r="K73" s="232"/>
      <c r="M73" s="36">
        <f t="shared" ref="M73:N73" si="28">SUM(M74:M81)</f>
        <v>0</v>
      </c>
      <c r="N73" s="37">
        <f t="shared" si="28"/>
        <v>0</v>
      </c>
      <c r="O73" s="14"/>
      <c r="P73" s="14"/>
    </row>
    <row r="74" spans="1:16" s="186" customFormat="1" x14ac:dyDescent="0.3">
      <c r="A74" s="195">
        <v>1</v>
      </c>
      <c r="B74" s="103" t="s">
        <v>293</v>
      </c>
      <c r="C74" s="103" t="str">
        <f>IF(B74=0,"",LOOKUP($B74,'Course List'!$C$6:$C$1019,'Course List'!D$6:D$1019))</f>
        <v>  190W</v>
      </c>
      <c r="D74" s="103" t="str">
        <f>IF(B74=0,"",LOOKUP($B74,'Course List'!$C$6:$C$1019,'Course List'!E$6:E$1019))</f>
        <v> Contracts and Specifications (WID)</v>
      </c>
      <c r="E74" s="103">
        <f>IF(B74=0,"",LOOKUP($B74,'Course List'!$C$6:$C$1019,'Course List'!F$6:F$1019))</f>
        <v>3</v>
      </c>
      <c r="F74" s="103" t="str">
        <f>IF(B74=0,"",LOOKUP($B74,'Course List'!$C$6:$C$1019,'Course List'!G$6:G$1019))</f>
        <v>S</v>
      </c>
      <c r="G74" s="103" t="str">
        <f>IF(B74=0,"",LOOKUP($B74,'Course List'!$C$6:$C$1019,'Course List'!H$6:H$1019))</f>
        <v>None</v>
      </c>
      <c r="H74" s="45"/>
      <c r="I74" s="47"/>
      <c r="J74" s="32" t="str">
        <f>IF(H74=0,"",LOOKUP(H74,'GPA Table'!$B$5:$B$16,'GPA Table'!$E$5:$E$16))</f>
        <v/>
      </c>
      <c r="K74" s="230"/>
      <c r="L74" s="9"/>
      <c r="M74" s="17">
        <f t="shared" ref="M74:M81" si="29">IF(E74=0,0,IF(H74=0,0,J74*E74))</f>
        <v>0</v>
      </c>
      <c r="N74" s="17">
        <f t="shared" ref="N74:N81" si="30">IF(H74=0,0,E74)</f>
        <v>0</v>
      </c>
      <c r="O74" s="10"/>
      <c r="P74" s="21"/>
    </row>
    <row r="75" spans="1:16" s="186" customFormat="1" ht="31.2" x14ac:dyDescent="0.3">
      <c r="A75" s="195">
        <f>A74+1</f>
        <v>2</v>
      </c>
      <c r="B75" s="196" t="s">
        <v>294</v>
      </c>
      <c r="C75" s="103" t="str">
        <f>IF(B75=0,"",LOOKUP($B75,'Course List'!$C$6:$C$1019,'Course List'!D$6:D$1019))</f>
        <v>  196</v>
      </c>
      <c r="D75" s="103" t="str">
        <f>IF(B75=0,"",LOOKUP($B75,'Course List'!$C$6:$C$1019,'Course List'!E$6:E$1019))</f>
        <v> Design/Cost Analysis-CE Struct</v>
      </c>
      <c r="E75" s="103">
        <f>IF(B75=0,"",LOOKUP($B75,'Course List'!$C$6:$C$1019,'Course List'!F$6:F$1019))</f>
        <v>3</v>
      </c>
      <c r="F75" s="103" t="str">
        <f>IF(B75=0,"",LOOKUP($B75,'Course List'!$C$6:$C$1019,'Course List'!G$6:G$1019))</f>
        <v>S</v>
      </c>
      <c r="G75" s="103" t="str">
        <f>IF(B75=0,"",LOOKUP($B75,'Course List'!$C$6:$C$1019,'Course List'!H$6:H$1019))</f>
        <v>Successful completion of all CE courses up to the end of the 7th semester</v>
      </c>
      <c r="H75" s="45"/>
      <c r="I75" s="47"/>
      <c r="J75" s="33" t="str">
        <f>IF(H75=0,"",LOOKUP(H75,'GPA Table'!$B$5:$B$16,'GPA Table'!$E$5:$E$16))</f>
        <v/>
      </c>
      <c r="K75" s="231"/>
      <c r="L75" s="9"/>
      <c r="M75" s="17">
        <f t="shared" si="29"/>
        <v>0</v>
      </c>
      <c r="N75" s="17">
        <f t="shared" si="30"/>
        <v>0</v>
      </c>
      <c r="O75" s="10"/>
      <c r="P75" s="21"/>
    </row>
    <row r="76" spans="1:16" s="186" customFormat="1" x14ac:dyDescent="0.3">
      <c r="A76" s="195">
        <f t="shared" ref="A76:A78" si="31">A75+1</f>
        <v>3</v>
      </c>
      <c r="B76" s="103" t="s">
        <v>323</v>
      </c>
      <c r="C76" s="103" t="str">
        <f>IF(B76=0,"",LOOKUP($B76,'Course List'!$C$6:$C$1019,'Course List'!D$6:D$1019))</f>
        <v>  232</v>
      </c>
      <c r="D76" s="103" t="str">
        <f>IF(B76=0,"",LOOKUP($B76,'Course List'!$C$6:$C$1019,'Course List'!E$6:E$1019))</f>
        <v> Geotechnical Engineering</v>
      </c>
      <c r="E76" s="103">
        <f>IF(B76=0,"",LOOKUP($B76,'Course List'!$C$6:$C$1019,'Course List'!F$6:F$1019))</f>
        <v>3</v>
      </c>
      <c r="F76" s="103" t="str">
        <f>IF(B76=0,"",LOOKUP($B76,'Course List'!$C$6:$C$1019,'Course List'!G$6:G$1019))</f>
        <v>S</v>
      </c>
      <c r="G76" s="103" t="str">
        <f>IF(B76=0,"",LOOKUP($B76,'Course List'!$C$6:$C$1019,'Course List'!H$6:H$1019))</f>
        <v>Prerequisite: CE 4410 (168) or equivalent</v>
      </c>
      <c r="H76" s="45"/>
      <c r="I76" s="47"/>
      <c r="J76" s="33" t="str">
        <f>IF(H76=0,"",LOOKUP(H76,'GPA Table'!$B$5:$B$16,'GPA Table'!$E$5:$E$16))</f>
        <v/>
      </c>
      <c r="K76" s="231"/>
      <c r="L76" s="9"/>
      <c r="M76" s="17">
        <f t="shared" si="29"/>
        <v>0</v>
      </c>
      <c r="N76" s="17">
        <f t="shared" si="30"/>
        <v>0</v>
      </c>
      <c r="O76" s="10"/>
      <c r="P76" s="21"/>
    </row>
    <row r="77" spans="1:16" s="186" customFormat="1" ht="15.6" customHeight="1" x14ac:dyDescent="0.3">
      <c r="A77" s="195">
        <f t="shared" si="31"/>
        <v>4</v>
      </c>
      <c r="B77" s="103" t="s">
        <v>824</v>
      </c>
      <c r="C77" s="103" t="str">
        <f>IF(B77=0,"",LOOKUP($B77,'Course List'!$C$6:$C$1019,'Course List'!D$6:D$1019))</f>
        <v>---</v>
      </c>
      <c r="D77" s="103" t="str">
        <f>IF(B77=0,"",LOOKUP($B77,'Course List'!$C$6:$C$1019,'Course List'!E$6:E$1019))</f>
        <v>See the CE Eng. Elective List</v>
      </c>
      <c r="E77" s="103">
        <f>IF(B77=0,"",LOOKUP($B77,'Course List'!$C$6:$C$1019,'Course List'!F$6:F$1019))</f>
        <v>3</v>
      </c>
      <c r="F77" s="103" t="str">
        <f>IF(B77=0,"",LOOKUP($B77,'Course List'!$C$6:$C$1019,'Course List'!G$6:G$1019))</f>
        <v>F &amp; S</v>
      </c>
      <c r="G77" s="103" t="str">
        <f>IF(B77=0,"",LOOKUP($B77,'Course List'!$C$6:$C$1019,'Course List'!H$6:H$1019))</f>
        <v xml:space="preserve"> ---</v>
      </c>
      <c r="H77" s="45"/>
      <c r="I77" s="47"/>
      <c r="J77" s="33" t="str">
        <f>IF(H77=0,"",LOOKUP(H77,'GPA Table'!$B$5:$B$16,'GPA Table'!$E$5:$E$16))</f>
        <v/>
      </c>
      <c r="K77" s="231"/>
      <c r="L77" s="9"/>
      <c r="M77" s="17">
        <f t="shared" si="29"/>
        <v>0</v>
      </c>
      <c r="N77" s="17">
        <f t="shared" si="30"/>
        <v>0</v>
      </c>
      <c r="O77" s="10"/>
      <c r="P77" s="21"/>
    </row>
    <row r="78" spans="1:16" s="186" customFormat="1" x14ac:dyDescent="0.3">
      <c r="A78" s="195">
        <f t="shared" si="31"/>
        <v>5</v>
      </c>
      <c r="B78" s="103" t="s">
        <v>824</v>
      </c>
      <c r="C78" s="103" t="str">
        <f>IF(B78=0,"",LOOKUP($B78,'Course List'!$C$6:$C$1019,'Course List'!D$6:D$1019))</f>
        <v>---</v>
      </c>
      <c r="D78" s="103" t="str">
        <f>IF(B78=0,"",LOOKUP($B78,'Course List'!$C$6:$C$1019,'Course List'!E$6:E$1019))</f>
        <v>See the CE Eng. Elective List</v>
      </c>
      <c r="E78" s="103">
        <f>IF(B78=0,"",LOOKUP($B78,'Course List'!$C$6:$C$1019,'Course List'!F$6:F$1019))</f>
        <v>3</v>
      </c>
      <c r="F78" s="103" t="str">
        <f>IF(B78=0,"",LOOKUP($B78,'Course List'!$C$6:$C$1019,'Course List'!G$6:G$1019))</f>
        <v>F &amp; S</v>
      </c>
      <c r="G78" s="103" t="str">
        <f>IF(B78=0,"",LOOKUP($B78,'Course List'!$C$6:$C$1019,'Course List'!H$6:H$1019))</f>
        <v xml:space="preserve"> ---</v>
      </c>
      <c r="H78" s="45"/>
      <c r="I78" s="47"/>
      <c r="J78" s="33" t="str">
        <f>IF(H78=0,"",LOOKUP(H78,'GPA Table'!$B$5:$B$16,'GPA Table'!$E$5:$E$16))</f>
        <v/>
      </c>
      <c r="K78" s="231"/>
      <c r="L78" s="9"/>
      <c r="M78" s="17">
        <f t="shared" si="29"/>
        <v>0</v>
      </c>
      <c r="N78" s="17">
        <f t="shared" si="30"/>
        <v>0</v>
      </c>
      <c r="O78" s="10"/>
      <c r="P78" s="21"/>
    </row>
    <row r="79" spans="1:16" s="186" customFormat="1" x14ac:dyDescent="0.3">
      <c r="A79" s="195">
        <f>A78+1</f>
        <v>6</v>
      </c>
      <c r="B79" s="103" t="s">
        <v>496</v>
      </c>
      <c r="C79" s="103" t="str">
        <f>IF(B79=0,"",LOOKUP($B79,'Course List'!$C$6:$C$1019,'Course List'!D$6:D$1019))</f>
        <v>---</v>
      </c>
      <c r="D79" s="103" t="str">
        <f>IF(B79=0,"",LOOKUP($B79,'Course List'!$C$6:$C$1019,'Course List'!E$6:E$1019))</f>
        <v>CE 6000 &amp; 8000 Level</v>
      </c>
      <c r="E79" s="103">
        <f>IF(B79=0,"",LOOKUP($B79,'Course List'!$C$6:$C$1019,'Course List'!F$6:F$1019))</f>
        <v>3</v>
      </c>
      <c r="F79" s="103" t="str">
        <f>IF(B79=0,"",LOOKUP($B79,'Course List'!$C$6:$C$1019,'Course List'!G$6:G$1019))</f>
        <v>F &amp; S</v>
      </c>
      <c r="G79" s="103" t="str">
        <f>IF(B79=0,"",LOOKUP($B79,'Course List'!$C$6:$C$1019,'Course List'!H$6:H$1019))</f>
        <v xml:space="preserve"> ---</v>
      </c>
      <c r="H79" s="45"/>
      <c r="I79" s="47"/>
      <c r="J79" s="33" t="str">
        <f>IF(H79=0,"",LOOKUP(H79,'GPA Table'!$B$5:$B$16,'GPA Table'!$E$5:$E$16))</f>
        <v/>
      </c>
      <c r="K79" s="231"/>
      <c r="L79" s="9"/>
      <c r="M79" s="17">
        <f t="shared" si="29"/>
        <v>0</v>
      </c>
      <c r="N79" s="17">
        <f t="shared" si="30"/>
        <v>0</v>
      </c>
      <c r="O79" s="10"/>
      <c r="P79" s="21"/>
    </row>
    <row r="80" spans="1:16" s="186" customFormat="1" x14ac:dyDescent="0.3">
      <c r="A80" s="195">
        <f>A79+1</f>
        <v>7</v>
      </c>
      <c r="B80" s="197"/>
      <c r="C80" s="73" t="str">
        <f>IF(B80=0,"",LOOKUP($B80,'Course List'!$C$6:$C$1019,'Course List'!D$6:D$1019))</f>
        <v/>
      </c>
      <c r="D80" s="73" t="str">
        <f>IF(B80=0,"",LOOKUP($B80,'Course List'!$C$6:$C$1019,'Course List'!E$6:E$1019))</f>
        <v/>
      </c>
      <c r="E80" s="73" t="str">
        <f>IF(B80=0,"",LOOKUP($B80,'Course List'!$C$6:$C$1019,'Course List'!F$6:F$1019))</f>
        <v/>
      </c>
      <c r="F80" s="73" t="str">
        <f>IF(B80=0,"",LOOKUP($B80,'Course List'!$C$6:$C$1019,'Course List'!G$6:G$1019))</f>
        <v/>
      </c>
      <c r="G80" s="73" t="str">
        <f>IF(B80=0,"",LOOKUP($B80,'Course List'!$C$6:$C$1019,'Course List'!H$6:H$1019))</f>
        <v/>
      </c>
      <c r="H80" s="45"/>
      <c r="I80" s="47"/>
      <c r="J80" s="33" t="str">
        <f>IF(H80=0,"",LOOKUP(H80,'GPA Table'!$B$5:$B$16,'GPA Table'!$E$5:$E$16))</f>
        <v/>
      </c>
      <c r="K80" s="231"/>
      <c r="L80" s="9"/>
      <c r="M80" s="17">
        <f t="shared" si="29"/>
        <v>0</v>
      </c>
      <c r="N80" s="17">
        <f t="shared" si="30"/>
        <v>0</v>
      </c>
      <c r="O80" s="10"/>
      <c r="P80" s="21"/>
    </row>
    <row r="81" spans="1:24" s="186" customFormat="1" ht="16.2" thickBot="1" x14ac:dyDescent="0.35">
      <c r="A81" s="198">
        <f>A80+1</f>
        <v>8</v>
      </c>
      <c r="B81" s="74"/>
      <c r="C81" s="74" t="str">
        <f>IF(B81=0,"",LOOKUP($B81,'Course List'!$C$6:$C$1019,'Course List'!D$6:D$1019))</f>
        <v/>
      </c>
      <c r="D81" s="74" t="str">
        <f>IF(B81=0,"",LOOKUP($B81,'Course List'!$C$6:$C$1019,'Course List'!E$6:E$1019))</f>
        <v/>
      </c>
      <c r="E81" s="74" t="str">
        <f>IF(B81=0,"",LOOKUP($B81,'Course List'!$C$6:$C$1019,'Course List'!F$6:F$1019))</f>
        <v/>
      </c>
      <c r="F81" s="74" t="str">
        <f>IF(B81=0,"",LOOKUP($B81,'Course List'!$C$6:$C$1019,'Course List'!G$6:G$1019))</f>
        <v/>
      </c>
      <c r="G81" s="74" t="str">
        <f>IF(B81=0,"",LOOKUP($B81,'Course List'!$C$6:$C$1019,'Course List'!H$6:H$1019))</f>
        <v/>
      </c>
      <c r="H81" s="46"/>
      <c r="I81" s="48"/>
      <c r="J81" s="34" t="str">
        <f>IF(H81=0,"",LOOKUP(H81,'GPA Table'!$B$5:$B$16,'GPA Table'!$E$5:$E$16))</f>
        <v/>
      </c>
      <c r="K81" s="241"/>
      <c r="L81" s="9"/>
      <c r="M81" s="17">
        <f t="shared" si="29"/>
        <v>0</v>
      </c>
      <c r="N81" s="17">
        <f t="shared" si="30"/>
        <v>0</v>
      </c>
      <c r="O81" s="10"/>
      <c r="P81" s="21"/>
    </row>
    <row r="82" spans="1:24" s="13" customFormat="1" ht="16.2" thickBot="1" x14ac:dyDescent="0.35">
      <c r="A82" s="193"/>
      <c r="B82" s="194" t="str">
        <f>B73</f>
        <v>Semester</v>
      </c>
      <c r="C82" s="194">
        <f>C73+1</f>
        <v>9</v>
      </c>
      <c r="D82" s="194" t="str">
        <f>D73</f>
        <v>Total Credit Hours</v>
      </c>
      <c r="E82" s="194">
        <f>SUM(E83:E90)</f>
        <v>12</v>
      </c>
      <c r="F82" s="105" t="str">
        <f>F64</f>
        <v>FALL</v>
      </c>
      <c r="G82" s="105">
        <f>G73+1</f>
        <v>2021</v>
      </c>
      <c r="H82" s="43"/>
      <c r="I82" s="44"/>
      <c r="J82" s="237">
        <f>IF(N82=0,0,ROUND(M82/N82,2))</f>
        <v>0</v>
      </c>
      <c r="K82" s="242"/>
      <c r="M82" s="36">
        <f t="shared" ref="M82" si="32">SUM(M83:M90)</f>
        <v>0</v>
      </c>
      <c r="N82" s="37">
        <f t="shared" ref="N82" si="33">SUM(N83:N90)</f>
        <v>0</v>
      </c>
      <c r="O82" s="14"/>
      <c r="P82" s="14"/>
    </row>
    <row r="83" spans="1:24" s="186" customFormat="1" x14ac:dyDescent="0.3">
      <c r="A83" s="195">
        <v>1</v>
      </c>
      <c r="B83" s="103" t="s">
        <v>496</v>
      </c>
      <c r="C83" s="103" t="str">
        <f>IF(B83=0,"",LOOKUP($B83,'Course List'!$C$6:$C$1019,'Course List'!D$6:D$1019))</f>
        <v>---</v>
      </c>
      <c r="D83" s="103" t="str">
        <f>IF(B83=0,"",LOOKUP($B83,'Course List'!$C$6:$C$1019,'Course List'!E$6:E$1019))</f>
        <v>CE 6000 &amp; 8000 Level</v>
      </c>
      <c r="E83" s="103">
        <f>IF(B83=0,"",LOOKUP($B83,'Course List'!$C$6:$C$1019,'Course List'!F$6:F$1019))</f>
        <v>3</v>
      </c>
      <c r="F83" s="103" t="str">
        <f>IF(B83=0,"",LOOKUP($B83,'Course List'!$C$6:$C$1019,'Course List'!G$6:G$1019))</f>
        <v>F &amp; S</v>
      </c>
      <c r="G83" s="103" t="str">
        <f>IF(B83=0,"",LOOKUP($B83,'Course List'!$C$6:$C$1019,'Course List'!H$6:H$1019))</f>
        <v xml:space="preserve"> ---</v>
      </c>
      <c r="H83" s="45"/>
      <c r="I83" s="47"/>
      <c r="J83" s="238" t="str">
        <f>IF(H83=0,"",LOOKUP(H83,'GPA Table'!$B$5:$B$16,'GPA Table'!$E$5:$E$16))</f>
        <v/>
      </c>
      <c r="K83" s="230"/>
      <c r="L83" s="9"/>
      <c r="M83" s="17">
        <f t="shared" ref="M83:M90" si="34">IF(E83=0,0,IF(H83=0,0,J83*E83))</f>
        <v>0</v>
      </c>
      <c r="N83" s="17">
        <f t="shared" ref="N83:N90" si="35">IF(H83=0,0,E83)</f>
        <v>0</v>
      </c>
      <c r="O83" s="10"/>
      <c r="P83" s="21"/>
    </row>
    <row r="84" spans="1:24" s="186" customFormat="1" x14ac:dyDescent="0.3">
      <c r="A84" s="195">
        <f>A83+1</f>
        <v>2</v>
      </c>
      <c r="B84" s="103" t="s">
        <v>496</v>
      </c>
      <c r="C84" s="103" t="str">
        <f>IF(B84=0,"",LOOKUP($B84,'Course List'!$C$6:$C$1019,'Course List'!D$6:D$1019))</f>
        <v>---</v>
      </c>
      <c r="D84" s="103" t="str">
        <f>IF(B84=0,"",LOOKUP($B84,'Course List'!$C$6:$C$1019,'Course List'!E$6:E$1019))</f>
        <v>CE 6000 &amp; 8000 Level</v>
      </c>
      <c r="E84" s="103">
        <f>IF(B84=0,"",LOOKUP($B84,'Course List'!$C$6:$C$1019,'Course List'!F$6:F$1019))</f>
        <v>3</v>
      </c>
      <c r="F84" s="103" t="str">
        <f>IF(B84=0,"",LOOKUP($B84,'Course List'!$C$6:$C$1019,'Course List'!G$6:G$1019))</f>
        <v>F &amp; S</v>
      </c>
      <c r="G84" s="103" t="str">
        <f>IF(B84=0,"",LOOKUP($B84,'Course List'!$C$6:$C$1019,'Course List'!H$6:H$1019))</f>
        <v xml:space="preserve"> ---</v>
      </c>
      <c r="H84" s="45"/>
      <c r="I84" s="47"/>
      <c r="J84" s="239" t="str">
        <f>IF(H84=0,"",LOOKUP(H84,'GPA Table'!$B$5:$B$16,'GPA Table'!$E$5:$E$16))</f>
        <v/>
      </c>
      <c r="K84" s="231"/>
      <c r="L84" s="9"/>
      <c r="M84" s="17">
        <f t="shared" si="34"/>
        <v>0</v>
      </c>
      <c r="N84" s="17">
        <f t="shared" si="35"/>
        <v>0</v>
      </c>
      <c r="O84" s="10"/>
      <c r="P84" s="21"/>
    </row>
    <row r="85" spans="1:24" s="186" customFormat="1" x14ac:dyDescent="0.3">
      <c r="A85" s="195">
        <f t="shared" ref="A85:A87" si="36">A84+1</f>
        <v>3</v>
      </c>
      <c r="B85" s="103" t="s">
        <v>496</v>
      </c>
      <c r="C85" s="103" t="str">
        <f>IF(B85=0,"",LOOKUP($B85,'Course List'!$C$6:$C$1019,'Course List'!D$6:D$1019))</f>
        <v>---</v>
      </c>
      <c r="D85" s="103" t="str">
        <f>IF(B85=0,"",LOOKUP($B85,'Course List'!$C$6:$C$1019,'Course List'!E$6:E$1019))</f>
        <v>CE 6000 &amp; 8000 Level</v>
      </c>
      <c r="E85" s="103">
        <f>IF(B85=0,"",LOOKUP($B85,'Course List'!$C$6:$C$1019,'Course List'!F$6:F$1019))</f>
        <v>3</v>
      </c>
      <c r="F85" s="103" t="str">
        <f>IF(B85=0,"",LOOKUP($B85,'Course List'!$C$6:$C$1019,'Course List'!G$6:G$1019))</f>
        <v>F &amp; S</v>
      </c>
      <c r="G85" s="103" t="str">
        <f>IF(B85=0,"",LOOKUP($B85,'Course List'!$C$6:$C$1019,'Course List'!H$6:H$1019))</f>
        <v xml:space="preserve"> ---</v>
      </c>
      <c r="H85" s="45"/>
      <c r="I85" s="47"/>
      <c r="J85" s="239" t="str">
        <f>IF(H85=0,"",LOOKUP(H85,'GPA Table'!$B$5:$B$16,'GPA Table'!$E$5:$E$16))</f>
        <v/>
      </c>
      <c r="K85" s="231"/>
      <c r="L85" s="9"/>
      <c r="M85" s="17">
        <f t="shared" si="34"/>
        <v>0</v>
      </c>
      <c r="N85" s="17">
        <f t="shared" si="35"/>
        <v>0</v>
      </c>
      <c r="O85" s="10"/>
      <c r="P85" s="21"/>
    </row>
    <row r="86" spans="1:24" s="186" customFormat="1" ht="15.6" customHeight="1" x14ac:dyDescent="0.3">
      <c r="A86" s="195">
        <f t="shared" si="36"/>
        <v>4</v>
      </c>
      <c r="B86" s="103" t="s">
        <v>496</v>
      </c>
      <c r="C86" s="103" t="str">
        <f>IF(B86=0,"",LOOKUP($B86,'Course List'!$C$6:$C$1019,'Course List'!D$6:D$1019))</f>
        <v>---</v>
      </c>
      <c r="D86" s="103" t="str">
        <f>IF(B86=0,"",LOOKUP($B86,'Course List'!$C$6:$C$1019,'Course List'!E$6:E$1019))</f>
        <v>CE 6000 &amp; 8000 Level</v>
      </c>
      <c r="E86" s="103">
        <f>IF(B86=0,"",LOOKUP($B86,'Course List'!$C$6:$C$1019,'Course List'!F$6:F$1019))</f>
        <v>3</v>
      </c>
      <c r="F86" s="103" t="str">
        <f>IF(B86=0,"",LOOKUP($B86,'Course List'!$C$6:$C$1019,'Course List'!G$6:G$1019))</f>
        <v>F &amp; S</v>
      </c>
      <c r="G86" s="103" t="str">
        <f>IF(B86=0,"",LOOKUP($B86,'Course List'!$C$6:$C$1019,'Course List'!H$6:H$1019))</f>
        <v xml:space="preserve"> ---</v>
      </c>
      <c r="H86" s="45"/>
      <c r="I86" s="47"/>
      <c r="J86" s="239" t="str">
        <f>IF(H86=0,"",LOOKUP(H86,'GPA Table'!$B$5:$B$16,'GPA Table'!$E$5:$E$16))</f>
        <v/>
      </c>
      <c r="K86" s="231"/>
      <c r="L86" s="9"/>
      <c r="M86" s="17">
        <f t="shared" si="34"/>
        <v>0</v>
      </c>
      <c r="N86" s="17">
        <f t="shared" si="35"/>
        <v>0</v>
      </c>
      <c r="O86" s="10"/>
      <c r="P86" s="21"/>
    </row>
    <row r="87" spans="1:24" s="186" customFormat="1" x14ac:dyDescent="0.3">
      <c r="A87" s="195">
        <f t="shared" si="36"/>
        <v>5</v>
      </c>
      <c r="B87" s="73"/>
      <c r="C87" s="73" t="str">
        <f>IF(B87=0,"",LOOKUP($B87,'Course List'!$C$6:$C$1019,'Course List'!D$6:D$1019))</f>
        <v/>
      </c>
      <c r="D87" s="73" t="str">
        <f>IF(B87=0,"",LOOKUP($B87,'Course List'!$C$6:$C$1019,'Course List'!E$6:E$1019))</f>
        <v/>
      </c>
      <c r="E87" s="73" t="str">
        <f>IF(B87=0,"",LOOKUP($B87,'Course List'!$C$6:$C$1019,'Course List'!F$6:F$1019))</f>
        <v/>
      </c>
      <c r="F87" s="73" t="str">
        <f>IF(B87=0,"",LOOKUP($B87,'Course List'!$C$6:$C$1019,'Course List'!G$6:G$1019))</f>
        <v/>
      </c>
      <c r="G87" s="73" t="str">
        <f>IF(B87=0,"",LOOKUP($B87,'Course List'!$C$6:$C$1019,'Course List'!H$6:H$1019))</f>
        <v/>
      </c>
      <c r="H87" s="45"/>
      <c r="I87" s="47"/>
      <c r="J87" s="239" t="str">
        <f>IF(H87=0,"",LOOKUP(H87,'GPA Table'!$B$5:$B$16,'GPA Table'!$E$5:$E$16))</f>
        <v/>
      </c>
      <c r="K87" s="231"/>
      <c r="L87" s="9"/>
      <c r="M87" s="17">
        <f t="shared" si="34"/>
        <v>0</v>
      </c>
      <c r="N87" s="17">
        <f t="shared" si="35"/>
        <v>0</v>
      </c>
      <c r="O87" s="10"/>
      <c r="P87" s="21"/>
    </row>
    <row r="88" spans="1:24" s="186" customFormat="1" x14ac:dyDescent="0.3">
      <c r="A88" s="195">
        <f>A87+1</f>
        <v>6</v>
      </c>
      <c r="B88" s="73"/>
      <c r="C88" s="73" t="str">
        <f>IF(B88=0,"",LOOKUP($B88,'Course List'!$C$6:$C$1019,'Course List'!D$6:D$1019))</f>
        <v/>
      </c>
      <c r="D88" s="73" t="str">
        <f>IF(B88=0,"",LOOKUP($B88,'Course List'!$C$6:$C$1019,'Course List'!E$6:E$1019))</f>
        <v/>
      </c>
      <c r="E88" s="73" t="str">
        <f>IF(B88=0,"",LOOKUP($B88,'Course List'!$C$6:$C$1019,'Course List'!F$6:F$1019))</f>
        <v/>
      </c>
      <c r="F88" s="73" t="str">
        <f>IF(B88=0,"",LOOKUP($B88,'Course List'!$C$6:$C$1019,'Course List'!G$6:G$1019))</f>
        <v/>
      </c>
      <c r="G88" s="73" t="str">
        <f>IF(B88=0,"",LOOKUP($B88,'Course List'!$C$6:$C$1019,'Course List'!H$6:H$1019))</f>
        <v/>
      </c>
      <c r="H88" s="45"/>
      <c r="I88" s="47"/>
      <c r="J88" s="239" t="str">
        <f>IF(H88=0,"",LOOKUP(H88,'GPA Table'!$B$5:$B$16,'GPA Table'!$E$5:$E$16))</f>
        <v/>
      </c>
      <c r="K88" s="231"/>
      <c r="L88" s="9"/>
      <c r="M88" s="17">
        <f t="shared" si="34"/>
        <v>0</v>
      </c>
      <c r="N88" s="17">
        <f t="shared" si="35"/>
        <v>0</v>
      </c>
      <c r="O88" s="10"/>
      <c r="P88" s="21"/>
    </row>
    <row r="89" spans="1:24" s="186" customFormat="1" x14ac:dyDescent="0.3">
      <c r="A89" s="195">
        <f>A88+1</f>
        <v>7</v>
      </c>
      <c r="B89" s="197"/>
      <c r="C89" s="73" t="str">
        <f>IF(B89=0,"",LOOKUP($B89,'Course List'!$C$6:$C$1019,'Course List'!D$6:D$1019))</f>
        <v/>
      </c>
      <c r="D89" s="73" t="str">
        <f>IF(B89=0,"",LOOKUP($B89,'Course List'!$C$6:$C$1019,'Course List'!E$6:E$1019))</f>
        <v/>
      </c>
      <c r="E89" s="73" t="str">
        <f>IF(B89=0,"",LOOKUP($B89,'Course List'!$C$6:$C$1019,'Course List'!F$6:F$1019))</f>
        <v/>
      </c>
      <c r="F89" s="73" t="str">
        <f>IF(B89=0,"",LOOKUP($B89,'Course List'!$C$6:$C$1019,'Course List'!G$6:G$1019))</f>
        <v/>
      </c>
      <c r="G89" s="73" t="str">
        <f>IF(B89=0,"",LOOKUP($B89,'Course List'!$C$6:$C$1019,'Course List'!H$6:H$1019))</f>
        <v/>
      </c>
      <c r="H89" s="45"/>
      <c r="I89" s="47"/>
      <c r="J89" s="239" t="str">
        <f>IF(H89=0,"",LOOKUP(H89,'GPA Table'!$B$5:$B$16,'GPA Table'!$E$5:$E$16))</f>
        <v/>
      </c>
      <c r="K89" s="231"/>
      <c r="L89" s="9"/>
      <c r="M89" s="17">
        <f t="shared" si="34"/>
        <v>0</v>
      </c>
      <c r="N89" s="17">
        <f t="shared" si="35"/>
        <v>0</v>
      </c>
      <c r="O89" s="10"/>
      <c r="P89" s="21"/>
    </row>
    <row r="90" spans="1:24" s="186" customFormat="1" ht="16.2" thickBot="1" x14ac:dyDescent="0.35">
      <c r="A90" s="198">
        <f>A89+1</f>
        <v>8</v>
      </c>
      <c r="B90" s="74"/>
      <c r="C90" s="74" t="str">
        <f>IF(B90=0,"",LOOKUP($B90,'Course List'!$C$6:$C$1019,'Course List'!D$6:D$1019))</f>
        <v/>
      </c>
      <c r="D90" s="74" t="str">
        <f>IF(B90=0,"",LOOKUP($B90,'Course List'!$C$6:$C$1019,'Course List'!E$6:E$1019))</f>
        <v/>
      </c>
      <c r="E90" s="74" t="str">
        <f>IF(B90=0,"",LOOKUP($B90,'Course List'!$C$6:$C$1019,'Course List'!F$6:F$1019))</f>
        <v/>
      </c>
      <c r="F90" s="74" t="str">
        <f>IF(B90=0,"",LOOKUP($B90,'Course List'!$C$6:$C$1019,'Course List'!G$6:G$1019))</f>
        <v/>
      </c>
      <c r="G90" s="74" t="str">
        <f>IF(B90=0,"",LOOKUP($B90,'Course List'!$C$6:$C$1019,'Course List'!H$6:H$1019))</f>
        <v/>
      </c>
      <c r="H90" s="46"/>
      <c r="I90" s="48"/>
      <c r="J90" s="240" t="str">
        <f>IF(H90=0,"",LOOKUP(H90,'GPA Table'!$B$5:$B$16,'GPA Table'!$E$5:$E$16))</f>
        <v/>
      </c>
      <c r="K90" s="233"/>
      <c r="L90" s="9"/>
      <c r="M90" s="17">
        <f t="shared" si="34"/>
        <v>0</v>
      </c>
      <c r="N90" s="17">
        <f t="shared" si="35"/>
        <v>0</v>
      </c>
      <c r="O90" s="10"/>
      <c r="P90" s="21"/>
    </row>
    <row r="91" spans="1:24" ht="16.2" thickBot="1" x14ac:dyDescent="0.35">
      <c r="A91" s="193"/>
      <c r="B91" s="194" t="str">
        <f>B82</f>
        <v>Semester</v>
      </c>
      <c r="C91" s="194">
        <f>C82+1</f>
        <v>10</v>
      </c>
      <c r="D91" s="194" t="str">
        <f>D82</f>
        <v>Total Credit Hours</v>
      </c>
      <c r="E91" s="194">
        <f>SUM(E92:E99)</f>
        <v>12</v>
      </c>
      <c r="F91" s="105" t="str">
        <f>F73</f>
        <v>SPRING</v>
      </c>
      <c r="G91" s="105">
        <f>G82+1</f>
        <v>2022</v>
      </c>
      <c r="H91" s="43"/>
      <c r="I91" s="44"/>
      <c r="J91" s="237">
        <f>IF(N91=0,0,ROUND(M91/N91,2))</f>
        <v>0</v>
      </c>
      <c r="K91" s="242"/>
      <c r="L91" s="13"/>
      <c r="M91" s="36">
        <f>SUM(M92:M99)</f>
        <v>0</v>
      </c>
      <c r="N91" s="37">
        <f t="shared" ref="N91" si="37">SUM(N92:N99)</f>
        <v>0</v>
      </c>
      <c r="X91" s="200"/>
    </row>
    <row r="92" spans="1:24" x14ac:dyDescent="0.3">
      <c r="A92" s="195">
        <v>1</v>
      </c>
      <c r="B92" s="103" t="s">
        <v>496</v>
      </c>
      <c r="C92" s="103" t="str">
        <f>IF(B92=0,"",LOOKUP($B92,'Course List'!$C$6:$C$1019,'Course List'!D$6:D$1019))</f>
        <v>---</v>
      </c>
      <c r="D92" s="103" t="str">
        <f>IF(B92=0,"",LOOKUP($B92,'Course List'!$C$6:$C$1019,'Course List'!E$6:E$1019))</f>
        <v>CE 6000 &amp; 8000 Level</v>
      </c>
      <c r="E92" s="103">
        <f>IF(B92=0,"",LOOKUP($B92,'Course List'!$C$6:$C$1019,'Course List'!F$6:F$1019))</f>
        <v>3</v>
      </c>
      <c r="F92" s="103" t="str">
        <f>IF(B92=0,"",LOOKUP($B92,'Course List'!$C$6:$C$1019,'Course List'!G$6:G$1019))</f>
        <v>F &amp; S</v>
      </c>
      <c r="G92" s="103" t="str">
        <f>IF(B92=0,"",LOOKUP($B92,'Course List'!$C$6:$C$1019,'Course List'!H$6:H$1019))</f>
        <v xml:space="preserve"> ---</v>
      </c>
      <c r="H92" s="45"/>
      <c r="I92" s="47"/>
      <c r="J92" s="238" t="str">
        <f>IF(H92=0,"",LOOKUP(H92,'GPA Table'!$B$5:$B$16,'GPA Table'!$E$5:$E$16))</f>
        <v/>
      </c>
      <c r="K92" s="230"/>
      <c r="L92" s="9"/>
      <c r="M92" s="17">
        <f t="shared" ref="M92:M99" si="38">IF(E92=0,0,IF(H92=0,0,J92*E92))</f>
        <v>0</v>
      </c>
      <c r="N92" s="17">
        <f t="shared" ref="N92:N99" si="39">IF(H92=0,0,E92)</f>
        <v>0</v>
      </c>
      <c r="X92" s="200"/>
    </row>
    <row r="93" spans="1:24" x14ac:dyDescent="0.3">
      <c r="A93" s="195">
        <f>A92+1</f>
        <v>2</v>
      </c>
      <c r="B93" s="103" t="s">
        <v>496</v>
      </c>
      <c r="C93" s="103" t="str">
        <f>IF(B93=0,"",LOOKUP($B93,'Course List'!$C$6:$C$1019,'Course List'!D$6:D$1019))</f>
        <v>---</v>
      </c>
      <c r="D93" s="103" t="str">
        <f>IF(B93=0,"",LOOKUP($B93,'Course List'!$C$6:$C$1019,'Course List'!E$6:E$1019))</f>
        <v>CE 6000 &amp; 8000 Level</v>
      </c>
      <c r="E93" s="103">
        <f>IF(B93=0,"",LOOKUP($B93,'Course List'!$C$6:$C$1019,'Course List'!F$6:F$1019))</f>
        <v>3</v>
      </c>
      <c r="F93" s="103" t="str">
        <f>IF(B93=0,"",LOOKUP($B93,'Course List'!$C$6:$C$1019,'Course List'!G$6:G$1019))</f>
        <v>F &amp; S</v>
      </c>
      <c r="G93" s="103" t="str">
        <f>IF(B93=0,"",LOOKUP($B93,'Course List'!$C$6:$C$1019,'Course List'!H$6:H$1019))</f>
        <v xml:space="preserve"> ---</v>
      </c>
      <c r="H93" s="45"/>
      <c r="I93" s="47"/>
      <c r="J93" s="239" t="str">
        <f>IF(H93=0,"",LOOKUP(H93,'GPA Table'!$B$5:$B$16,'GPA Table'!$E$5:$E$16))</f>
        <v/>
      </c>
      <c r="K93" s="231"/>
      <c r="L93" s="9"/>
      <c r="M93" s="17">
        <f t="shared" si="38"/>
        <v>0</v>
      </c>
      <c r="N93" s="17">
        <f t="shared" si="39"/>
        <v>0</v>
      </c>
      <c r="X93" s="200"/>
    </row>
    <row r="94" spans="1:24" x14ac:dyDescent="0.3">
      <c r="A94" s="195">
        <f t="shared" ref="A94:A96" si="40">A93+1</f>
        <v>3</v>
      </c>
      <c r="B94" s="103" t="s">
        <v>496</v>
      </c>
      <c r="C94" s="103" t="str">
        <f>IF(B94=0,"",LOOKUP($B94,'Course List'!$C$6:$C$1019,'Course List'!D$6:D$1019))</f>
        <v>---</v>
      </c>
      <c r="D94" s="103" t="str">
        <f>IF(B94=0,"",LOOKUP($B94,'Course List'!$C$6:$C$1019,'Course List'!E$6:E$1019))</f>
        <v>CE 6000 &amp; 8000 Level</v>
      </c>
      <c r="E94" s="103">
        <f>IF(B94=0,"",LOOKUP($B94,'Course List'!$C$6:$C$1019,'Course List'!F$6:F$1019))</f>
        <v>3</v>
      </c>
      <c r="F94" s="103" t="str">
        <f>IF(B94=0,"",LOOKUP($B94,'Course List'!$C$6:$C$1019,'Course List'!G$6:G$1019))</f>
        <v>F &amp; S</v>
      </c>
      <c r="G94" s="103" t="str">
        <f>IF(B94=0,"",LOOKUP($B94,'Course List'!$C$6:$C$1019,'Course List'!H$6:H$1019))</f>
        <v xml:space="preserve"> ---</v>
      </c>
      <c r="H94" s="45"/>
      <c r="I94" s="47"/>
      <c r="J94" s="239" t="str">
        <f>IF(H94=0,"",LOOKUP(H94,'GPA Table'!$B$5:$B$16,'GPA Table'!$E$5:$E$16))</f>
        <v/>
      </c>
      <c r="K94" s="231"/>
      <c r="L94" s="9"/>
      <c r="M94" s="17">
        <f t="shared" si="38"/>
        <v>0</v>
      </c>
      <c r="N94" s="17">
        <f t="shared" si="39"/>
        <v>0</v>
      </c>
      <c r="X94" s="200"/>
    </row>
    <row r="95" spans="1:24" x14ac:dyDescent="0.3">
      <c r="A95" s="195">
        <f t="shared" si="40"/>
        <v>4</v>
      </c>
      <c r="B95" s="103" t="s">
        <v>496</v>
      </c>
      <c r="C95" s="103" t="str">
        <f>IF(B95=0,"",LOOKUP($B95,'Course List'!$C$6:$C$1019,'Course List'!D$6:D$1019))</f>
        <v>---</v>
      </c>
      <c r="D95" s="103" t="str">
        <f>IF(B95=0,"",LOOKUP($B95,'Course List'!$C$6:$C$1019,'Course List'!E$6:E$1019))</f>
        <v>CE 6000 &amp; 8000 Level</v>
      </c>
      <c r="E95" s="103">
        <f>IF(B95=0,"",LOOKUP($B95,'Course List'!$C$6:$C$1019,'Course List'!F$6:F$1019))</f>
        <v>3</v>
      </c>
      <c r="F95" s="103" t="str">
        <f>IF(B95=0,"",LOOKUP($B95,'Course List'!$C$6:$C$1019,'Course List'!G$6:G$1019))</f>
        <v>F &amp; S</v>
      </c>
      <c r="G95" s="103" t="str">
        <f>IF(B95=0,"",LOOKUP($B95,'Course List'!$C$6:$C$1019,'Course List'!H$6:H$1019))</f>
        <v xml:space="preserve"> ---</v>
      </c>
      <c r="H95" s="45"/>
      <c r="I95" s="47"/>
      <c r="J95" s="239" t="str">
        <f>IF(H95=0,"",LOOKUP(H95,'GPA Table'!$B$5:$B$16,'GPA Table'!$E$5:$E$16))</f>
        <v/>
      </c>
      <c r="K95" s="231"/>
      <c r="L95" s="9"/>
      <c r="M95" s="17">
        <f t="shared" si="38"/>
        <v>0</v>
      </c>
      <c r="N95" s="17">
        <f t="shared" si="39"/>
        <v>0</v>
      </c>
      <c r="X95" s="200"/>
    </row>
    <row r="96" spans="1:24" x14ac:dyDescent="0.3">
      <c r="A96" s="195">
        <f t="shared" si="40"/>
        <v>5</v>
      </c>
      <c r="B96" s="73"/>
      <c r="C96" s="73" t="str">
        <f>IF(B96=0,"",LOOKUP($B96,'Course List'!$C$6:$C$1019,'Course List'!D$6:D$1019))</f>
        <v/>
      </c>
      <c r="D96" s="73" t="str">
        <f>IF(B96=0,"",LOOKUP($B96,'Course List'!$C$6:$C$1019,'Course List'!E$6:E$1019))</f>
        <v/>
      </c>
      <c r="E96" s="73" t="str">
        <f>IF(B96=0,"",LOOKUP($B96,'Course List'!$C$6:$C$1019,'Course List'!F$6:F$1019))</f>
        <v/>
      </c>
      <c r="F96" s="73" t="str">
        <f>IF(B96=0,"",LOOKUP($B96,'Course List'!$C$6:$C$1019,'Course List'!G$6:G$1019))</f>
        <v/>
      </c>
      <c r="G96" s="73" t="str">
        <f>IF(B96=0,"",LOOKUP($B96,'Course List'!$C$6:$C$1019,'Course List'!H$6:H$1019))</f>
        <v/>
      </c>
      <c r="H96" s="45"/>
      <c r="I96" s="47"/>
      <c r="J96" s="239" t="str">
        <f>IF(H96=0,"",LOOKUP(H96,'GPA Table'!$B$5:$B$16,'GPA Table'!$E$5:$E$16))</f>
        <v/>
      </c>
      <c r="K96" s="231"/>
      <c r="L96" s="9"/>
      <c r="M96" s="17">
        <f t="shared" si="38"/>
        <v>0</v>
      </c>
      <c r="N96" s="17">
        <f t="shared" si="39"/>
        <v>0</v>
      </c>
      <c r="X96" s="200"/>
    </row>
    <row r="97" spans="1:24" x14ac:dyDescent="0.3">
      <c r="A97" s="195">
        <f>A96+1</f>
        <v>6</v>
      </c>
      <c r="B97" s="73"/>
      <c r="C97" s="73" t="str">
        <f>IF(B97=0,"",LOOKUP($B97,'Course List'!$C$6:$C$1019,'Course List'!D$6:D$1019))</f>
        <v/>
      </c>
      <c r="D97" s="73" t="str">
        <f>IF(B97=0,"",LOOKUP($B97,'Course List'!$C$6:$C$1019,'Course List'!E$6:E$1019))</f>
        <v/>
      </c>
      <c r="E97" s="73" t="str">
        <f>IF(B97=0,"",LOOKUP($B97,'Course List'!$C$6:$C$1019,'Course List'!F$6:F$1019))</f>
        <v/>
      </c>
      <c r="F97" s="73" t="str">
        <f>IF(B97=0,"",LOOKUP($B97,'Course List'!$C$6:$C$1019,'Course List'!G$6:G$1019))</f>
        <v/>
      </c>
      <c r="G97" s="73" t="str">
        <f>IF(B97=0,"",LOOKUP($B97,'Course List'!$C$6:$C$1019,'Course List'!H$6:H$1019))</f>
        <v/>
      </c>
      <c r="H97" s="45"/>
      <c r="I97" s="47"/>
      <c r="J97" s="239" t="str">
        <f>IF(H97=0,"",LOOKUP(H97,'GPA Table'!$B$5:$B$16,'GPA Table'!$E$5:$E$16))</f>
        <v/>
      </c>
      <c r="K97" s="231"/>
      <c r="L97" s="9"/>
      <c r="M97" s="17">
        <f t="shared" si="38"/>
        <v>0</v>
      </c>
      <c r="N97" s="17">
        <f t="shared" si="39"/>
        <v>0</v>
      </c>
      <c r="X97" s="200"/>
    </row>
    <row r="98" spans="1:24" x14ac:dyDescent="0.3">
      <c r="A98" s="195">
        <f>A97+1</f>
        <v>7</v>
      </c>
      <c r="B98" s="197"/>
      <c r="C98" s="73" t="str">
        <f>IF(B98=0,"",LOOKUP($B98,'Course List'!$C$6:$C$1019,'Course List'!D$6:D$1019))</f>
        <v/>
      </c>
      <c r="D98" s="73" t="str">
        <f>IF(B98=0,"",LOOKUP($B98,'Course List'!$C$6:$C$1019,'Course List'!E$6:E$1019))</f>
        <v/>
      </c>
      <c r="E98" s="73" t="str">
        <f>IF(B98=0,"",LOOKUP($B98,'Course List'!$C$6:$C$1019,'Course List'!F$6:F$1019))</f>
        <v/>
      </c>
      <c r="F98" s="73" t="str">
        <f>IF(B98=0,"",LOOKUP($B98,'Course List'!$C$6:$C$1019,'Course List'!G$6:G$1019))</f>
        <v/>
      </c>
      <c r="G98" s="73" t="str">
        <f>IF(B98=0,"",LOOKUP($B98,'Course List'!$C$6:$C$1019,'Course List'!H$6:H$1019))</f>
        <v/>
      </c>
      <c r="H98" s="45"/>
      <c r="I98" s="47"/>
      <c r="J98" s="239" t="str">
        <f>IF(H98=0,"",LOOKUP(H98,'GPA Table'!$B$5:$B$16,'GPA Table'!$E$5:$E$16))</f>
        <v/>
      </c>
      <c r="K98" s="231"/>
      <c r="L98" s="9"/>
      <c r="M98" s="17">
        <f t="shared" si="38"/>
        <v>0</v>
      </c>
      <c r="N98" s="17">
        <f t="shared" si="39"/>
        <v>0</v>
      </c>
      <c r="X98" s="200"/>
    </row>
    <row r="99" spans="1:24" ht="16.2" thickBot="1" x14ac:dyDescent="0.35">
      <c r="A99" s="198">
        <f>A98+1</f>
        <v>8</v>
      </c>
      <c r="B99" s="74"/>
      <c r="C99" s="74" t="str">
        <f>IF(B99=0,"",LOOKUP($B99,'Course List'!$C$6:$C$1019,'Course List'!D$6:D$1019))</f>
        <v/>
      </c>
      <c r="D99" s="74" t="str">
        <f>IF(B99=0,"",LOOKUP($B99,'Course List'!$C$6:$C$1019,'Course List'!E$6:E$1019))</f>
        <v/>
      </c>
      <c r="E99" s="74" t="str">
        <f>IF(B99=0,"",LOOKUP($B99,'Course List'!$C$6:$C$1019,'Course List'!F$6:F$1019))</f>
        <v/>
      </c>
      <c r="F99" s="74" t="str">
        <f>IF(B99=0,"",LOOKUP($B99,'Course List'!$C$6:$C$1019,'Course List'!G$6:G$1019))</f>
        <v/>
      </c>
      <c r="G99" s="74" t="str">
        <f>IF(B99=0,"",LOOKUP($B99,'Course List'!$C$6:$C$1019,'Course List'!H$6:H$1019))</f>
        <v/>
      </c>
      <c r="H99" s="46"/>
      <c r="I99" s="48"/>
      <c r="J99" s="240" t="str">
        <f>IF(H99=0,"",LOOKUP(H99,'GPA Table'!$B$5:$B$16,'GPA Table'!$E$5:$E$16))</f>
        <v/>
      </c>
      <c r="K99" s="233"/>
      <c r="L99" s="9"/>
      <c r="M99" s="17">
        <f t="shared" si="38"/>
        <v>0</v>
      </c>
      <c r="N99" s="17">
        <f t="shared" si="39"/>
        <v>0</v>
      </c>
      <c r="X99" s="200"/>
    </row>
  </sheetData>
  <sheetProtection password="CD74" sheet="1" objects="1" scenarios="1"/>
  <mergeCells count="14">
    <mergeCell ref="K9:K10"/>
    <mergeCell ref="B6:C6"/>
    <mergeCell ref="D6:F6"/>
    <mergeCell ref="H6:I6"/>
    <mergeCell ref="B7:C7"/>
    <mergeCell ref="D7:F7"/>
    <mergeCell ref="H7:I7"/>
    <mergeCell ref="B5:F5"/>
    <mergeCell ref="H5:I5"/>
    <mergeCell ref="A1:J1"/>
    <mergeCell ref="A2:J2"/>
    <mergeCell ref="A3:J3"/>
    <mergeCell ref="B4:C4"/>
    <mergeCell ref="E4:F4"/>
  </mergeCells>
  <pageMargins left="0.7" right="0.7" top="0.24" bottom="0.13" header="0.3" footer="0.3"/>
  <pageSetup scale="70" fitToHeight="2"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9"/>
  <sheetViews>
    <sheetView zoomScale="80" zoomScaleNormal="80" workbookViewId="0">
      <selection activeCell="D11" sqref="D11"/>
    </sheetView>
  </sheetViews>
  <sheetFormatPr defaultColWidth="9.109375" defaultRowHeight="15.6" x14ac:dyDescent="0.3"/>
  <cols>
    <col min="1" max="1" width="4.6640625" style="188" customWidth="1"/>
    <col min="2" max="2" width="21.88671875" style="183" customWidth="1"/>
    <col min="3" max="3" width="9.109375" style="188" customWidth="1"/>
    <col min="4" max="4" width="44.33203125" style="188" customWidth="1"/>
    <col min="5" max="5" width="8.33203125" style="188" customWidth="1"/>
    <col min="6" max="6" width="10.5546875" style="188" customWidth="1"/>
    <col min="7" max="7" width="46.5546875" style="183" customWidth="1"/>
    <col min="8" max="8" width="8.5546875" style="188" customWidth="1"/>
    <col min="9" max="9" width="12.5546875" style="188" customWidth="1"/>
    <col min="10" max="10" width="14.109375" style="21" customWidth="1"/>
    <col min="11" max="11" width="67.33203125" style="234" customWidth="1"/>
    <col min="12" max="12" width="8" style="21" customWidth="1"/>
    <col min="13" max="13" width="6.109375" style="21" customWidth="1"/>
    <col min="14" max="14" width="5.88671875" style="21" customWidth="1"/>
    <col min="15" max="15" width="7.6640625" style="21" customWidth="1"/>
    <col min="16" max="16" width="4.6640625" style="21" customWidth="1"/>
    <col min="17" max="28" width="9.109375" style="21"/>
    <col min="29" max="16384" width="9.109375" style="188"/>
  </cols>
  <sheetData>
    <row r="1" spans="1:28" s="187" customFormat="1" x14ac:dyDescent="0.3">
      <c r="A1" s="300" t="s">
        <v>0</v>
      </c>
      <c r="B1" s="300"/>
      <c r="C1" s="300"/>
      <c r="D1" s="300"/>
      <c r="E1" s="300"/>
      <c r="F1" s="300"/>
      <c r="G1" s="300"/>
      <c r="H1" s="300"/>
      <c r="I1" s="300"/>
      <c r="J1" s="300"/>
      <c r="K1" s="227"/>
      <c r="L1" s="186"/>
      <c r="M1" s="186"/>
      <c r="N1" s="186"/>
      <c r="O1" s="186"/>
      <c r="P1" s="13"/>
      <c r="Q1" s="13"/>
      <c r="R1" s="13"/>
      <c r="S1" s="13"/>
      <c r="T1" s="13"/>
      <c r="U1" s="13"/>
      <c r="V1" s="13"/>
      <c r="W1" s="13"/>
      <c r="X1" s="13"/>
      <c r="Y1" s="13"/>
      <c r="Z1" s="13"/>
      <c r="AA1" s="13"/>
      <c r="AB1" s="13"/>
    </row>
    <row r="2" spans="1:28" s="187" customFormat="1" x14ac:dyDescent="0.3">
      <c r="A2" s="300" t="s">
        <v>1</v>
      </c>
      <c r="B2" s="300"/>
      <c r="C2" s="300"/>
      <c r="D2" s="300"/>
      <c r="E2" s="300"/>
      <c r="F2" s="300"/>
      <c r="G2" s="300"/>
      <c r="H2" s="300"/>
      <c r="I2" s="300"/>
      <c r="J2" s="300"/>
      <c r="K2" s="227"/>
      <c r="L2" s="186"/>
      <c r="M2" s="186"/>
      <c r="N2" s="186"/>
      <c r="O2" s="186"/>
      <c r="P2" s="13"/>
      <c r="Q2" s="13"/>
      <c r="R2" s="13"/>
      <c r="S2" s="13"/>
      <c r="T2" s="13"/>
      <c r="U2" s="13"/>
      <c r="V2" s="13"/>
      <c r="W2" s="13"/>
      <c r="X2" s="13"/>
      <c r="Y2" s="13"/>
      <c r="Z2" s="13"/>
      <c r="AA2" s="13"/>
      <c r="AB2" s="13"/>
    </row>
    <row r="3" spans="1:28" s="187" customFormat="1" ht="16.2" thickBot="1" x14ac:dyDescent="0.35">
      <c r="A3" s="300" t="s">
        <v>2</v>
      </c>
      <c r="B3" s="300"/>
      <c r="C3" s="300"/>
      <c r="D3" s="300"/>
      <c r="E3" s="300"/>
      <c r="F3" s="300"/>
      <c r="G3" s="300"/>
      <c r="H3" s="300"/>
      <c r="I3" s="300"/>
      <c r="J3" s="300"/>
      <c r="K3" s="227"/>
      <c r="L3" s="186"/>
      <c r="M3" s="186"/>
      <c r="N3" s="186"/>
      <c r="O3" s="186"/>
      <c r="P3" s="13"/>
      <c r="Q3" s="13"/>
      <c r="R3" s="13"/>
      <c r="S3" s="13"/>
      <c r="T3" s="13"/>
      <c r="U3" s="13"/>
      <c r="V3" s="13"/>
      <c r="W3" s="13"/>
      <c r="X3" s="13"/>
      <c r="Y3" s="13"/>
      <c r="Z3" s="13"/>
      <c r="AA3" s="13"/>
      <c r="AB3" s="13"/>
    </row>
    <row r="4" spans="1:28" x14ac:dyDescent="0.3">
      <c r="B4" s="301" t="s">
        <v>395</v>
      </c>
      <c r="C4" s="302"/>
      <c r="D4" s="184">
        <f>NOTES!G11</f>
        <v>2016</v>
      </c>
      <c r="E4" s="303">
        <f>D4+1</f>
        <v>2017</v>
      </c>
      <c r="F4" s="304"/>
      <c r="G4" s="184" t="s">
        <v>402</v>
      </c>
      <c r="H4" s="184">
        <f>D4+3</f>
        <v>2019</v>
      </c>
      <c r="I4" s="189">
        <f>E4+3</f>
        <v>2020</v>
      </c>
      <c r="J4" s="39" t="s">
        <v>433</v>
      </c>
      <c r="K4" s="228"/>
    </row>
    <row r="5" spans="1:28" s="190" customFormat="1" ht="16.5" customHeight="1" thickBot="1" x14ac:dyDescent="0.35">
      <c r="B5" s="293" t="s">
        <v>498</v>
      </c>
      <c r="C5" s="294"/>
      <c r="D5" s="294"/>
      <c r="E5" s="294"/>
      <c r="F5" s="294"/>
      <c r="G5" s="180" t="s">
        <v>431</v>
      </c>
      <c r="H5" s="305">
        <f>E10+E19+E28+E37+E46+E55+E64+E73+E82+E91</f>
        <v>160</v>
      </c>
      <c r="I5" s="306"/>
      <c r="J5" s="40">
        <f>N9</f>
        <v>0</v>
      </c>
      <c r="K5" s="229"/>
      <c r="L5" s="35"/>
      <c r="M5" s="8"/>
      <c r="N5" s="8"/>
      <c r="O5" s="21"/>
      <c r="P5" s="191"/>
    </row>
    <row r="6" spans="1:28" s="186" customFormat="1" ht="15.75" customHeight="1" x14ac:dyDescent="0.3">
      <c r="B6" s="283" t="s">
        <v>406</v>
      </c>
      <c r="C6" s="284"/>
      <c r="D6" s="287"/>
      <c r="E6" s="287"/>
      <c r="F6" s="287"/>
      <c r="G6" s="26" t="s">
        <v>404</v>
      </c>
      <c r="H6" s="287"/>
      <c r="I6" s="289"/>
      <c r="J6" s="39" t="s">
        <v>432</v>
      </c>
      <c r="K6" s="228"/>
      <c r="M6" s="21"/>
      <c r="N6" s="21"/>
      <c r="O6" s="21"/>
      <c r="P6" s="21"/>
    </row>
    <row r="7" spans="1:28" s="186" customFormat="1" ht="16.5" customHeight="1" thickBot="1" x14ac:dyDescent="0.35">
      <c r="B7" s="285" t="s">
        <v>407</v>
      </c>
      <c r="C7" s="286"/>
      <c r="D7" s="288"/>
      <c r="E7" s="288"/>
      <c r="F7" s="288"/>
      <c r="G7" s="27" t="s">
        <v>405</v>
      </c>
      <c r="H7" s="288"/>
      <c r="I7" s="290"/>
      <c r="J7" s="41">
        <f>IF(N9=0,0,ROUND(M9/N9,2))</f>
        <v>0</v>
      </c>
      <c r="K7" s="229"/>
      <c r="L7" s="42"/>
      <c r="M7" s="21"/>
      <c r="N7" s="21"/>
      <c r="O7" s="21"/>
      <c r="P7" s="21"/>
    </row>
    <row r="8" spans="1:28" s="186" customFormat="1" ht="16.2" thickBot="1" x14ac:dyDescent="0.35">
      <c r="B8" s="99"/>
      <c r="C8" s="6"/>
      <c r="D8" s="7"/>
      <c r="E8" s="8"/>
      <c r="F8" s="8"/>
      <c r="G8" s="8"/>
      <c r="H8" s="8"/>
      <c r="I8" s="8"/>
      <c r="J8" s="8"/>
      <c r="K8" s="229"/>
      <c r="L8" s="9"/>
      <c r="M8" s="10"/>
      <c r="N8" s="10"/>
      <c r="O8" s="10"/>
      <c r="P8" s="21"/>
    </row>
    <row r="9" spans="1:28" s="16" customFormat="1" ht="32.25" customHeight="1" thickBot="1" x14ac:dyDescent="0.35">
      <c r="B9" s="30" t="s">
        <v>371</v>
      </c>
      <c r="C9" s="31" t="s">
        <v>403</v>
      </c>
      <c r="D9" s="31" t="s">
        <v>17</v>
      </c>
      <c r="E9" s="31" t="s">
        <v>18</v>
      </c>
      <c r="F9" s="31" t="s">
        <v>19</v>
      </c>
      <c r="G9" s="31" t="s">
        <v>20</v>
      </c>
      <c r="H9" s="31" t="s">
        <v>5</v>
      </c>
      <c r="I9" s="192" t="s">
        <v>6</v>
      </c>
      <c r="J9" s="49" t="s">
        <v>413</v>
      </c>
      <c r="K9" s="291" t="s">
        <v>828</v>
      </c>
      <c r="M9" s="38">
        <f>M10+M19+M28+M37+M46+M55+M64+M73+M82+M91</f>
        <v>0</v>
      </c>
      <c r="N9" s="38">
        <f>N10+N19+N28+N37+N46+N55+N64+N73+N82+N91</f>
        <v>0</v>
      </c>
    </row>
    <row r="10" spans="1:28" s="13" customFormat="1" ht="16.2" thickBot="1" x14ac:dyDescent="0.35">
      <c r="A10" s="201"/>
      <c r="B10" s="202" t="s">
        <v>19</v>
      </c>
      <c r="C10" s="202">
        <v>1</v>
      </c>
      <c r="D10" s="202" t="s">
        <v>394</v>
      </c>
      <c r="E10" s="202">
        <f>SUM(E11:E18)</f>
        <v>16</v>
      </c>
      <c r="F10" s="185" t="s">
        <v>3</v>
      </c>
      <c r="G10" s="185">
        <f>D4</f>
        <v>2016</v>
      </c>
      <c r="H10" s="43"/>
      <c r="I10" s="44"/>
      <c r="J10" s="50">
        <f>IF(N10=0,0,ROUND(M10/N10,2))</f>
        <v>0</v>
      </c>
      <c r="K10" s="292"/>
      <c r="M10" s="36">
        <f>SUM(M11:M18)</f>
        <v>0</v>
      </c>
      <c r="N10" s="37">
        <f>SUM(N11:N18)</f>
        <v>0</v>
      </c>
      <c r="O10" s="14"/>
      <c r="P10" s="14"/>
    </row>
    <row r="11" spans="1:28" s="186" customFormat="1" x14ac:dyDescent="0.3">
      <c r="A11" s="203">
        <v>1</v>
      </c>
      <c r="B11" s="103" t="s">
        <v>270</v>
      </c>
      <c r="C11" s="103" t="str">
        <f>IF(B11=0,"",LOOKUP($B11,'Course List'!$C$6:$C$1019,'Course List'!D$6:D$1019))</f>
        <v>  001</v>
      </c>
      <c r="D11" s="103" t="str">
        <f>IF(B11=0,"",LOOKUP($B11,'Course List'!$C$6:$C$1019,'Course List'!E$6:E$1019))</f>
        <v> Intro:Civil &amp; Environmentl Eng</v>
      </c>
      <c r="E11" s="103">
        <f>IF(B11=0,"",LOOKUP($B11,'Course List'!$C$6:$C$1019,'Course List'!F$6:F$1019))</f>
        <v>1</v>
      </c>
      <c r="F11" s="103" t="str">
        <f>IF(B11=0,"",LOOKUP($B11,'Course List'!$C$6:$C$1019,'Course List'!G$6:G$1019))</f>
        <v>F</v>
      </c>
      <c r="G11" s="103" t="str">
        <f>IF(B11=0,"",LOOKUP($B11,'Course List'!$C$6:$C$1019,'Course List'!H$6:H$1019))</f>
        <v>None</v>
      </c>
      <c r="H11" s="45"/>
      <c r="I11" s="47"/>
      <c r="J11" s="32" t="str">
        <f>IF(H11=0,"",LOOKUP(H11,'GPA Table'!$B$5:$B$16,'GPA Table'!$E$5:$E$16))</f>
        <v/>
      </c>
      <c r="K11" s="230"/>
      <c r="L11" s="9"/>
      <c r="M11" s="17">
        <f>IF(E11=0,0,IF(H11=0,0,J11*E11))</f>
        <v>0</v>
      </c>
      <c r="N11" s="17">
        <f>IF(H11=0,0,E11)</f>
        <v>0</v>
      </c>
      <c r="O11" s="10"/>
      <c r="P11" s="21"/>
    </row>
    <row r="12" spans="1:28" s="186" customFormat="1" x14ac:dyDescent="0.3">
      <c r="A12" s="203">
        <f>A11+1</f>
        <v>2</v>
      </c>
      <c r="B12" s="196" t="s">
        <v>372</v>
      </c>
      <c r="C12" s="103">
        <f>IF(B12=0,"",LOOKUP($B12,'Course List'!$C$6:$C$1019,'Course List'!D$6:D$1019))</f>
        <v>11</v>
      </c>
      <c r="D12" s="103" t="str">
        <f>IF(B12=0,"",LOOKUP($B12,'Course List'!$C$6:$C$1019,'Course List'!E$6:E$1019))</f>
        <v>General Chemistry I</v>
      </c>
      <c r="E12" s="103">
        <f>IF(B12=0,"",LOOKUP($B12,'Course List'!$C$6:$C$1019,'Course List'!F$6:F$1019))</f>
        <v>4</v>
      </c>
      <c r="F12" s="103" t="str">
        <f>IF(B12=0,"",LOOKUP($B12,'Course List'!$C$6:$C$1019,'Course List'!G$6:G$1019))</f>
        <v>F &amp; S</v>
      </c>
      <c r="G12" s="103" t="str">
        <f>IF(B12=0,"",LOOKUP($B12,'Course List'!$C$6:$C$1019,'Course List'!H$6:H$1019))</f>
        <v>One year of high school algebra</v>
      </c>
      <c r="H12" s="45"/>
      <c r="I12" s="47"/>
      <c r="J12" s="33" t="str">
        <f>IF(H12=0,"",LOOKUP(H12,'GPA Table'!$B$5:$B$16,'GPA Table'!$E$5:$E$16))</f>
        <v/>
      </c>
      <c r="K12" s="231"/>
      <c r="L12" s="9"/>
      <c r="M12" s="17">
        <f t="shared" ref="M12:M16" si="0">IF(E12=0,0,IF(H12=0,0,J12*E12))</f>
        <v>0</v>
      </c>
      <c r="N12" s="17">
        <f t="shared" ref="N12:N18" si="1">IF(H12=0,0,E12)</f>
        <v>0</v>
      </c>
      <c r="O12" s="10"/>
      <c r="P12" s="21"/>
    </row>
    <row r="13" spans="1:28" s="186" customFormat="1" x14ac:dyDescent="0.3">
      <c r="A13" s="203">
        <f t="shared" ref="A13:A18" si="2">A12+1</f>
        <v>3</v>
      </c>
      <c r="B13" s="103" t="s">
        <v>389</v>
      </c>
      <c r="C13" s="103" t="str">
        <f>IF(B13=0,"",LOOKUP($B13,'Course List'!$C$6:$C$1019,'Course List'!D$6:D$1019))</f>
        <v>---</v>
      </c>
      <c r="D13" s="103" t="str">
        <f>IF(B13=0,"",LOOKUP($B13,'Course List'!$C$6:$C$1019,'Course List'!E$6:E$1019))</f>
        <v>See the H/SS List</v>
      </c>
      <c r="E13" s="103">
        <f>IF(B13=0,"",LOOKUP($B13,'Course List'!$C$6:$C$1019,'Course List'!F$6:F$1019))</f>
        <v>3</v>
      </c>
      <c r="F13" s="103" t="str">
        <f>IF(B13=0,"",LOOKUP($B13,'Course List'!$C$6:$C$1019,'Course List'!G$6:G$1019))</f>
        <v>F &amp; S</v>
      </c>
      <c r="G13" s="103" t="str">
        <f>IF(B13=0,"",LOOKUP($B13,'Course List'!$C$6:$C$1019,'Course List'!H$6:H$1019))</f>
        <v xml:space="preserve"> ---</v>
      </c>
      <c r="H13" s="45"/>
      <c r="I13" s="47"/>
      <c r="J13" s="33" t="str">
        <f>IF(H13=0,"",LOOKUP(H13,'GPA Table'!$B$5:$B$16,'GPA Table'!$E$5:$E$16))</f>
        <v/>
      </c>
      <c r="K13" s="231"/>
      <c r="L13" s="9"/>
      <c r="M13" s="17">
        <f t="shared" si="0"/>
        <v>0</v>
      </c>
      <c r="N13" s="17">
        <f t="shared" si="1"/>
        <v>0</v>
      </c>
      <c r="O13" s="10"/>
      <c r="P13" s="21"/>
    </row>
    <row r="14" spans="1:28" s="186" customFormat="1" ht="37.950000000000003" customHeight="1" x14ac:dyDescent="0.3">
      <c r="A14" s="203">
        <f t="shared" si="2"/>
        <v>4</v>
      </c>
      <c r="B14" s="103" t="s">
        <v>369</v>
      </c>
      <c r="C14" s="103">
        <f>IF(B14=0,"",LOOKUP($B14,'Course List'!$C$6:$C$1019,'Course List'!D$6:D$1019))</f>
        <v>31</v>
      </c>
      <c r="D14" s="103" t="str">
        <f>IF(B14=0,"",LOOKUP($B14,'Course List'!$C$6:$C$1019,'Course List'!E$6:E$1019))</f>
        <v>Single-Variable Calculus I </v>
      </c>
      <c r="E14" s="103">
        <f>IF(B14=0,"",LOOKUP($B14,'Course List'!$C$6:$C$1019,'Course List'!F$6:F$1019))</f>
        <v>3</v>
      </c>
      <c r="F14" s="103" t="str">
        <f>IF(B14=0,"",LOOKUP($B14,'Course List'!$C$6:$C$1019,'Course List'!G$6:G$1019))</f>
        <v>F &amp; S</v>
      </c>
      <c r="G14" s="103" t="str">
        <f>IF(B14=0,"",LOOKUP($B14,'Course List'!$C$6:$C$1019,'Course List'!H$6:H$1019))</f>
        <v>The placement examination or a score of 720 or above on the SAT II in mathematics</v>
      </c>
      <c r="H14" s="45"/>
      <c r="I14" s="47"/>
      <c r="J14" s="33" t="str">
        <f>IF(H14=0,"",LOOKUP(H14,'GPA Table'!$B$5:$B$16,'GPA Table'!$E$5:$E$16))</f>
        <v/>
      </c>
      <c r="K14" s="231"/>
      <c r="L14" s="9"/>
      <c r="M14" s="17">
        <f t="shared" si="0"/>
        <v>0</v>
      </c>
      <c r="N14" s="17">
        <f t="shared" si="1"/>
        <v>0</v>
      </c>
      <c r="O14" s="10"/>
      <c r="P14" s="21"/>
    </row>
    <row r="15" spans="1:28" s="186" customFormat="1" x14ac:dyDescent="0.3">
      <c r="A15" s="203">
        <f t="shared" si="2"/>
        <v>5</v>
      </c>
      <c r="B15" s="103" t="s">
        <v>370</v>
      </c>
      <c r="C15" s="103" t="str">
        <f>IF(B15=0,"",LOOKUP($B15,'Course List'!$C$6:$C$1019,'Course List'!D$6:D$1019))</f>
        <v>  001</v>
      </c>
      <c r="D15" s="103" t="str">
        <f>IF(B15=0,"",LOOKUP($B15,'Course List'!$C$6:$C$1019,'Course List'!E$6:E$1019))</f>
        <v> Engineering Orientation</v>
      </c>
      <c r="E15" s="103">
        <f>IF(B15=0,"",LOOKUP($B15,'Course List'!$C$6:$C$1019,'Course List'!F$6:F$1019))</f>
        <v>1</v>
      </c>
      <c r="F15" s="103" t="str">
        <f>IF(B15=0,"",LOOKUP($B15,'Course List'!$C$6:$C$1019,'Course List'!G$6:G$1019))</f>
        <v>F</v>
      </c>
      <c r="G15" s="103" t="str">
        <f>IF(B15=0,"",LOOKUP($B15,'Course List'!$C$6:$C$1019,'Course List'!H$6:H$1019))</f>
        <v xml:space="preserve"> ---</v>
      </c>
      <c r="H15" s="45"/>
      <c r="I15" s="47"/>
      <c r="J15" s="33" t="str">
        <f>IF(H15=0,"",LOOKUP(H15,'GPA Table'!$B$5:$B$16,'GPA Table'!$E$5:$E$16))</f>
        <v/>
      </c>
      <c r="K15" s="231"/>
      <c r="L15" s="9"/>
      <c r="M15" s="17">
        <f t="shared" si="0"/>
        <v>0</v>
      </c>
      <c r="N15" s="17">
        <f t="shared" si="1"/>
        <v>0</v>
      </c>
      <c r="O15" s="10"/>
      <c r="P15" s="21"/>
    </row>
    <row r="16" spans="1:28" s="186" customFormat="1" x14ac:dyDescent="0.3">
      <c r="A16" s="203">
        <f t="shared" si="2"/>
        <v>6</v>
      </c>
      <c r="B16" s="103" t="s">
        <v>269</v>
      </c>
      <c r="C16" s="103">
        <f>IF(B16=0,"",LOOKUP($B16,'Course List'!$C$6:$C$1019,'Course List'!D$6:D$1019))</f>
        <v>20</v>
      </c>
      <c r="D16" s="103" t="str">
        <f>IF(B16=0,"",LOOKUP($B16,'Course List'!$C$6:$C$1019,'Course List'!E$6:E$1019))</f>
        <v>University Writing </v>
      </c>
      <c r="E16" s="103">
        <f>IF(B16=0,"",LOOKUP($B16,'Course List'!$C$6:$C$1019,'Course List'!F$6:F$1019))</f>
        <v>4</v>
      </c>
      <c r="F16" s="103" t="str">
        <f>IF(B16=0,"",LOOKUP($B16,'Course List'!$C$6:$C$1019,'Course List'!G$6:G$1019))</f>
        <v>F &amp; S</v>
      </c>
      <c r="G16" s="103" t="str">
        <f>IF(B16=0,"",LOOKUP($B16,'Course List'!$C$6:$C$1019,'Course List'!H$6:H$1019))</f>
        <v xml:space="preserve"> ---</v>
      </c>
      <c r="H16" s="45"/>
      <c r="I16" s="47"/>
      <c r="J16" s="33" t="str">
        <f>IF(H16=0,"",LOOKUP(H16,'GPA Table'!$B$5:$B$16,'GPA Table'!$E$5:$E$16))</f>
        <v/>
      </c>
      <c r="K16" s="231"/>
      <c r="L16" s="9"/>
      <c r="M16" s="17">
        <f t="shared" si="0"/>
        <v>0</v>
      </c>
      <c r="N16" s="17">
        <f t="shared" si="1"/>
        <v>0</v>
      </c>
      <c r="O16" s="10"/>
      <c r="P16" s="21"/>
    </row>
    <row r="17" spans="1:16" s="186" customFormat="1" x14ac:dyDescent="0.3">
      <c r="A17" s="203">
        <f t="shared" si="2"/>
        <v>7</v>
      </c>
      <c r="B17" s="73"/>
      <c r="C17" s="73" t="str">
        <f>IF(B17=0,"",LOOKUP($B17,'Course List'!$C$6:$C$1019,'Course List'!D$6:D$1019))</f>
        <v/>
      </c>
      <c r="D17" s="73" t="str">
        <f>IF(B17=0,"",LOOKUP($B17,'Course List'!$C$6:$C$1019,'Course List'!E$6:E$1019))</f>
        <v/>
      </c>
      <c r="E17" s="73" t="str">
        <f>IF(B17=0,"",LOOKUP($B17,'Course List'!$C$6:$C$1019,'Course List'!F$6:F$1019))</f>
        <v/>
      </c>
      <c r="F17" s="73" t="str">
        <f>IF(B17=0,"",LOOKUP($B17,'Course List'!$C$6:$C$1019,'Course List'!G$6:G$1019))</f>
        <v/>
      </c>
      <c r="G17" s="73" t="str">
        <f>IF(B17=0,"",LOOKUP($B17,'Course List'!$C$6:$C$1019,'Course List'!H$6:H$1019))</f>
        <v/>
      </c>
      <c r="H17" s="45"/>
      <c r="I17" s="47"/>
      <c r="J17" s="33" t="str">
        <f>IF(H17=0,"",LOOKUP(H17,'GPA Table'!$B$5:$B$16,'GPA Table'!$E$5:$E$16))</f>
        <v/>
      </c>
      <c r="K17" s="231"/>
      <c r="L17" s="9"/>
      <c r="M17" s="17">
        <f>IF(E17=0,0,IF(H17=0,0,J17*E17))</f>
        <v>0</v>
      </c>
      <c r="N17" s="17">
        <f t="shared" si="1"/>
        <v>0</v>
      </c>
      <c r="O17" s="10"/>
      <c r="P17" s="21"/>
    </row>
    <row r="18" spans="1:16" s="186" customFormat="1" ht="16.2" thickBot="1" x14ac:dyDescent="0.35">
      <c r="A18" s="204">
        <f t="shared" si="2"/>
        <v>8</v>
      </c>
      <c r="B18" s="74"/>
      <c r="C18" s="73" t="str">
        <f>IF(B18=0,"",LOOKUP($B18,'Course List'!$C$6:$C$1019,'Course List'!D$6:D$1019))</f>
        <v/>
      </c>
      <c r="D18" s="73" t="str">
        <f>IF(B18=0,"",LOOKUP($B18,'Course List'!$C$6:$C$1019,'Course List'!E$6:E$1019))</f>
        <v/>
      </c>
      <c r="E18" s="73" t="str">
        <f>IF(B18=0,"",LOOKUP($B18,'Course List'!$C$6:$C$1019,'Course List'!F$6:F$1019))</f>
        <v/>
      </c>
      <c r="F18" s="73" t="str">
        <f>IF(B18=0,"",LOOKUP($B18,'Course List'!$C$6:$C$1019,'Course List'!G$6:G$1019))</f>
        <v/>
      </c>
      <c r="G18" s="73" t="str">
        <f>IF(B18=0,"",LOOKUP($B18,'Course List'!$C$6:$C$1019,'Course List'!H$6:H$1019))</f>
        <v/>
      </c>
      <c r="H18" s="46"/>
      <c r="I18" s="48"/>
      <c r="J18" s="34" t="str">
        <f>IF(H18=0,"",LOOKUP(H18,'GPA Table'!$B$5:$B$16,'GPA Table'!$E$5:$E$16))</f>
        <v/>
      </c>
      <c r="K18" s="231"/>
      <c r="L18" s="9"/>
      <c r="M18" s="17">
        <f t="shared" ref="M18" si="3">IF(E18=0,0,IF(H18=0,0,J18*E18))</f>
        <v>0</v>
      </c>
      <c r="N18" s="17">
        <f t="shared" si="1"/>
        <v>0</v>
      </c>
      <c r="O18" s="10"/>
      <c r="P18" s="21"/>
    </row>
    <row r="19" spans="1:16" s="13" customFormat="1" ht="16.2" thickBot="1" x14ac:dyDescent="0.35">
      <c r="A19" s="201"/>
      <c r="B19" s="202" t="str">
        <f>B10</f>
        <v>Semester</v>
      </c>
      <c r="C19" s="202">
        <f>C10+1</f>
        <v>2</v>
      </c>
      <c r="D19" s="202" t="str">
        <f>D10</f>
        <v>Total Credit Hours</v>
      </c>
      <c r="E19" s="202">
        <f>SUM(E20:E27)</f>
        <v>17</v>
      </c>
      <c r="F19" s="185" t="s">
        <v>4</v>
      </c>
      <c r="G19" s="185">
        <f>G10+1</f>
        <v>2017</v>
      </c>
      <c r="H19" s="43"/>
      <c r="I19" s="44"/>
      <c r="J19" s="50">
        <f>IF(N19=0,0,ROUND(M19/N19,2))</f>
        <v>0</v>
      </c>
      <c r="K19" s="232"/>
      <c r="M19" s="36">
        <f>SUM(M20:M27)</f>
        <v>0</v>
      </c>
      <c r="N19" s="37">
        <f t="shared" ref="N19" si="4">SUM(N20:N27)</f>
        <v>0</v>
      </c>
      <c r="O19" s="14"/>
      <c r="P19" s="14"/>
    </row>
    <row r="20" spans="1:16" s="186" customFormat="1" x14ac:dyDescent="0.3">
      <c r="A20" s="203">
        <v>1</v>
      </c>
      <c r="B20" s="103" t="s">
        <v>408</v>
      </c>
      <c r="C20" s="103">
        <f>IF(B20=0,"",LOOKUP($B20,'Course List'!$C$6:$C$1019,'Course List'!D$6:D$1019))</f>
        <v>12</v>
      </c>
      <c r="D20" s="103" t="str">
        <f>IF(B20=0,"",LOOKUP($B20,'Course List'!$C$6:$C$1019,'Course List'!E$6:E$1019))</f>
        <v>General Chemistry II</v>
      </c>
      <c r="E20" s="103">
        <f>IF(B20=0,"",LOOKUP($B20,'Course List'!$C$6:$C$1019,'Course List'!F$6:F$1019))</f>
        <v>4</v>
      </c>
      <c r="F20" s="103" t="str">
        <f>IF(B20=0,"",LOOKUP($B20,'Course List'!$C$6:$C$1019,'Course List'!G$6:G$1019))</f>
        <v>F &amp; S</v>
      </c>
      <c r="G20" s="103" t="str">
        <f>IF(B20=0,"",LOOKUP($B20,'Course List'!$C$6:$C$1019,'Course List'!H$6:H$1019))</f>
        <v>Prerequisite: Chem 1111 (11)</v>
      </c>
      <c r="H20" s="45"/>
      <c r="I20" s="47"/>
      <c r="J20" s="32" t="str">
        <f>IF(H20=0,"",LOOKUP(H20,'GPA Table'!$B$5:$B$16,'GPA Table'!$E$5:$E$16))</f>
        <v/>
      </c>
      <c r="K20" s="230"/>
      <c r="L20" s="9"/>
      <c r="M20" s="17">
        <f t="shared" ref="M20:M27" si="5">IF(E20=0,0,IF(H20=0,0,J20*E20))</f>
        <v>0</v>
      </c>
      <c r="N20" s="17">
        <f t="shared" ref="N20:N27" si="6">IF(H20=0,0,E20)</f>
        <v>0</v>
      </c>
      <c r="O20" s="10"/>
      <c r="P20" s="21"/>
    </row>
    <row r="21" spans="1:16" s="186" customFormat="1" x14ac:dyDescent="0.3">
      <c r="A21" s="203">
        <f>A20+1</f>
        <v>2</v>
      </c>
      <c r="B21" s="196" t="s">
        <v>567</v>
      </c>
      <c r="C21" s="103" t="str">
        <f>IF(B21=0,"",LOOKUP($B21,'Course List'!$C$6:$C$1019,'Course List'!D$6:D$1019))</f>
        <v>---</v>
      </c>
      <c r="D21" s="103" t="str">
        <f>IF(B21=0,"",LOOKUP($B21,'Course List'!$C$6:$C$1019,'Course List'!E$6:E$1019))</f>
        <v>Introduction to C Programming</v>
      </c>
      <c r="E21" s="103">
        <f>IF(B21=0,"",LOOKUP($B21,'Course List'!$C$6:$C$1019,'Course List'!F$6:F$1019))</f>
        <v>3</v>
      </c>
      <c r="F21" s="103" t="str">
        <f>IF(B21=0,"",LOOKUP($B21,'Course List'!$C$6:$C$1019,'Course List'!G$6:G$1019))</f>
        <v>S</v>
      </c>
      <c r="G21" s="103" t="str">
        <f>IF(B21=0,"",LOOKUP($B21,'Course List'!$C$6:$C$1019,'Course List'!H$6:H$1019))</f>
        <v>Prerequisite: Math 1220 (20) or Math 1231 (31)</v>
      </c>
      <c r="H21" s="45"/>
      <c r="I21" s="47"/>
      <c r="J21" s="33" t="str">
        <f>IF(H21=0,"",LOOKUP(H21,'GPA Table'!$B$5:$B$16,'GPA Table'!$E$5:$E$16))</f>
        <v/>
      </c>
      <c r="K21" s="231"/>
      <c r="L21" s="9"/>
      <c r="M21" s="17">
        <f t="shared" si="5"/>
        <v>0</v>
      </c>
      <c r="N21" s="17">
        <f t="shared" si="6"/>
        <v>0</v>
      </c>
      <c r="O21" s="10"/>
      <c r="P21" s="21"/>
    </row>
    <row r="22" spans="1:16" s="186" customFormat="1" x14ac:dyDescent="0.3">
      <c r="A22" s="203">
        <f t="shared" ref="A22:A26" si="7">A21+1</f>
        <v>3</v>
      </c>
      <c r="B22" s="103" t="s">
        <v>261</v>
      </c>
      <c r="C22" s="103">
        <f>IF(B22=0,"",LOOKUP($B22,'Course List'!$C$6:$C$1019,'Course List'!D$6:D$1019))</f>
        <v>4</v>
      </c>
      <c r="D22" s="103" t="str">
        <f>IF(B22=0,"",LOOKUP($B22,'Course List'!$C$6:$C$1019,'Course List'!E$6:E$1019))</f>
        <v>Engineering Drawing and Computer Graphics</v>
      </c>
      <c r="E22" s="103">
        <f>IF(B22=0,"",LOOKUP($B22,'Course List'!$C$6:$C$1019,'Course List'!F$6:F$1019))</f>
        <v>3</v>
      </c>
      <c r="F22" s="103" t="str">
        <f>IF(B22=0,"",LOOKUP($B22,'Course List'!$C$6:$C$1019,'Course List'!G$6:G$1019))</f>
        <v>F &amp; S</v>
      </c>
      <c r="G22" s="103" t="str">
        <f>IF(B22=0,"",LOOKUP($B22,'Course List'!$C$6:$C$1019,'Course List'!H$6:H$1019))</f>
        <v xml:space="preserve"> ---</v>
      </c>
      <c r="H22" s="45"/>
      <c r="I22" s="47"/>
      <c r="J22" s="33" t="str">
        <f>IF(H22=0,"",LOOKUP(H22,'GPA Table'!$B$5:$B$16,'GPA Table'!$E$5:$E$16))</f>
        <v/>
      </c>
      <c r="K22" s="231"/>
      <c r="L22" s="9"/>
      <c r="M22" s="17">
        <f t="shared" si="5"/>
        <v>0</v>
      </c>
      <c r="N22" s="17">
        <f t="shared" si="6"/>
        <v>0</v>
      </c>
      <c r="O22" s="10"/>
      <c r="P22" s="21"/>
    </row>
    <row r="23" spans="1:16" s="186" customFormat="1" ht="17.25" customHeight="1" x14ac:dyDescent="0.3">
      <c r="A23" s="203">
        <f t="shared" si="7"/>
        <v>4</v>
      </c>
      <c r="B23" s="103" t="s">
        <v>392</v>
      </c>
      <c r="C23" s="103">
        <f>IF(B23=0,"",LOOKUP($B23,'Course List'!$C$6:$C$1019,'Course List'!D$6:D$1019))</f>
        <v>32</v>
      </c>
      <c r="D23" s="103" t="str">
        <f>IF(B23=0,"",LOOKUP($B23,'Course List'!$C$6:$C$1019,'Course List'!E$6:E$1019))</f>
        <v>Single-Variable Calculus II</v>
      </c>
      <c r="E23" s="103">
        <f>IF(B23=0,"",LOOKUP($B23,'Course List'!$C$6:$C$1019,'Course List'!F$6:F$1019))</f>
        <v>3</v>
      </c>
      <c r="F23" s="103" t="str">
        <f>IF(B23=0,"",LOOKUP($B23,'Course List'!$C$6:$C$1019,'Course List'!G$6:G$1019))</f>
        <v>F &amp; S</v>
      </c>
      <c r="G23" s="103" t="str">
        <f>IF(B23=0,"",LOOKUP($B23,'Course List'!$C$6:$C$1019,'Course List'!H$6:H$1019))</f>
        <v>Prerequisite: Math 1221 (21) or 1231 (31)</v>
      </c>
      <c r="H23" s="45"/>
      <c r="I23" s="47"/>
      <c r="J23" s="33" t="str">
        <f>IF(H23=0,"",LOOKUP(H23,'GPA Table'!$B$5:$B$16,'GPA Table'!$E$5:$E$16))</f>
        <v/>
      </c>
      <c r="K23" s="231"/>
      <c r="L23" s="9"/>
      <c r="M23" s="17">
        <f t="shared" si="5"/>
        <v>0</v>
      </c>
      <c r="N23" s="17">
        <f t="shared" si="6"/>
        <v>0</v>
      </c>
      <c r="O23" s="10"/>
      <c r="P23" s="21"/>
    </row>
    <row r="24" spans="1:16" s="186" customFormat="1" ht="31.2" x14ac:dyDescent="0.3">
      <c r="A24" s="203">
        <f t="shared" si="7"/>
        <v>5</v>
      </c>
      <c r="B24" s="103" t="s">
        <v>393</v>
      </c>
      <c r="C24" s="103">
        <f>IF(B24=0,"",LOOKUP($B24,'Course List'!$C$6:$C$1019,'Course List'!D$6:D$1019))</f>
        <v>21</v>
      </c>
      <c r="D24" s="103" t="str">
        <f>IF(B24=0,"",LOOKUP($B24,'Course List'!$C$6:$C$1019,'Course List'!E$6:E$1019))</f>
        <v>University Physics I</v>
      </c>
      <c r="E24" s="103">
        <f>IF(B24=0,"",LOOKUP($B24,'Course List'!$C$6:$C$1019,'Course List'!F$6:F$1019))</f>
        <v>4</v>
      </c>
      <c r="F24" s="103" t="str">
        <f>IF(B24=0,"",LOOKUP($B24,'Course List'!$C$6:$C$1019,'Course List'!G$6:G$1019))</f>
        <v>F &amp; S</v>
      </c>
      <c r="G24" s="103" t="str">
        <f>IF(B24=0,"",LOOKUP($B24,'Course List'!$C$6:$C$1019,'Course List'!H$6:H$1019))</f>
        <v>Prerequisite: Math 1231 (31), co-requisite Math 1232 (32)</v>
      </c>
      <c r="H24" s="45"/>
      <c r="I24" s="47"/>
      <c r="J24" s="33" t="str">
        <f>IF(H24=0,"",LOOKUP(H24,'GPA Table'!$B$5:$B$16,'GPA Table'!$E$5:$E$16))</f>
        <v/>
      </c>
      <c r="K24" s="231"/>
      <c r="L24" s="9"/>
      <c r="M24" s="17">
        <f t="shared" si="5"/>
        <v>0</v>
      </c>
      <c r="N24" s="17">
        <f t="shared" si="6"/>
        <v>0</v>
      </c>
      <c r="O24" s="10"/>
      <c r="P24" s="21"/>
    </row>
    <row r="25" spans="1:16" s="186" customFormat="1" x14ac:dyDescent="0.3">
      <c r="A25" s="203">
        <f t="shared" si="7"/>
        <v>6</v>
      </c>
      <c r="B25" s="73"/>
      <c r="C25" s="73" t="str">
        <f>IF(B25=0,"",LOOKUP($B25,'Course List'!$C$6:$C$1019,'Course List'!D$6:D$1019))</f>
        <v/>
      </c>
      <c r="D25" s="73" t="str">
        <f>IF(B25=0,"",LOOKUP($B25,'Course List'!$C$6:$C$1019,'Course List'!E$6:E$1019))</f>
        <v/>
      </c>
      <c r="E25" s="73" t="str">
        <f>IF(B25=0,"",LOOKUP($B25,'Course List'!$C$6:$C$1019,'Course List'!F$6:F$1019))</f>
        <v/>
      </c>
      <c r="F25" s="73" t="str">
        <f>IF(B25=0,"",LOOKUP($B25,'Course List'!$C$6:$C$1019,'Course List'!G$6:G$1019))</f>
        <v/>
      </c>
      <c r="G25" s="73" t="str">
        <f>IF(B25=0,"",LOOKUP($B25,'Course List'!$C$6:$C$1019,'Course List'!H$6:H$1019))</f>
        <v/>
      </c>
      <c r="H25" s="45"/>
      <c r="I25" s="47"/>
      <c r="J25" s="33" t="str">
        <f>IF(H25=0,"",LOOKUP(H25,'GPA Table'!$B$5:$B$16,'GPA Table'!$E$5:$E$16))</f>
        <v/>
      </c>
      <c r="K25" s="231"/>
      <c r="L25" s="9"/>
      <c r="M25" s="17">
        <f t="shared" si="5"/>
        <v>0</v>
      </c>
      <c r="N25" s="17">
        <f t="shared" si="6"/>
        <v>0</v>
      </c>
      <c r="O25" s="10"/>
      <c r="P25" s="21"/>
    </row>
    <row r="26" spans="1:16" s="186" customFormat="1" x14ac:dyDescent="0.3">
      <c r="A26" s="203">
        <f t="shared" si="7"/>
        <v>7</v>
      </c>
      <c r="B26" s="73"/>
      <c r="C26" s="73" t="str">
        <f>IF(B26=0,"",LOOKUP($B26,'Course List'!$C$6:$C$1019,'Course List'!D$6:D$1019))</f>
        <v/>
      </c>
      <c r="D26" s="73" t="str">
        <f>IF(B26=0,"",LOOKUP($B26,'Course List'!$C$6:$C$1019,'Course List'!E$6:E$1019))</f>
        <v/>
      </c>
      <c r="E26" s="73" t="str">
        <f>IF(B26=0,"",LOOKUP($B26,'Course List'!$C$6:$C$1019,'Course List'!F$6:F$1019))</f>
        <v/>
      </c>
      <c r="F26" s="73" t="str">
        <f>IF(B26=0,"",LOOKUP($B26,'Course List'!$C$6:$C$1019,'Course List'!G$6:G$1019))</f>
        <v/>
      </c>
      <c r="G26" s="73" t="str">
        <f>IF(B26=0,"",LOOKUP($B26,'Course List'!$C$6:$C$1019,'Course List'!H$6:H$1019))</f>
        <v/>
      </c>
      <c r="H26" s="45"/>
      <c r="I26" s="47"/>
      <c r="J26" s="33" t="str">
        <f>IF(H26=0,"",LOOKUP(H26,'GPA Table'!$B$5:$B$16,'GPA Table'!$E$5:$E$16))</f>
        <v/>
      </c>
      <c r="K26" s="231"/>
      <c r="L26" s="9"/>
      <c r="M26" s="17">
        <f t="shared" si="5"/>
        <v>0</v>
      </c>
      <c r="N26" s="17">
        <f t="shared" si="6"/>
        <v>0</v>
      </c>
      <c r="O26" s="10"/>
      <c r="P26" s="21"/>
    </row>
    <row r="27" spans="1:16" s="186" customFormat="1" ht="16.2" thickBot="1" x14ac:dyDescent="0.35">
      <c r="A27" s="204">
        <f>A26+1</f>
        <v>8</v>
      </c>
      <c r="B27" s="74"/>
      <c r="C27" s="73" t="str">
        <f>IF(B27=0,"",LOOKUP($B27,'Course List'!$C$6:$C$1019,'Course List'!D$6:D$1019))</f>
        <v/>
      </c>
      <c r="D27" s="73" t="str">
        <f>IF(B27=0,"",LOOKUP($B27,'Course List'!$C$6:$C$1019,'Course List'!E$6:E$1019))</f>
        <v/>
      </c>
      <c r="E27" s="73" t="str">
        <f>IF(B27=0,"",LOOKUP($B27,'Course List'!$C$6:$C$1019,'Course List'!F$6:F$1019))</f>
        <v/>
      </c>
      <c r="F27" s="73" t="str">
        <f>IF(B27=0,"",LOOKUP($B27,'Course List'!$C$6:$C$1019,'Course List'!G$6:G$1019))</f>
        <v/>
      </c>
      <c r="G27" s="73" t="str">
        <f>IF(B27=0,"",LOOKUP($B27,'Course List'!$C$6:$C$1019,'Course List'!H$6:H$1019))</f>
        <v/>
      </c>
      <c r="H27" s="46"/>
      <c r="I27" s="48"/>
      <c r="J27" s="34" t="str">
        <f>IF(H27=0,"",LOOKUP(H27,'GPA Table'!$B$5:$B$16,'GPA Table'!$E$5:$E$16))</f>
        <v/>
      </c>
      <c r="K27" s="231"/>
      <c r="L27" s="9"/>
      <c r="M27" s="17">
        <f t="shared" si="5"/>
        <v>0</v>
      </c>
      <c r="N27" s="17">
        <f t="shared" si="6"/>
        <v>0</v>
      </c>
      <c r="O27" s="10"/>
      <c r="P27" s="21"/>
    </row>
    <row r="28" spans="1:16" s="13" customFormat="1" ht="16.2" thickBot="1" x14ac:dyDescent="0.35">
      <c r="A28" s="201"/>
      <c r="B28" s="202" t="str">
        <f>B19</f>
        <v>Semester</v>
      </c>
      <c r="C28" s="202">
        <f>C19+1</f>
        <v>3</v>
      </c>
      <c r="D28" s="202" t="str">
        <f>D19</f>
        <v>Total Credit Hours</v>
      </c>
      <c r="E28" s="202">
        <f>SUM(E29:E36)</f>
        <v>16</v>
      </c>
      <c r="F28" s="185" t="str">
        <f>F10</f>
        <v>FALL</v>
      </c>
      <c r="G28" s="185">
        <f>G19</f>
        <v>2017</v>
      </c>
      <c r="H28" s="43"/>
      <c r="I28" s="44"/>
      <c r="J28" s="50">
        <f>IF(N28=0,0,ROUND(M28/N28,2))</f>
        <v>0</v>
      </c>
      <c r="K28" s="232"/>
      <c r="M28" s="36">
        <f>SUM(M29:M36)</f>
        <v>0</v>
      </c>
      <c r="N28" s="37">
        <f t="shared" ref="N28" si="8">SUM(N29:N36)</f>
        <v>0</v>
      </c>
      <c r="O28" s="14"/>
      <c r="P28" s="14"/>
    </row>
    <row r="29" spans="1:16" s="186" customFormat="1" x14ac:dyDescent="0.3">
      <c r="A29" s="203">
        <v>1</v>
      </c>
      <c r="B29" s="103" t="s">
        <v>478</v>
      </c>
      <c r="C29" s="103" t="str">
        <f>IF(B29=0,"",LOOKUP($B29,'Course List'!$C$6:$C$1019,'Course List'!D$6:D$1019))</f>
        <v>  057</v>
      </c>
      <c r="D29" s="103" t="str">
        <f>IF(B29=0,"",LOOKUP($B29,'Course List'!$C$6:$C$1019,'Course List'!E$6:E$1019))</f>
        <v> Analytical Mechanics I (w 2-hr recitation)</v>
      </c>
      <c r="E29" s="103">
        <f>IF(B29=0,"",LOOKUP($B29,'Course List'!$C$6:$C$1019,'Course List'!F$6:F$1019))</f>
        <v>3</v>
      </c>
      <c r="F29" s="103" t="str">
        <f>IF(B29=0,"",LOOKUP($B29,'Course List'!$C$6:$C$1019,'Course List'!G$6:G$1019))</f>
        <v>F &amp; S</v>
      </c>
      <c r="G29" s="103" t="str">
        <f>IF(B29=0,"",LOOKUP($B29,'Course List'!$C$6:$C$1019,'Course List'!H$6:H$1019))</f>
        <v>Prerequisite: Phys 1021 (21)</v>
      </c>
      <c r="H29" s="45"/>
      <c r="I29" s="47"/>
      <c r="J29" s="32" t="str">
        <f>IF(H29=0,"",LOOKUP(H29,'GPA Table'!$B$5:$B$16,'GPA Table'!$E$5:$E$16))</f>
        <v/>
      </c>
      <c r="K29" s="230"/>
      <c r="L29" s="9"/>
      <c r="M29" s="17">
        <f t="shared" ref="M29:M36" si="9">IF(E29=0,0,IF(H29=0,0,J29*E29))</f>
        <v>0</v>
      </c>
      <c r="N29" s="17">
        <f t="shared" ref="N29:N36" si="10">IF(H29=0,0,E29)</f>
        <v>0</v>
      </c>
      <c r="O29" s="10"/>
      <c r="P29" s="21"/>
    </row>
    <row r="30" spans="1:16" s="186" customFormat="1" x14ac:dyDescent="0.3">
      <c r="A30" s="203">
        <f>A29+1</f>
        <v>2</v>
      </c>
      <c r="B30" s="196" t="s">
        <v>396</v>
      </c>
      <c r="C30" s="103" t="str">
        <f>IF(B30=0,"",LOOKUP($B30,'Course List'!$C$6:$C$1019,'Course List'!D$6:D$1019))</f>
        <v>  113</v>
      </c>
      <c r="D30" s="103" t="str">
        <f>IF(B30=0,"",LOOKUP($B30,'Course List'!$C$6:$C$1019,'Course List'!E$6:E$1019))</f>
        <v> Engineering Analysis I</v>
      </c>
      <c r="E30" s="103">
        <f>IF(B30=0,"",LOOKUP($B30,'Course List'!$C$6:$C$1019,'Course List'!F$6:F$1019))</f>
        <v>3</v>
      </c>
      <c r="F30" s="103" t="str">
        <f>IF(B30=0,"",LOOKUP($B30,'Course List'!$C$6:$C$1019,'Course List'!G$6:G$1019))</f>
        <v>F &amp; S</v>
      </c>
      <c r="G30" s="103" t="str">
        <f>IF(B30=0,"",LOOKUP($B30,'Course List'!$C$6:$C$1019,'Course List'!H$6:H$1019))</f>
        <v xml:space="preserve"> Prerequisite or Corequisite: Math 2233</v>
      </c>
      <c r="H30" s="45"/>
      <c r="I30" s="47"/>
      <c r="J30" s="33" t="str">
        <f>IF(H30=0,"",LOOKUP(H30,'GPA Table'!$B$5:$B$16,'GPA Table'!$E$5:$E$16))</f>
        <v/>
      </c>
      <c r="K30" s="231"/>
      <c r="L30" s="9"/>
      <c r="M30" s="17">
        <f t="shared" si="9"/>
        <v>0</v>
      </c>
      <c r="N30" s="17">
        <f t="shared" si="10"/>
        <v>0</v>
      </c>
      <c r="O30" s="10"/>
      <c r="P30" s="21"/>
    </row>
    <row r="31" spans="1:16" s="186" customFormat="1" x14ac:dyDescent="0.3">
      <c r="A31" s="203">
        <f t="shared" ref="A31:A36" si="11">A30+1</f>
        <v>3</v>
      </c>
      <c r="B31" s="103" t="s">
        <v>391</v>
      </c>
      <c r="C31" s="103" t="str">
        <f>IF(B31=0,"",LOOKUP($B31,'Course List'!$C$6:$C$1019,'Course List'!D$6:D$1019))</f>
        <v>---</v>
      </c>
      <c r="D31" s="103" t="str">
        <f>IF(B31=0,"",LOOKUP($B31,'Course List'!$C$6:$C$1019,'Course List'!E$6:E$1019))</f>
        <v>See the H/SS List</v>
      </c>
      <c r="E31" s="103">
        <f>IF(B31=0,"",LOOKUP($B31,'Course List'!$C$6:$C$1019,'Course List'!F$6:F$1019))</f>
        <v>3</v>
      </c>
      <c r="F31" s="103" t="str">
        <f>IF(B31=0,"",LOOKUP($B31,'Course List'!$C$6:$C$1019,'Course List'!G$6:G$1019))</f>
        <v>F &amp; S</v>
      </c>
      <c r="G31" s="103" t="str">
        <f>IF(B31=0,"",LOOKUP($B31,'Course List'!$C$6:$C$1019,'Course List'!H$6:H$1019))</f>
        <v xml:space="preserve"> ---</v>
      </c>
      <c r="H31" s="45"/>
      <c r="I31" s="47"/>
      <c r="J31" s="33" t="str">
        <f>IF(H31=0,"",LOOKUP(H31,'GPA Table'!$B$5:$B$16,'GPA Table'!$E$5:$E$16))</f>
        <v/>
      </c>
      <c r="K31" s="231"/>
      <c r="L31" s="9"/>
      <c r="M31" s="17">
        <f t="shared" si="9"/>
        <v>0</v>
      </c>
      <c r="N31" s="17">
        <f t="shared" si="10"/>
        <v>0</v>
      </c>
      <c r="O31" s="10"/>
      <c r="P31" s="21"/>
    </row>
    <row r="32" spans="1:16" s="186" customFormat="1" ht="17.25" customHeight="1" x14ac:dyDescent="0.3">
      <c r="A32" s="203">
        <f t="shared" si="11"/>
        <v>4</v>
      </c>
      <c r="B32" s="103" t="s">
        <v>69</v>
      </c>
      <c r="C32" s="103">
        <f>IF(B32=0,"",LOOKUP($B32,'Course List'!$C$6:$C$1019,'Course List'!D$6:D$1019))</f>
        <v>33</v>
      </c>
      <c r="D32" s="103" t="str">
        <f>IF(B32=0,"",LOOKUP($B32,'Course List'!$C$6:$C$1019,'Course List'!E$6:E$1019))</f>
        <v>Multivariable Calculus</v>
      </c>
      <c r="E32" s="103">
        <f>IF(B32=0,"",LOOKUP($B32,'Course List'!$C$6:$C$1019,'Course List'!F$6:F$1019))</f>
        <v>3</v>
      </c>
      <c r="F32" s="103" t="str">
        <f>IF(B32=0,"",LOOKUP($B32,'Course List'!$C$6:$C$1019,'Course List'!G$6:G$1019))</f>
        <v>F &amp; S</v>
      </c>
      <c r="G32" s="103" t="str">
        <f>IF(B32=0,"",LOOKUP($B32,'Course List'!$C$6:$C$1019,'Course List'!H$6:H$1019))</f>
        <v>Prerequisite: Math 1232 (32)</v>
      </c>
      <c r="H32" s="45"/>
      <c r="I32" s="47"/>
      <c r="J32" s="33" t="str">
        <f>IF(H32=0,"",LOOKUP(H32,'GPA Table'!$B$5:$B$16,'GPA Table'!$E$5:$E$16))</f>
        <v/>
      </c>
      <c r="K32" s="231"/>
      <c r="L32" s="9"/>
      <c r="M32" s="17">
        <f t="shared" si="9"/>
        <v>0</v>
      </c>
      <c r="N32" s="17">
        <f t="shared" si="10"/>
        <v>0</v>
      </c>
      <c r="O32" s="10"/>
      <c r="P32" s="21"/>
    </row>
    <row r="33" spans="1:16" s="186" customFormat="1" x14ac:dyDescent="0.3">
      <c r="A33" s="203">
        <f t="shared" si="11"/>
        <v>5</v>
      </c>
      <c r="B33" s="103" t="s">
        <v>397</v>
      </c>
      <c r="C33" s="103">
        <f>IF(B33=0,"",LOOKUP($B33,'Course List'!$C$6:$C$1019,'Course List'!D$6:D$1019))</f>
        <v>22</v>
      </c>
      <c r="D33" s="103" t="str">
        <f>IF(B33=0,"",LOOKUP($B33,'Course List'!$C$6:$C$1019,'Course List'!E$6:E$1019))</f>
        <v>University Physics II</v>
      </c>
      <c r="E33" s="103">
        <f>IF(B33=0,"",LOOKUP($B33,'Course List'!$C$6:$C$1019,'Course List'!F$6:F$1019))</f>
        <v>4</v>
      </c>
      <c r="F33" s="103" t="str">
        <f>IF(B33=0,"",LOOKUP($B33,'Course List'!$C$6:$C$1019,'Course List'!G$6:G$1019))</f>
        <v>F &amp; S</v>
      </c>
      <c r="G33" s="103" t="str">
        <f>IF(B33=0,"",LOOKUP($B33,'Course List'!$C$6:$C$1019,'Course List'!H$6:H$1019))</f>
        <v>Prerequisite: Phys 1021 (21)</v>
      </c>
      <c r="H33" s="45"/>
      <c r="I33" s="47"/>
      <c r="J33" s="33" t="str">
        <f>IF(H33=0,"",LOOKUP(H33,'GPA Table'!$B$5:$B$16,'GPA Table'!$E$5:$E$16))</f>
        <v/>
      </c>
      <c r="K33" s="231"/>
      <c r="L33" s="9"/>
      <c r="M33" s="17">
        <f t="shared" si="9"/>
        <v>0</v>
      </c>
      <c r="N33" s="17">
        <f t="shared" si="10"/>
        <v>0</v>
      </c>
      <c r="O33" s="10"/>
      <c r="P33" s="21"/>
    </row>
    <row r="34" spans="1:16" s="186" customFormat="1" x14ac:dyDescent="0.3">
      <c r="A34" s="203">
        <f t="shared" si="11"/>
        <v>6</v>
      </c>
      <c r="B34" s="73"/>
      <c r="C34" s="73" t="str">
        <f>IF(B34=0,"",LOOKUP($B34,'Course List'!$C$6:$C$1019,'Course List'!D$6:D$1019))</f>
        <v/>
      </c>
      <c r="D34" s="73" t="str">
        <f>IF(B34=0,"",LOOKUP($B34,'Course List'!$C$6:$C$1019,'Course List'!E$6:E$1019))</f>
        <v/>
      </c>
      <c r="E34" s="73" t="str">
        <f>IF(B34=0,"",LOOKUP($B34,'Course List'!$C$6:$C$1019,'Course List'!F$6:F$1019))</f>
        <v/>
      </c>
      <c r="F34" s="73" t="str">
        <f>IF(B34=0,"",LOOKUP($B34,'Course List'!$C$6:$C$1019,'Course List'!G$6:G$1019))</f>
        <v/>
      </c>
      <c r="G34" s="73" t="str">
        <f>IF(B34=0,"",LOOKUP($B34,'Course List'!$C$6:$C$1019,'Course List'!H$6:H$1019))</f>
        <v/>
      </c>
      <c r="H34" s="45"/>
      <c r="I34" s="47"/>
      <c r="J34" s="33" t="str">
        <f>IF(H34=0,"",LOOKUP(H34,'GPA Table'!$B$5:$B$16,'GPA Table'!$E$5:$E$16))</f>
        <v/>
      </c>
      <c r="K34" s="231"/>
      <c r="L34" s="9"/>
      <c r="M34" s="17">
        <f t="shared" si="9"/>
        <v>0</v>
      </c>
      <c r="N34" s="17">
        <f t="shared" si="10"/>
        <v>0</v>
      </c>
      <c r="O34" s="10"/>
      <c r="P34" s="21"/>
    </row>
    <row r="35" spans="1:16" s="186" customFormat="1" x14ac:dyDescent="0.3">
      <c r="A35" s="203">
        <f t="shared" si="11"/>
        <v>7</v>
      </c>
      <c r="B35" s="73"/>
      <c r="C35" s="73" t="str">
        <f>IF(B35=0,"",LOOKUP($B35,'Course List'!$C$6:$C$1019,'Course List'!D$6:D$1019))</f>
        <v/>
      </c>
      <c r="D35" s="73" t="str">
        <f>IF(B35=0,"",LOOKUP($B35,'Course List'!$C$6:$C$1019,'Course List'!E$6:E$1019))</f>
        <v/>
      </c>
      <c r="E35" s="73" t="str">
        <f>IF(B35=0,"",LOOKUP($B35,'Course List'!$C$6:$C$1019,'Course List'!F$6:F$1019))</f>
        <v/>
      </c>
      <c r="F35" s="73" t="str">
        <f>IF(B35=0,"",LOOKUP($B35,'Course List'!$C$6:$C$1019,'Course List'!G$6:G$1019))</f>
        <v/>
      </c>
      <c r="G35" s="73" t="str">
        <f>IF(B35=0,"",LOOKUP($B35,'Course List'!$C$6:$C$1019,'Course List'!H$6:H$1019))</f>
        <v/>
      </c>
      <c r="H35" s="45"/>
      <c r="I35" s="47"/>
      <c r="J35" s="33" t="str">
        <f>IF(H35=0,"",LOOKUP(H35,'GPA Table'!$B$5:$B$16,'GPA Table'!$E$5:$E$16))</f>
        <v/>
      </c>
      <c r="K35" s="231"/>
      <c r="L35" s="9"/>
      <c r="M35" s="17">
        <f t="shared" si="9"/>
        <v>0</v>
      </c>
      <c r="N35" s="17">
        <f t="shared" si="10"/>
        <v>0</v>
      </c>
      <c r="O35" s="10"/>
      <c r="P35" s="21"/>
    </row>
    <row r="36" spans="1:16" s="186" customFormat="1" ht="16.2" thickBot="1" x14ac:dyDescent="0.35">
      <c r="A36" s="204">
        <f t="shared" si="11"/>
        <v>8</v>
      </c>
      <c r="B36" s="74"/>
      <c r="C36" s="73" t="str">
        <f>IF(B36=0,"",LOOKUP($B36,'Course List'!$C$6:$C$1019,'Course List'!D$6:D$1019))</f>
        <v/>
      </c>
      <c r="D36" s="73" t="str">
        <f>IF(B36=0,"",LOOKUP($B36,'Course List'!$C$6:$C$1019,'Course List'!E$6:E$1019))</f>
        <v/>
      </c>
      <c r="E36" s="73" t="str">
        <f>IF(B36=0,"",LOOKUP($B36,'Course List'!$C$6:$C$1019,'Course List'!F$6:F$1019))</f>
        <v/>
      </c>
      <c r="F36" s="73" t="str">
        <f>IF(B36=0,"",LOOKUP($B36,'Course List'!$C$6:$C$1019,'Course List'!G$6:G$1019))</f>
        <v/>
      </c>
      <c r="G36" s="73" t="str">
        <f>IF(B36=0,"",LOOKUP($B36,'Course List'!$C$6:$C$1019,'Course List'!H$6:H$1019))</f>
        <v/>
      </c>
      <c r="H36" s="46"/>
      <c r="I36" s="48"/>
      <c r="J36" s="34" t="str">
        <f>IF(H36=0,"",LOOKUP(H36,'GPA Table'!$B$5:$B$16,'GPA Table'!$E$5:$E$16))</f>
        <v/>
      </c>
      <c r="K36" s="231"/>
      <c r="L36" s="9"/>
      <c r="M36" s="17">
        <f t="shared" si="9"/>
        <v>0</v>
      </c>
      <c r="N36" s="17">
        <f t="shared" si="10"/>
        <v>0</v>
      </c>
      <c r="O36" s="10"/>
      <c r="P36" s="21"/>
    </row>
    <row r="37" spans="1:16" s="13" customFormat="1" ht="16.2" thickBot="1" x14ac:dyDescent="0.35">
      <c r="A37" s="201"/>
      <c r="B37" s="202" t="str">
        <f>B28</f>
        <v>Semester</v>
      </c>
      <c r="C37" s="202">
        <f>C28+1</f>
        <v>4</v>
      </c>
      <c r="D37" s="202" t="str">
        <f>D28</f>
        <v>Total Credit Hours</v>
      </c>
      <c r="E37" s="202">
        <f>SUM(E38:E45)</f>
        <v>18</v>
      </c>
      <c r="F37" s="185" t="str">
        <f>F19</f>
        <v>SPRING</v>
      </c>
      <c r="G37" s="185">
        <f>G28+1</f>
        <v>2018</v>
      </c>
      <c r="H37" s="43"/>
      <c r="I37" s="44"/>
      <c r="J37" s="50">
        <f>IF(N37=0,0,ROUND(M37/N37,2))</f>
        <v>0</v>
      </c>
      <c r="K37" s="232"/>
      <c r="M37" s="36">
        <f>SUM(M38:M45)</f>
        <v>0</v>
      </c>
      <c r="N37" s="37">
        <f t="shared" ref="N37" si="12">SUM(N38:N45)</f>
        <v>0</v>
      </c>
      <c r="O37" s="14"/>
      <c r="P37" s="14"/>
    </row>
    <row r="38" spans="1:16" s="186" customFormat="1" x14ac:dyDescent="0.3">
      <c r="A38" s="203">
        <v>1</v>
      </c>
      <c r="B38" s="103" t="s">
        <v>398</v>
      </c>
      <c r="C38" s="103" t="str">
        <f>IF(B38=0,"",LOOKUP($B38,'Course List'!$C$6:$C$1019,'Course List'!D$6:D$1019))</f>
        <v>  058</v>
      </c>
      <c r="D38" s="103" t="str">
        <f>IF(B38=0,"",LOOKUP($B38,'Course List'!$C$6:$C$1019,'Course List'!E$6:E$1019))</f>
        <v> Analytical Mechanics II (w 2-hr recitation)</v>
      </c>
      <c r="E38" s="103">
        <f>IF(B38=0,"",LOOKUP($B38,'Course List'!$C$6:$C$1019,'Course List'!F$6:F$1019))</f>
        <v>3</v>
      </c>
      <c r="F38" s="103" t="str">
        <f>IF(B38=0,"",LOOKUP($B38,'Course List'!$C$6:$C$1019,'Course List'!G$6:G$1019))</f>
        <v>F &amp; S</v>
      </c>
      <c r="G38" s="103" t="str">
        <f>IF(B38=0,"",LOOKUP($B38,'Course List'!$C$6:$C$1019,'Course List'!H$6:H$1019))</f>
        <v>Prerequisite: ApSc 2057 (57)</v>
      </c>
      <c r="H38" s="45"/>
      <c r="I38" s="47"/>
      <c r="J38" s="32" t="str">
        <f>IF(H38=0,"",LOOKUP(H38,'GPA Table'!$B$5:$B$16,'GPA Table'!$E$5:$E$16))</f>
        <v/>
      </c>
      <c r="K38" s="230"/>
      <c r="L38" s="9"/>
      <c r="M38" s="17">
        <f t="shared" ref="M38:M45" si="13">IF(E38=0,0,IF(H38=0,0,J38*E38))</f>
        <v>0</v>
      </c>
      <c r="N38" s="17">
        <f t="shared" ref="N38:N45" si="14">IF(H38=0,0,E38)</f>
        <v>0</v>
      </c>
      <c r="O38" s="10"/>
      <c r="P38" s="21"/>
    </row>
    <row r="39" spans="1:16" s="186" customFormat="1" ht="31.2" x14ac:dyDescent="0.3">
      <c r="A39" s="203">
        <f>A38+1</f>
        <v>2</v>
      </c>
      <c r="B39" s="196" t="s">
        <v>272</v>
      </c>
      <c r="C39" s="103" t="str">
        <f>IF(B39=0,"",LOOKUP($B39,'Course List'!$C$6:$C$1019,'Course List'!D$6:D$1019))</f>
        <v>  117</v>
      </c>
      <c r="D39" s="103" t="str">
        <f>IF(B39=0,"",LOOKUP($B39,'Course List'!$C$6:$C$1019,'Course List'!E$6:E$1019))</f>
        <v> Engineering Computations (w 2-hr recitation)</v>
      </c>
      <c r="E39" s="103">
        <f>IF(B39=0,"",LOOKUP($B39,'Course List'!$C$6:$C$1019,'Course List'!F$6:F$1019))</f>
        <v>3</v>
      </c>
      <c r="F39" s="103" t="str">
        <f>IF(B39=0,"",LOOKUP($B39,'Course List'!$C$6:$C$1019,'Course List'!G$6:G$1019))</f>
        <v>S</v>
      </c>
      <c r="G39" s="103" t="str">
        <f>IF(B39=0,"",LOOKUP($B39,'Course List'!$C$6:$C$1019,'Course List'!H$6:H$1019))</f>
        <v>Prerequisite: CSci 1041, ApSc 2113 CSCI 1121</v>
      </c>
      <c r="H39" s="45"/>
      <c r="I39" s="47"/>
      <c r="J39" s="33" t="str">
        <f>IF(H39=0,"",LOOKUP(H39,'GPA Table'!$B$5:$B$16,'GPA Table'!$E$5:$E$16))</f>
        <v/>
      </c>
      <c r="K39" s="231"/>
      <c r="L39" s="9"/>
      <c r="M39" s="17">
        <f t="shared" si="13"/>
        <v>0</v>
      </c>
      <c r="N39" s="17">
        <f t="shared" si="14"/>
        <v>0</v>
      </c>
      <c r="O39" s="10"/>
      <c r="P39" s="21"/>
    </row>
    <row r="40" spans="1:16" s="186" customFormat="1" x14ac:dyDescent="0.3">
      <c r="A40" s="203">
        <f t="shared" ref="A40:A42" si="15">A39+1</f>
        <v>3</v>
      </c>
      <c r="B40" s="103" t="s">
        <v>273</v>
      </c>
      <c r="C40" s="103" t="str">
        <f>IF(B40=0,"",LOOKUP($B40,'Course List'!$C$6:$C$1019,'Course List'!D$6:D$1019))</f>
        <v>  120</v>
      </c>
      <c r="D40" s="103" t="str">
        <f>IF(B40=0,"",LOOKUP($B40,'Course List'!$C$6:$C$1019,'Course List'!E$6:E$1019))</f>
        <v> Intro to Mechanics of Solids</v>
      </c>
      <c r="E40" s="103">
        <f>IF(B40=0,"",LOOKUP($B40,'Course List'!$C$6:$C$1019,'Course List'!F$6:F$1019))</f>
        <v>3</v>
      </c>
      <c r="F40" s="103" t="str">
        <f>IF(B40=0,"",LOOKUP($B40,'Course List'!$C$6:$C$1019,'Course List'!G$6:G$1019))</f>
        <v>F &amp; S</v>
      </c>
      <c r="G40" s="103" t="str">
        <f>IF(B40=0,"",LOOKUP($B40,'Course List'!$C$6:$C$1019,'Course List'!H$6:H$1019))</f>
        <v>Prerequisite: ApSc 2057 (57), ApSc 2113 (113)</v>
      </c>
      <c r="H40" s="45"/>
      <c r="I40" s="47"/>
      <c r="J40" s="33" t="str">
        <f>IF(H40=0,"",LOOKUP(H40,'GPA Table'!$B$5:$B$16,'GPA Table'!$E$5:$E$16))</f>
        <v/>
      </c>
      <c r="K40" s="231"/>
      <c r="L40" s="9"/>
      <c r="M40" s="17">
        <f t="shared" si="13"/>
        <v>0</v>
      </c>
      <c r="N40" s="17">
        <f t="shared" si="14"/>
        <v>0</v>
      </c>
      <c r="O40" s="10"/>
      <c r="P40" s="21"/>
    </row>
    <row r="41" spans="1:16" s="186" customFormat="1" ht="17.25" customHeight="1" x14ac:dyDescent="0.3">
      <c r="A41" s="203">
        <f t="shared" si="15"/>
        <v>4</v>
      </c>
      <c r="B41" s="103" t="s">
        <v>281</v>
      </c>
      <c r="C41" s="103" t="str">
        <f>IF(B41=0,"",LOOKUP($B41,'Course List'!$C$6:$C$1019,'Course List'!D$6:D$1019))</f>
        <v>  170</v>
      </c>
      <c r="D41" s="103" t="str">
        <f>IF(B41=0,"",LOOKUP($B41,'Course List'!$C$6:$C$1019,'Course List'!E$6:E$1019))</f>
        <v> Intro to Transportation Engine</v>
      </c>
      <c r="E41" s="103">
        <f>IF(B41=0,"",LOOKUP($B41,'Course List'!$C$6:$C$1019,'Course List'!F$6:F$1019))</f>
        <v>3</v>
      </c>
      <c r="F41" s="103" t="str">
        <f>IF(B41=0,"",LOOKUP($B41,'Course List'!$C$6:$C$1019,'Course List'!G$6:G$1019))</f>
        <v>S</v>
      </c>
      <c r="G41" s="103" t="str">
        <f>IF(B41=0,"",LOOKUP($B41,'Course List'!$C$6:$C$1019,'Course List'!H$6:H$1019))</f>
        <v>Prerequisite: Math 2233 (33)</v>
      </c>
      <c r="H41" s="45"/>
      <c r="I41" s="47"/>
      <c r="J41" s="33" t="str">
        <f>IF(H41=0,"",LOOKUP(H41,'GPA Table'!$B$5:$B$16,'GPA Table'!$E$5:$E$16))</f>
        <v/>
      </c>
      <c r="K41" s="231"/>
      <c r="L41" s="9"/>
      <c r="M41" s="17">
        <f t="shared" si="13"/>
        <v>0</v>
      </c>
      <c r="N41" s="17">
        <f t="shared" si="14"/>
        <v>0</v>
      </c>
      <c r="O41" s="10"/>
      <c r="P41" s="21"/>
    </row>
    <row r="42" spans="1:16" s="186" customFormat="1" x14ac:dyDescent="0.3">
      <c r="A42" s="203">
        <f t="shared" si="15"/>
        <v>5</v>
      </c>
      <c r="B42" s="103" t="s">
        <v>399</v>
      </c>
      <c r="C42" s="103">
        <f>IF(B42=0,"",LOOKUP($B42,'Course List'!$C$6:$C$1019,'Course List'!D$6:D$1019))</f>
        <v>1</v>
      </c>
      <c r="D42" s="103" t="str">
        <f>IF(B42=0,"",LOOKUP($B42,'Course List'!$C$6:$C$1019,'Course List'!E$6:E$1019))</f>
        <v>Physical Geology</v>
      </c>
      <c r="E42" s="103">
        <f>IF(B42=0,"",LOOKUP($B42,'Course List'!$C$6:$C$1019,'Course List'!F$6:F$1019))</f>
        <v>3</v>
      </c>
      <c r="F42" s="103" t="str">
        <f>IF(B42=0,"",LOOKUP($B42,'Course List'!$C$6:$C$1019,'Course List'!G$6:G$1019))</f>
        <v>F &amp; S</v>
      </c>
      <c r="G42" s="103" t="str">
        <f>IF(B42=0,"",LOOKUP($B42,'Course List'!$C$6:$C$1019,'Course List'!H$6:H$1019))</f>
        <v xml:space="preserve"> ---</v>
      </c>
      <c r="H42" s="45"/>
      <c r="I42" s="47"/>
      <c r="J42" s="33" t="str">
        <f>IF(H42=0,"",LOOKUP(H42,'GPA Table'!$B$5:$B$16,'GPA Table'!$E$5:$E$16))</f>
        <v/>
      </c>
      <c r="K42" s="231"/>
      <c r="L42" s="9"/>
      <c r="M42" s="17">
        <f t="shared" si="13"/>
        <v>0</v>
      </c>
      <c r="N42" s="17">
        <f t="shared" si="14"/>
        <v>0</v>
      </c>
      <c r="O42" s="10"/>
      <c r="P42" s="21"/>
    </row>
    <row r="43" spans="1:16" s="186" customFormat="1" x14ac:dyDescent="0.3">
      <c r="A43" s="203">
        <f>A42+1</f>
        <v>6</v>
      </c>
      <c r="B43" s="103" t="s">
        <v>7</v>
      </c>
      <c r="C43" s="103" t="str">
        <f>IF(B43=0,"",LOOKUP($B43,'Course List'!$C$6:$C$1019,'Course List'!D$6:D$1019))</f>
        <v>---</v>
      </c>
      <c r="D43" s="103" t="str">
        <f>IF(B43=0,"",LOOKUP($B43,'Course List'!$C$6:$C$1019,'Course List'!E$6:E$1019))</f>
        <v>See the H/SS List</v>
      </c>
      <c r="E43" s="103">
        <f>IF(B43=0,"",LOOKUP($B43,'Course List'!$C$6:$C$1019,'Course List'!F$6:F$1019))</f>
        <v>3</v>
      </c>
      <c r="F43" s="103" t="str">
        <f>IF(B43=0,"",LOOKUP($B43,'Course List'!$C$6:$C$1019,'Course List'!G$6:G$1019))</f>
        <v>F &amp; S</v>
      </c>
      <c r="G43" s="103" t="str">
        <f>IF(B43=0,"",LOOKUP($B43,'Course List'!$C$6:$C$1019,'Course List'!H$6:H$1019))</f>
        <v xml:space="preserve"> ---</v>
      </c>
      <c r="H43" s="45"/>
      <c r="I43" s="47"/>
      <c r="J43" s="33" t="str">
        <f>IF(H43=0,"",LOOKUP(H43,'GPA Table'!$B$5:$B$16,'GPA Table'!$E$5:$E$16))</f>
        <v/>
      </c>
      <c r="K43" s="231"/>
      <c r="L43" s="9"/>
      <c r="M43" s="17">
        <f t="shared" si="13"/>
        <v>0</v>
      </c>
      <c r="N43" s="17">
        <f t="shared" si="14"/>
        <v>0</v>
      </c>
      <c r="O43" s="10"/>
      <c r="P43" s="21"/>
    </row>
    <row r="44" spans="1:16" s="186" customFormat="1" x14ac:dyDescent="0.3">
      <c r="A44" s="203">
        <f>A43+1</f>
        <v>7</v>
      </c>
      <c r="B44" s="73"/>
      <c r="C44" s="73" t="str">
        <f>IF(B44=0,"",LOOKUP($B44,'Course List'!$C$6:$C$1019,'Course List'!D$6:D$1019))</f>
        <v/>
      </c>
      <c r="D44" s="73" t="str">
        <f>IF(B44=0,"",LOOKUP($B44,'Course List'!$C$6:$C$1019,'Course List'!E$6:E$1019))</f>
        <v/>
      </c>
      <c r="E44" s="73" t="str">
        <f>IF(B44=0,"",LOOKUP($B44,'Course List'!$C$6:$C$1019,'Course List'!F$6:F$1019))</f>
        <v/>
      </c>
      <c r="F44" s="73" t="str">
        <f>IF(B44=0,"",LOOKUP($B44,'Course List'!$C$6:$C$1019,'Course List'!G$6:G$1019))</f>
        <v/>
      </c>
      <c r="G44" s="73" t="str">
        <f>IF(B44=0,"",LOOKUP($B44,'Course List'!$C$6:$C$1019,'Course List'!H$6:H$1019))</f>
        <v/>
      </c>
      <c r="H44" s="45"/>
      <c r="I44" s="47"/>
      <c r="J44" s="33" t="str">
        <f>IF(H44=0,"",LOOKUP(H44,'GPA Table'!$B$5:$B$16,'GPA Table'!$E$5:$E$16))</f>
        <v/>
      </c>
      <c r="K44" s="231"/>
      <c r="L44" s="9"/>
      <c r="M44" s="17">
        <f t="shared" si="13"/>
        <v>0</v>
      </c>
      <c r="N44" s="17">
        <f t="shared" si="14"/>
        <v>0</v>
      </c>
      <c r="O44" s="10"/>
      <c r="P44" s="21"/>
    </row>
    <row r="45" spans="1:16" s="186" customFormat="1" ht="16.2" thickBot="1" x14ac:dyDescent="0.35">
      <c r="A45" s="204">
        <f t="shared" ref="A45" si="16">A44+1</f>
        <v>8</v>
      </c>
      <c r="B45" s="74"/>
      <c r="C45" s="73" t="str">
        <f>IF(B45=0,"",LOOKUP($B45,'Course List'!$C$6:$C$1019,'Course List'!D$6:D$1019))</f>
        <v/>
      </c>
      <c r="D45" s="73" t="str">
        <f>IF(B45=0,"",LOOKUP($B45,'Course List'!$C$6:$C$1019,'Course List'!E$6:E$1019))</f>
        <v/>
      </c>
      <c r="E45" s="73" t="str">
        <f>IF(B45=0,"",LOOKUP($B45,'Course List'!$C$6:$C$1019,'Course List'!F$6:F$1019))</f>
        <v/>
      </c>
      <c r="F45" s="73" t="str">
        <f>IF(B45=0,"",LOOKUP($B45,'Course List'!$C$6:$C$1019,'Course List'!G$6:G$1019))</f>
        <v/>
      </c>
      <c r="G45" s="73" t="str">
        <f>IF(B45=0,"",LOOKUP($B45,'Course List'!$C$6:$C$1019,'Course List'!H$6:H$1019))</f>
        <v/>
      </c>
      <c r="H45" s="46"/>
      <c r="I45" s="48"/>
      <c r="J45" s="34" t="str">
        <f>IF(H45=0,"",LOOKUP(H45,'GPA Table'!$B$5:$B$16,'GPA Table'!$E$5:$E$16))</f>
        <v/>
      </c>
      <c r="K45" s="231"/>
      <c r="L45" s="9"/>
      <c r="M45" s="17">
        <f t="shared" si="13"/>
        <v>0</v>
      </c>
      <c r="N45" s="17">
        <f t="shared" si="14"/>
        <v>0</v>
      </c>
      <c r="O45" s="10"/>
      <c r="P45" s="21"/>
    </row>
    <row r="46" spans="1:16" s="13" customFormat="1" ht="16.2" thickBot="1" x14ac:dyDescent="0.35">
      <c r="A46" s="201"/>
      <c r="B46" s="202" t="str">
        <f>B37</f>
        <v>Semester</v>
      </c>
      <c r="C46" s="202">
        <f>C37+1</f>
        <v>5</v>
      </c>
      <c r="D46" s="202" t="str">
        <f>D37</f>
        <v>Total Credit Hours</v>
      </c>
      <c r="E46" s="202">
        <f>SUM(E47:E54)</f>
        <v>18</v>
      </c>
      <c r="F46" s="185" t="str">
        <f>F28</f>
        <v>FALL</v>
      </c>
      <c r="G46" s="185">
        <f>G37</f>
        <v>2018</v>
      </c>
      <c r="H46" s="43"/>
      <c r="I46" s="44"/>
      <c r="J46" s="50">
        <f>IF(N46=0,0,ROUND(M46/N46,2))</f>
        <v>0</v>
      </c>
      <c r="K46" s="232"/>
      <c r="M46" s="36">
        <f t="shared" ref="M46:N46" si="17">SUM(M47:M54)</f>
        <v>0</v>
      </c>
      <c r="N46" s="37">
        <f t="shared" si="17"/>
        <v>0</v>
      </c>
      <c r="O46" s="14"/>
      <c r="P46" s="14"/>
    </row>
    <row r="47" spans="1:16" s="186" customFormat="1" x14ac:dyDescent="0.3">
      <c r="A47" s="203">
        <v>1</v>
      </c>
      <c r="B47" s="103" t="s">
        <v>400</v>
      </c>
      <c r="C47" s="103">
        <f>IF(B47=0,"",LOOKUP($B47,'Course List'!$C$6:$C$1019,'Course List'!D$6:D$1019))</f>
        <v>115</v>
      </c>
      <c r="D47" s="103" t="str">
        <f>IF(B47=0,"",LOOKUP($B47,'Course List'!$C$6:$C$1019,'Course List'!E$6:E$1019))</f>
        <v>Engineering Analysis III</v>
      </c>
      <c r="E47" s="103">
        <f>IF(B47=0,"",LOOKUP($B47,'Course List'!$C$6:$C$1019,'Course List'!F$6:F$1019))</f>
        <v>3</v>
      </c>
      <c r="F47" s="103" t="str">
        <f>IF(B47=0,"",LOOKUP($B47,'Course List'!$C$6:$C$1019,'Course List'!G$6:G$1019))</f>
        <v>F &amp; S</v>
      </c>
      <c r="G47" s="103" t="str">
        <f>IF(B47=0,"",LOOKUP($B47,'Course List'!$C$6:$C$1019,'Course List'!H$6:H$1019))</f>
        <v>Prerequisite: Math 1232 (32), UW 1020 (20)</v>
      </c>
      <c r="H47" s="45"/>
      <c r="I47" s="47"/>
      <c r="J47" s="32" t="str">
        <f>IF(H47=0,"",LOOKUP(H47,'GPA Table'!$B$5:$B$16,'GPA Table'!$E$5:$E$16))</f>
        <v/>
      </c>
      <c r="K47" s="230"/>
      <c r="L47" s="9"/>
      <c r="M47" s="17">
        <f t="shared" ref="M47:M54" si="18">IF(E47=0,0,IF(H47=0,0,J47*E47))</f>
        <v>0</v>
      </c>
      <c r="N47" s="17">
        <f t="shared" ref="N47:N54" si="19">IF(H47=0,0,E47)</f>
        <v>0</v>
      </c>
      <c r="O47" s="10"/>
      <c r="P47" s="21"/>
    </row>
    <row r="48" spans="1:16" s="186" customFormat="1" x14ac:dyDescent="0.3">
      <c r="A48" s="203">
        <f>A47+1</f>
        <v>2</v>
      </c>
      <c r="B48" s="196" t="s">
        <v>282</v>
      </c>
      <c r="C48" s="103" t="str">
        <f>IF(B48=0,"",LOOKUP($B48,'Course List'!$C$6:$C$1019,'Course List'!D$6:D$1019))</f>
        <v>  166</v>
      </c>
      <c r="D48" s="103" t="str">
        <f>IF(B48=0,"",LOOKUP($B48,'Course List'!$C$6:$C$1019,'Course List'!E$6:E$1019))</f>
        <v> Materials Engineering</v>
      </c>
      <c r="E48" s="103">
        <f>IF(B48=0,"",LOOKUP($B48,'Course List'!$C$6:$C$1019,'Course List'!F$6:F$1019))</f>
        <v>2</v>
      </c>
      <c r="F48" s="103" t="str">
        <f>IF(B48=0,"",LOOKUP($B48,'Course List'!$C$6:$C$1019,'Course List'!G$6:G$1019))</f>
        <v>F</v>
      </c>
      <c r="G48" s="103" t="str">
        <f>IF(B48=0,"",LOOKUP($B48,'Course List'!$C$6:$C$1019,'Course List'!H$6:H$1019))</f>
        <v xml:space="preserve">Prerequisite: CE 2220 (120) </v>
      </c>
      <c r="H48" s="45"/>
      <c r="I48" s="47"/>
      <c r="J48" s="33" t="str">
        <f>IF(H48=0,"",LOOKUP(H48,'GPA Table'!$B$5:$B$16,'GPA Table'!$E$5:$E$16))</f>
        <v/>
      </c>
      <c r="K48" s="231"/>
      <c r="L48" s="9"/>
      <c r="M48" s="17">
        <f t="shared" si="18"/>
        <v>0</v>
      </c>
      <c r="N48" s="17">
        <f t="shared" si="19"/>
        <v>0</v>
      </c>
      <c r="O48" s="10"/>
      <c r="P48" s="21"/>
    </row>
    <row r="49" spans="1:16" s="186" customFormat="1" x14ac:dyDescent="0.3">
      <c r="A49" s="203">
        <f t="shared" ref="A49:A51" si="20">A48+1</f>
        <v>3</v>
      </c>
      <c r="B49" s="103" t="s">
        <v>283</v>
      </c>
      <c r="C49" s="103" t="str">
        <f>IF(B49=0,"",LOOKUP($B49,'Course List'!$C$6:$C$1019,'Course List'!D$6:D$1019))</f>
        <v>  167W</v>
      </c>
      <c r="D49" s="103" t="str">
        <f>IF(B49=0,"",LOOKUP($B49,'Course List'!$C$6:$C$1019,'Course List'!E$6:E$1019))</f>
        <v> Mechanics of Materials Lab (WID)</v>
      </c>
      <c r="E49" s="103">
        <f>IF(B49=0,"",LOOKUP($B49,'Course List'!$C$6:$C$1019,'Course List'!F$6:F$1019))</f>
        <v>1</v>
      </c>
      <c r="F49" s="103" t="str">
        <f>IF(B49=0,"",LOOKUP($B49,'Course List'!$C$6:$C$1019,'Course List'!G$6:G$1019))</f>
        <v>F</v>
      </c>
      <c r="G49" s="103" t="str">
        <f>IF(B49=0,"",LOOKUP($B49,'Course List'!$C$6:$C$1019,'Course List'!H$6:H$1019))</f>
        <v>Prerequisite or corequisite: CE3110 (166)</v>
      </c>
      <c r="H49" s="45"/>
      <c r="I49" s="47"/>
      <c r="J49" s="33" t="str">
        <f>IF(H49=0,"",LOOKUP(H49,'GPA Table'!$B$5:$B$16,'GPA Table'!$E$5:$E$16))</f>
        <v/>
      </c>
      <c r="K49" s="231"/>
      <c r="L49" s="9"/>
      <c r="M49" s="17">
        <f t="shared" si="18"/>
        <v>0</v>
      </c>
      <c r="N49" s="17">
        <f t="shared" si="19"/>
        <v>0</v>
      </c>
      <c r="O49" s="10"/>
      <c r="P49" s="21"/>
    </row>
    <row r="50" spans="1:16" s="186" customFormat="1" ht="17.25" customHeight="1" x14ac:dyDescent="0.3">
      <c r="A50" s="203">
        <f t="shared" si="20"/>
        <v>4</v>
      </c>
      <c r="B50" s="103" t="s">
        <v>284</v>
      </c>
      <c r="C50" s="103" t="str">
        <f>IF(B50=0,"",LOOKUP($B50,'Course List'!$C$6:$C$1019,'Course List'!D$6:D$1019))</f>
        <v>  121</v>
      </c>
      <c r="D50" s="103" t="str">
        <f>IF(B50=0,"",LOOKUP($B50,'Course List'!$C$6:$C$1019,'Course List'!E$6:E$1019))</f>
        <v> Structural Theory I (w 2-hr recitation)</v>
      </c>
      <c r="E50" s="103">
        <f>IF(B50=0,"",LOOKUP($B50,'Course List'!$C$6:$C$1019,'Course List'!F$6:F$1019))</f>
        <v>3</v>
      </c>
      <c r="F50" s="103" t="str">
        <f>IF(B50=0,"",LOOKUP($B50,'Course List'!$C$6:$C$1019,'Course List'!G$6:G$1019))</f>
        <v>F</v>
      </c>
      <c r="G50" s="103" t="str">
        <f>IF(B50=0,"",LOOKUP($B50,'Course List'!$C$6:$C$1019,'Course List'!H$6:H$1019))</f>
        <v>Prerequisite: CE 2210 (117), CE 2220 (120)</v>
      </c>
      <c r="H50" s="45"/>
      <c r="I50" s="47"/>
      <c r="J50" s="33" t="str">
        <f>IF(H50=0,"",LOOKUP(H50,'GPA Table'!$B$5:$B$16,'GPA Table'!$E$5:$E$16))</f>
        <v/>
      </c>
      <c r="K50" s="231"/>
      <c r="L50" s="9"/>
      <c r="M50" s="17">
        <f t="shared" si="18"/>
        <v>0</v>
      </c>
      <c r="N50" s="17">
        <f t="shared" si="19"/>
        <v>0</v>
      </c>
      <c r="O50" s="10"/>
      <c r="P50" s="21"/>
    </row>
    <row r="51" spans="1:16" s="186" customFormat="1" x14ac:dyDescent="0.3">
      <c r="A51" s="203">
        <f t="shared" si="20"/>
        <v>5</v>
      </c>
      <c r="B51" s="103" t="s">
        <v>8</v>
      </c>
      <c r="C51" s="103" t="str">
        <f>IF(B51=0,"",LOOKUP($B51,'Course List'!$C$6:$C$1019,'Course List'!D$6:D$1019))</f>
        <v>---</v>
      </c>
      <c r="D51" s="103" t="str">
        <f>IF(B51=0,"",LOOKUP($B51,'Course List'!$C$6:$C$1019,'Course List'!E$6:E$1019))</f>
        <v>See the H/SS List</v>
      </c>
      <c r="E51" s="103">
        <f>IF(B51=0,"",LOOKUP($B51,'Course List'!$C$6:$C$1019,'Course List'!F$6:F$1019))</f>
        <v>3</v>
      </c>
      <c r="F51" s="103" t="str">
        <f>IF(B51=0,"",LOOKUP($B51,'Course List'!$C$6:$C$1019,'Course List'!G$6:G$1019))</f>
        <v>F &amp; S</v>
      </c>
      <c r="G51" s="103" t="str">
        <f>IF(B51=0,"",LOOKUP($B51,'Course List'!$C$6:$C$1019,'Course List'!H$6:H$1019))</f>
        <v xml:space="preserve"> ---</v>
      </c>
      <c r="H51" s="45"/>
      <c r="I51" s="47"/>
      <c r="J51" s="33" t="str">
        <f>IF(H51=0,"",LOOKUP(H51,'GPA Table'!$B$5:$B$16,'GPA Table'!$E$5:$E$16))</f>
        <v/>
      </c>
      <c r="K51" s="231"/>
      <c r="L51" s="9"/>
      <c r="M51" s="17">
        <f t="shared" si="18"/>
        <v>0</v>
      </c>
      <c r="N51" s="17">
        <f t="shared" si="19"/>
        <v>0</v>
      </c>
      <c r="O51" s="10"/>
      <c r="P51" s="21"/>
    </row>
    <row r="52" spans="1:16" s="186" customFormat="1" x14ac:dyDescent="0.3">
      <c r="A52" s="203">
        <f>A51+1</f>
        <v>6</v>
      </c>
      <c r="B52" s="103" t="s">
        <v>9</v>
      </c>
      <c r="C52" s="103" t="str">
        <f>IF(B52=0,"",LOOKUP($B52,'Course List'!$C$6:$C$1019,'Course List'!D$6:D$1019))</f>
        <v>---</v>
      </c>
      <c r="D52" s="103" t="str">
        <f>IF(B52=0,"",LOOKUP($B52,'Course List'!$C$6:$C$1019,'Course List'!E$6:E$1019))</f>
        <v>See the H/SS List</v>
      </c>
      <c r="E52" s="103">
        <f>IF(B52=0,"",LOOKUP($B52,'Course List'!$C$6:$C$1019,'Course List'!F$6:F$1019))</f>
        <v>3</v>
      </c>
      <c r="F52" s="103" t="str">
        <f>IF(B52=0,"",LOOKUP($B52,'Course List'!$C$6:$C$1019,'Course List'!G$6:G$1019))</f>
        <v>F &amp; S</v>
      </c>
      <c r="G52" s="103" t="str">
        <f>IF(B52=0,"",LOOKUP($B52,'Course List'!$C$6:$C$1019,'Course List'!H$6:H$1019))</f>
        <v xml:space="preserve"> ---</v>
      </c>
      <c r="H52" s="45"/>
      <c r="I52" s="47"/>
      <c r="J52" s="33" t="str">
        <f>IF(H52=0,"",LOOKUP(H52,'GPA Table'!$B$5:$B$16,'GPA Table'!$E$5:$E$16))</f>
        <v/>
      </c>
      <c r="K52" s="231"/>
      <c r="L52" s="9"/>
      <c r="M52" s="17">
        <f t="shared" si="18"/>
        <v>0</v>
      </c>
      <c r="N52" s="17">
        <f t="shared" si="19"/>
        <v>0</v>
      </c>
      <c r="O52" s="10"/>
      <c r="P52" s="21"/>
    </row>
    <row r="53" spans="1:16" s="186" customFormat="1" x14ac:dyDescent="0.3">
      <c r="A53" s="203">
        <f>A52+1</f>
        <v>7</v>
      </c>
      <c r="B53" s="103" t="s">
        <v>262</v>
      </c>
      <c r="C53" s="103">
        <f>IF(B53=0,"",LOOKUP($B53,'Course List'!$C$6:$C$1019,'Course List'!D$6:D$1019))</f>
        <v>126</v>
      </c>
      <c r="D53" s="103" t="str">
        <f>IF(B53=0,"",LOOKUP($B53,'Course List'!$C$6:$C$1019,'Course List'!E$6:E$1019))</f>
        <v>Fluid Mechanics</v>
      </c>
      <c r="E53" s="103">
        <f>IF(B53=0,"",LOOKUP($B53,'Course List'!$C$6:$C$1019,'Course List'!F$6:F$1019))</f>
        <v>3</v>
      </c>
      <c r="F53" s="103" t="str">
        <f>IF(B53=0,"",LOOKUP($B53,'Course List'!$C$6:$C$1019,'Course List'!G$6:G$1019))</f>
        <v>F</v>
      </c>
      <c r="G53" s="103" t="str">
        <f>IF(B53=0,"",LOOKUP($B53,'Course List'!$C$6:$C$1019,'Course List'!H$6:H$1019))</f>
        <v>Prerequisite: ApSc 2058 (58)</v>
      </c>
      <c r="H53" s="45"/>
      <c r="I53" s="47"/>
      <c r="J53" s="33" t="str">
        <f>IF(H53=0,"",LOOKUP(H53,'GPA Table'!$B$5:$B$16,'GPA Table'!$E$5:$E$16))</f>
        <v/>
      </c>
      <c r="K53" s="231"/>
      <c r="L53" s="9"/>
      <c r="M53" s="17">
        <f t="shared" si="18"/>
        <v>0</v>
      </c>
      <c r="N53" s="17">
        <f t="shared" si="19"/>
        <v>0</v>
      </c>
      <c r="O53" s="10"/>
      <c r="P53" s="21"/>
    </row>
    <row r="54" spans="1:16" s="186" customFormat="1" ht="16.2" thickBot="1" x14ac:dyDescent="0.35">
      <c r="A54" s="204">
        <f t="shared" ref="A54" si="21">A53+1</f>
        <v>8</v>
      </c>
      <c r="B54" s="74"/>
      <c r="C54" s="73" t="str">
        <f>IF(B54=0,"",LOOKUP($B54,'Course List'!$C$6:$C$1019,'Course List'!D$6:D$1019))</f>
        <v/>
      </c>
      <c r="D54" s="73" t="str">
        <f>IF(B54=0,"",LOOKUP($B54,'Course List'!$C$6:$C$1019,'Course List'!E$6:E$1019))</f>
        <v/>
      </c>
      <c r="E54" s="73" t="str">
        <f>IF(B54=0,"",LOOKUP($B54,'Course List'!$C$6:$C$1019,'Course List'!F$6:F$1019))</f>
        <v/>
      </c>
      <c r="F54" s="73" t="str">
        <f>IF(B54=0,"",LOOKUP($B54,'Course List'!$C$6:$C$1019,'Course List'!G$6:G$1019))</f>
        <v/>
      </c>
      <c r="G54" s="73" t="str">
        <f>IF(B54=0,"",LOOKUP($B54,'Course List'!$C$6:$C$1019,'Course List'!H$6:H$1019))</f>
        <v/>
      </c>
      <c r="H54" s="46"/>
      <c r="I54" s="48"/>
      <c r="J54" s="34" t="str">
        <f>IF(H54=0,"",LOOKUP(H54,'GPA Table'!$B$5:$B$16,'GPA Table'!$E$5:$E$16))</f>
        <v/>
      </c>
      <c r="K54" s="231"/>
      <c r="L54" s="9"/>
      <c r="M54" s="17">
        <f t="shared" si="18"/>
        <v>0</v>
      </c>
      <c r="N54" s="17">
        <f t="shared" si="19"/>
        <v>0</v>
      </c>
      <c r="O54" s="10"/>
      <c r="P54" s="21"/>
    </row>
    <row r="55" spans="1:16" s="13" customFormat="1" ht="16.2" thickBot="1" x14ac:dyDescent="0.35">
      <c r="A55" s="201"/>
      <c r="B55" s="202" t="str">
        <f>B46</f>
        <v>Semester</v>
      </c>
      <c r="C55" s="202">
        <f>C46+1</f>
        <v>6</v>
      </c>
      <c r="D55" s="202" t="str">
        <f>D46</f>
        <v>Total Credit Hours</v>
      </c>
      <c r="E55" s="202">
        <f>SUM(E56:E63)</f>
        <v>17</v>
      </c>
      <c r="F55" s="185" t="str">
        <f>F37</f>
        <v>SPRING</v>
      </c>
      <c r="G55" s="185">
        <f>G46+1</f>
        <v>2019</v>
      </c>
      <c r="H55" s="43"/>
      <c r="I55" s="44"/>
      <c r="J55" s="50">
        <f>IF(N55=0,0,ROUND(M55/N55,2))</f>
        <v>0</v>
      </c>
      <c r="K55" s="232"/>
      <c r="M55" s="36">
        <f t="shared" ref="M55:N55" si="22">SUM(M56:M63)</f>
        <v>0</v>
      </c>
      <c r="N55" s="37">
        <f t="shared" si="22"/>
        <v>0</v>
      </c>
      <c r="O55" s="14"/>
      <c r="P55" s="14"/>
    </row>
    <row r="56" spans="1:16" s="186" customFormat="1" x14ac:dyDescent="0.3">
      <c r="A56" s="203">
        <v>1</v>
      </c>
      <c r="B56" s="103" t="s">
        <v>285</v>
      </c>
      <c r="C56" s="103" t="str">
        <f>IF(B56=0,"",LOOKUP($B56,'Course List'!$C$6:$C$1019,'Course List'!D$6:D$1019))</f>
        <v>  122</v>
      </c>
      <c r="D56" s="103" t="str">
        <f>IF(B56=0,"",LOOKUP($B56,'Course List'!$C$6:$C$1019,'Course List'!E$6:E$1019))</f>
        <v> Structural Theory II (w 2-hr recitation)</v>
      </c>
      <c r="E56" s="103">
        <f>IF(B56=0,"",LOOKUP($B56,'Course List'!$C$6:$C$1019,'Course List'!F$6:F$1019))</f>
        <v>3</v>
      </c>
      <c r="F56" s="103" t="str">
        <f>IF(B56=0,"",LOOKUP($B56,'Course List'!$C$6:$C$1019,'Course List'!G$6:G$1019))</f>
        <v>S</v>
      </c>
      <c r="G56" s="103" t="str">
        <f>IF(B56=0,"",LOOKUP($B56,'Course List'!$C$6:$C$1019,'Course List'!H$6:H$1019))</f>
        <v>CE 3230 (121)</v>
      </c>
      <c r="H56" s="45"/>
      <c r="I56" s="47"/>
      <c r="J56" s="32" t="str">
        <f>IF(H56=0,"",LOOKUP(H56,'GPA Table'!$B$5:$B$16,'GPA Table'!$E$5:$E$16))</f>
        <v/>
      </c>
      <c r="K56" s="230"/>
      <c r="L56" s="9"/>
      <c r="M56" s="17">
        <f t="shared" ref="M56:M63" si="23">IF(E56=0,0,IF(H56=0,0,J56*E56))</f>
        <v>0</v>
      </c>
      <c r="N56" s="17">
        <f t="shared" ref="N56:N63" si="24">IF(H56=0,0,E56)</f>
        <v>0</v>
      </c>
      <c r="O56" s="10"/>
      <c r="P56" s="21"/>
    </row>
    <row r="57" spans="1:16" s="186" customFormat="1" x14ac:dyDescent="0.3">
      <c r="A57" s="203">
        <f>A56+1</f>
        <v>2</v>
      </c>
      <c r="B57" s="196" t="s">
        <v>286</v>
      </c>
      <c r="C57" s="103" t="str">
        <f>IF(B57=0,"",LOOKUP($B57,'Course List'!$C$6:$C$1019,'Course List'!D$6:D$1019))</f>
        <v>  192</v>
      </c>
      <c r="D57" s="103" t="str">
        <f>IF(B57=0,"",LOOKUP($B57,'Course List'!$C$6:$C$1019,'Course List'!E$6:E$1019))</f>
        <v> Reinforced Concrete Structures</v>
      </c>
      <c r="E57" s="103">
        <f>IF(B57=0,"",LOOKUP($B57,'Course List'!$C$6:$C$1019,'Course List'!F$6:F$1019))</f>
        <v>3</v>
      </c>
      <c r="F57" s="103" t="str">
        <f>IF(B57=0,"",LOOKUP($B57,'Course List'!$C$6:$C$1019,'Course List'!G$6:G$1019))</f>
        <v>S</v>
      </c>
      <c r="G57" s="103" t="str">
        <f>IF(B57=0,"",LOOKUP($B57,'Course List'!$C$6:$C$1019,'Course List'!H$6:H$1019))</f>
        <v>Prerequisite or corequisite: CE 3240 (122)</v>
      </c>
      <c r="H57" s="45"/>
      <c r="I57" s="47"/>
      <c r="J57" s="33" t="str">
        <f>IF(H57=0,"",LOOKUP(H57,'GPA Table'!$B$5:$B$16,'GPA Table'!$E$5:$E$16))</f>
        <v/>
      </c>
      <c r="K57" s="231"/>
      <c r="L57" s="9"/>
      <c r="M57" s="17">
        <f t="shared" si="23"/>
        <v>0</v>
      </c>
      <c r="N57" s="17">
        <f t="shared" si="24"/>
        <v>0</v>
      </c>
      <c r="O57" s="10"/>
      <c r="P57" s="21"/>
    </row>
    <row r="58" spans="1:16" s="186" customFormat="1" x14ac:dyDescent="0.3">
      <c r="A58" s="203">
        <f t="shared" ref="A58:A60" si="25">A57+1</f>
        <v>3</v>
      </c>
      <c r="B58" s="103" t="s">
        <v>287</v>
      </c>
      <c r="C58" s="103" t="str">
        <f>IF(B58=0,"",LOOKUP($B58,'Course List'!$C$6:$C$1019,'Course List'!D$6:D$1019))</f>
        <v>  194</v>
      </c>
      <c r="D58" s="103" t="str">
        <f>IF(B58=0,"",LOOKUP($B58,'Course List'!$C$6:$C$1019,'Course List'!E$6:E$1019))</f>
        <v> Envir Eng I:Water Resourc&amp;Qual</v>
      </c>
      <c r="E58" s="103">
        <f>IF(B58=0,"",LOOKUP($B58,'Course List'!$C$6:$C$1019,'Course List'!F$6:F$1019))</f>
        <v>3</v>
      </c>
      <c r="F58" s="103" t="str">
        <f>IF(B58=0,"",LOOKUP($B58,'Course List'!$C$6:$C$1019,'Course List'!G$6:G$1019))</f>
        <v>S</v>
      </c>
      <c r="G58" s="103" t="str">
        <f>IF(B58=0,"",LOOKUP($B58,'Course List'!$C$6:$C$1019,'Course List'!H$6:H$1019))</f>
        <v>Prerequisite or corequisite: CE3610 (193)</v>
      </c>
      <c r="H58" s="45"/>
      <c r="I58" s="47"/>
      <c r="J58" s="33" t="str">
        <f>IF(H58=0,"",LOOKUP(H58,'GPA Table'!$B$5:$B$16,'GPA Table'!$E$5:$E$16))</f>
        <v/>
      </c>
      <c r="K58" s="231"/>
      <c r="L58" s="9"/>
      <c r="M58" s="17">
        <f t="shared" si="23"/>
        <v>0</v>
      </c>
      <c r="N58" s="17">
        <f t="shared" si="24"/>
        <v>0</v>
      </c>
      <c r="O58" s="10"/>
      <c r="P58" s="21"/>
    </row>
    <row r="59" spans="1:16" s="186" customFormat="1" ht="17.25" customHeight="1" x14ac:dyDescent="0.3">
      <c r="A59" s="203">
        <f t="shared" si="25"/>
        <v>4</v>
      </c>
      <c r="B59" s="103" t="s">
        <v>288</v>
      </c>
      <c r="C59" s="103" t="str">
        <f>IF(B59=0,"",LOOKUP($B59,'Course List'!$C$6:$C$1019,'Course List'!D$6:D$1019))</f>
        <v>  189</v>
      </c>
      <c r="D59" s="103" t="str">
        <f>IF(B59=0,"",LOOKUP($B59,'Course List'!$C$6:$C$1019,'Course List'!E$6:E$1019))</f>
        <v> Environmental Engineering Lab</v>
      </c>
      <c r="E59" s="103">
        <f>IF(B59=0,"",LOOKUP($B59,'Course List'!$C$6:$C$1019,'Course List'!F$6:F$1019))</f>
        <v>1</v>
      </c>
      <c r="F59" s="103" t="str">
        <f>IF(B59=0,"",LOOKUP($B59,'Course List'!$C$6:$C$1019,'Course List'!G$6:G$1019))</f>
        <v>S</v>
      </c>
      <c r="G59" s="103" t="str">
        <f>IF(B59=0,"",LOOKUP($B59,'Course List'!$C$6:$C$1019,'Course List'!H$6:H$1019))</f>
        <v xml:space="preserve"> Corequisite: CE 3520 (194)</v>
      </c>
      <c r="H59" s="45"/>
      <c r="I59" s="47"/>
      <c r="J59" s="33" t="str">
        <f>IF(H59=0,"",LOOKUP(H59,'GPA Table'!$B$5:$B$16,'GPA Table'!$E$5:$E$16))</f>
        <v/>
      </c>
      <c r="K59" s="231"/>
      <c r="L59" s="9"/>
      <c r="M59" s="17">
        <f t="shared" si="23"/>
        <v>0</v>
      </c>
      <c r="N59" s="17">
        <f t="shared" si="24"/>
        <v>0</v>
      </c>
      <c r="O59" s="10"/>
      <c r="P59" s="21"/>
    </row>
    <row r="60" spans="1:16" s="186" customFormat="1" x14ac:dyDescent="0.3">
      <c r="A60" s="203">
        <f t="shared" si="25"/>
        <v>5</v>
      </c>
      <c r="B60" s="103" t="s">
        <v>289</v>
      </c>
      <c r="C60" s="103" t="str">
        <f>IF(B60=0,"",LOOKUP($B60,'Course List'!$C$6:$C$1019,'Course List'!D$6:D$1019))</f>
        <v>  193</v>
      </c>
      <c r="D60" s="103" t="str">
        <f>IF(B60=0,"",LOOKUP($B60,'Course List'!$C$6:$C$1019,'Course List'!E$6:E$1019))</f>
        <v> Hydraulics</v>
      </c>
      <c r="E60" s="103">
        <f>IF(B60=0,"",LOOKUP($B60,'Course List'!$C$6:$C$1019,'Course List'!F$6:F$1019))</f>
        <v>3</v>
      </c>
      <c r="F60" s="103" t="str">
        <f>IF(B60=0,"",LOOKUP($B60,'Course List'!$C$6:$C$1019,'Course List'!G$6:G$1019))</f>
        <v>S</v>
      </c>
      <c r="G60" s="103" t="str">
        <f>IF(B60=0,"",LOOKUP($B60,'Course List'!$C$6:$C$1019,'Course List'!H$6:H$1019))</f>
        <v>Prerequisite: MAE 3126</v>
      </c>
      <c r="H60" s="45"/>
      <c r="I60" s="47"/>
      <c r="J60" s="33" t="str">
        <f>IF(H60=0,"",LOOKUP(H60,'GPA Table'!$B$5:$B$16,'GPA Table'!$E$5:$E$16))</f>
        <v/>
      </c>
      <c r="K60" s="231"/>
      <c r="L60" s="9"/>
      <c r="M60" s="17">
        <f t="shared" si="23"/>
        <v>0</v>
      </c>
      <c r="N60" s="17">
        <f t="shared" si="24"/>
        <v>0</v>
      </c>
      <c r="O60" s="10"/>
      <c r="P60" s="21"/>
    </row>
    <row r="61" spans="1:16" s="186" customFormat="1" x14ac:dyDescent="0.3">
      <c r="A61" s="203">
        <f>A60+1</f>
        <v>6</v>
      </c>
      <c r="B61" s="103" t="s">
        <v>290</v>
      </c>
      <c r="C61" s="103" t="str">
        <f>IF(B61=0,"",LOOKUP($B61,'Course List'!$C$6:$C$1019,'Course List'!D$6:D$1019))</f>
        <v>  188</v>
      </c>
      <c r="D61" s="103" t="str">
        <f>IF(B61=0,"",LOOKUP($B61,'Course List'!$C$6:$C$1019,'Course List'!E$6:E$1019))</f>
        <v> Hydraulics Laboratory</v>
      </c>
      <c r="E61" s="103">
        <f>IF(B61=0,"",LOOKUP($B61,'Course List'!$C$6:$C$1019,'Course List'!F$6:F$1019))</f>
        <v>1</v>
      </c>
      <c r="F61" s="103" t="str">
        <f>IF(B61=0,"",LOOKUP($B61,'Course List'!$C$6:$C$1019,'Course List'!G$6:G$1019))</f>
        <v>S</v>
      </c>
      <c r="G61" s="103" t="str">
        <f>IF(B61=0,"",LOOKUP($B61,'Course List'!$C$6:$C$1019,'Course List'!H$6:H$1019))</f>
        <v>Prerequisite or corequisite: CE 3610 (193)</v>
      </c>
      <c r="H61" s="45"/>
      <c r="I61" s="47"/>
      <c r="J61" s="33" t="str">
        <f>IF(H61=0,"",LOOKUP(H61,'GPA Table'!$B$5:$B$16,'GPA Table'!$E$5:$E$16))</f>
        <v/>
      </c>
      <c r="K61" s="231"/>
      <c r="L61" s="9"/>
      <c r="M61" s="17">
        <f t="shared" si="23"/>
        <v>0</v>
      </c>
      <c r="N61" s="17">
        <f t="shared" si="24"/>
        <v>0</v>
      </c>
      <c r="O61" s="10"/>
      <c r="P61" s="21"/>
    </row>
    <row r="62" spans="1:16" s="186" customFormat="1" x14ac:dyDescent="0.3">
      <c r="A62" s="203">
        <f>A61+1</f>
        <v>7</v>
      </c>
      <c r="B62" s="103" t="s">
        <v>10</v>
      </c>
      <c r="C62" s="103" t="str">
        <f>IF(B62=0,"",LOOKUP($B62,'Course List'!$C$6:$C$1019,'Course List'!D$6:D$1019))</f>
        <v>---</v>
      </c>
      <c r="D62" s="103" t="str">
        <f>IF(B62=0,"",LOOKUP($B62,'Course List'!$C$6:$C$1019,'Course List'!E$6:E$1019))</f>
        <v>See the H/SS List</v>
      </c>
      <c r="E62" s="103">
        <f>IF(B62=0,"",LOOKUP($B62,'Course List'!$C$6:$C$1019,'Course List'!F$6:F$1019))</f>
        <v>3</v>
      </c>
      <c r="F62" s="103" t="str">
        <f>IF(B62=0,"",LOOKUP($B62,'Course List'!$C$6:$C$1019,'Course List'!G$6:G$1019))</f>
        <v>F &amp; S</v>
      </c>
      <c r="G62" s="103" t="str">
        <f>IF(B62=0,"",LOOKUP($B62,'Course List'!$C$6:$C$1019,'Course List'!H$6:H$1019))</f>
        <v xml:space="preserve"> ---</v>
      </c>
      <c r="H62" s="45"/>
      <c r="I62" s="47"/>
      <c r="J62" s="33" t="str">
        <f>IF(H62=0,"",LOOKUP(H62,'GPA Table'!$B$5:$B$16,'GPA Table'!$E$5:$E$16))</f>
        <v/>
      </c>
      <c r="K62" s="231"/>
      <c r="L62" s="9"/>
      <c r="M62" s="17">
        <f t="shared" si="23"/>
        <v>0</v>
      </c>
      <c r="N62" s="17">
        <f t="shared" si="24"/>
        <v>0</v>
      </c>
      <c r="O62" s="10"/>
      <c r="P62" s="21"/>
    </row>
    <row r="63" spans="1:16" s="186" customFormat="1" ht="16.2" thickBot="1" x14ac:dyDescent="0.35">
      <c r="A63" s="204">
        <f t="shared" ref="A63" si="26">A62+1</f>
        <v>8</v>
      </c>
      <c r="B63" s="74"/>
      <c r="C63" s="73" t="str">
        <f>IF(B63=0,"",LOOKUP($B63,'Course List'!$C$6:$C$1019,'Course List'!D$6:D$1019))</f>
        <v/>
      </c>
      <c r="D63" s="73" t="str">
        <f>IF(B63=0,"",LOOKUP($B63,'Course List'!$C$6:$C$1019,'Course List'!E$6:E$1019))</f>
        <v/>
      </c>
      <c r="E63" s="73" t="str">
        <f>IF(B63=0,"",LOOKUP($B63,'Course List'!$C$6:$C$1019,'Course List'!F$6:F$1019))</f>
        <v/>
      </c>
      <c r="F63" s="73" t="str">
        <f>IF(B63=0,"",LOOKUP($B63,'Course List'!$C$6:$C$1019,'Course List'!G$6:G$1019))</f>
        <v/>
      </c>
      <c r="G63" s="73" t="str">
        <f>IF(B63=0,"",LOOKUP($B63,'Course List'!$C$6:$C$1019,'Course List'!H$6:H$1019))</f>
        <v/>
      </c>
      <c r="H63" s="46"/>
      <c r="I63" s="48"/>
      <c r="J63" s="34" t="str">
        <f>IF(H63=0,"",LOOKUP(H63,'GPA Table'!$B$5:$B$16,'GPA Table'!$E$5:$E$16))</f>
        <v/>
      </c>
      <c r="K63" s="231"/>
      <c r="L63" s="9"/>
      <c r="M63" s="17">
        <f t="shared" si="23"/>
        <v>0</v>
      </c>
      <c r="N63" s="17">
        <f t="shared" si="24"/>
        <v>0</v>
      </c>
      <c r="O63" s="10"/>
      <c r="P63" s="21"/>
    </row>
    <row r="64" spans="1:16" s="13" customFormat="1" ht="16.2" thickBot="1" x14ac:dyDescent="0.35">
      <c r="A64" s="201"/>
      <c r="B64" s="202" t="str">
        <f>B55</f>
        <v>Semester</v>
      </c>
      <c r="C64" s="202">
        <f>C55+1</f>
        <v>7</v>
      </c>
      <c r="D64" s="202" t="str">
        <f>D55</f>
        <v>Total Credit Hours</v>
      </c>
      <c r="E64" s="202">
        <f>SUM(E65:E72)</f>
        <v>16</v>
      </c>
      <c r="F64" s="185" t="str">
        <f>F46</f>
        <v>FALL</v>
      </c>
      <c r="G64" s="185">
        <f>G55</f>
        <v>2019</v>
      </c>
      <c r="H64" s="43"/>
      <c r="I64" s="44"/>
      <c r="J64" s="50">
        <f>IF(N64=0,0,ROUND(M64/N64,2))</f>
        <v>0</v>
      </c>
      <c r="K64" s="232"/>
      <c r="M64" s="36">
        <f t="shared" ref="M64:N64" si="27">SUM(M65:M72)</f>
        <v>0</v>
      </c>
      <c r="N64" s="37">
        <f t="shared" si="27"/>
        <v>0</v>
      </c>
      <c r="O64" s="14"/>
      <c r="P64" s="14"/>
    </row>
    <row r="65" spans="1:16" s="186" customFormat="1" x14ac:dyDescent="0.3">
      <c r="A65" s="203">
        <v>1</v>
      </c>
      <c r="B65" s="103" t="s">
        <v>295</v>
      </c>
      <c r="C65" s="103" t="str">
        <f>IF(B65=0,"",LOOKUP($B65,'Course List'!$C$6:$C$1019,'Course List'!D$6:D$1019))</f>
        <v>  168</v>
      </c>
      <c r="D65" s="103" t="str">
        <f>IF(B65=0,"",LOOKUP($B65,'Course List'!$C$6:$C$1019,'Course List'!E$6:E$1019))</f>
        <v> Intro-Geotechnical Engineering</v>
      </c>
      <c r="E65" s="103">
        <f>IF(B65=0,"",LOOKUP($B65,'Course List'!$C$6:$C$1019,'Course List'!F$6:F$1019))</f>
        <v>3</v>
      </c>
      <c r="F65" s="103" t="str">
        <f>IF(B65=0,"",LOOKUP($B65,'Course List'!$C$6:$C$1019,'Course List'!G$6:G$1019))</f>
        <v>F</v>
      </c>
      <c r="G65" s="103" t="str">
        <f>IF(B65=0,"",LOOKUP($B65,'Course List'!$C$6:$C$1019,'Course List'!H$6:H$1019))</f>
        <v>Prerequisite: CE 2220 (120), MAE 3126</v>
      </c>
      <c r="H65" s="45"/>
      <c r="I65" s="47"/>
      <c r="J65" s="32" t="str">
        <f>IF(H65=0,"",LOOKUP(H65,'GPA Table'!$B$5:$B$16,'GPA Table'!$E$5:$E$16))</f>
        <v/>
      </c>
      <c r="K65" s="230"/>
      <c r="L65" s="9"/>
      <c r="M65" s="17">
        <f t="shared" ref="M65:M72" si="28">IF(E65=0,0,IF(H65=0,0,J65*E65))</f>
        <v>0</v>
      </c>
      <c r="N65" s="17">
        <f t="shared" ref="N65:N72" si="29">IF(H65=0,0,E65)</f>
        <v>0</v>
      </c>
      <c r="O65" s="10"/>
      <c r="P65" s="21"/>
    </row>
    <row r="66" spans="1:16" s="186" customFormat="1" x14ac:dyDescent="0.3">
      <c r="A66" s="203">
        <f>A65+1</f>
        <v>2</v>
      </c>
      <c r="B66" s="196" t="s">
        <v>292</v>
      </c>
      <c r="C66" s="103" t="str">
        <f>IF(B66=0,"",LOOKUP($B66,'Course List'!$C$6:$C$1019,'Course List'!D$6:D$1019))</f>
        <v>  191</v>
      </c>
      <c r="D66" s="103" t="str">
        <f>IF(B66=0,"",LOOKUP($B66,'Course List'!$C$6:$C$1019,'Course List'!E$6:E$1019))</f>
        <v> Metal Structures</v>
      </c>
      <c r="E66" s="103">
        <f>IF(B66=0,"",LOOKUP($B66,'Course List'!$C$6:$C$1019,'Course List'!F$6:F$1019))</f>
        <v>3</v>
      </c>
      <c r="F66" s="103" t="str">
        <f>IF(B66=0,"",LOOKUP($B66,'Course List'!$C$6:$C$1019,'Course List'!G$6:G$1019))</f>
        <v>F</v>
      </c>
      <c r="G66" s="103" t="str">
        <f>IF(B66=0,"",LOOKUP($B66,'Course List'!$C$6:$C$1019,'Course List'!H$6:H$1019))</f>
        <v>Prerequisite: CE 3240 (122)</v>
      </c>
      <c r="H66" s="45"/>
      <c r="I66" s="47"/>
      <c r="J66" s="33" t="str">
        <f>IF(H66=0,"",LOOKUP(H66,'GPA Table'!$B$5:$B$16,'GPA Table'!$E$5:$E$16))</f>
        <v/>
      </c>
      <c r="K66" s="231"/>
      <c r="L66" s="9"/>
      <c r="M66" s="17">
        <f t="shared" si="28"/>
        <v>0</v>
      </c>
      <c r="N66" s="17">
        <f t="shared" si="29"/>
        <v>0</v>
      </c>
      <c r="O66" s="10"/>
      <c r="P66" s="21"/>
    </row>
    <row r="67" spans="1:16" s="186" customFormat="1" x14ac:dyDescent="0.3">
      <c r="A67" s="203">
        <f t="shared" ref="A67:A69" si="30">A66+1</f>
        <v>3</v>
      </c>
      <c r="B67" s="103" t="s">
        <v>296</v>
      </c>
      <c r="C67" s="103" t="str">
        <f>IF(B67=0,"",LOOKUP($B67,'Course List'!$C$6:$C$1019,'Course List'!D$6:D$1019))</f>
        <v>  185</v>
      </c>
      <c r="D67" s="103" t="str">
        <f>IF(B67=0,"",LOOKUP($B67,'Course List'!$C$6:$C$1019,'Course List'!E$6:E$1019))</f>
        <v> Geotechnical Engineering Lab</v>
      </c>
      <c r="E67" s="103">
        <f>IF(B67=0,"",LOOKUP($B67,'Course List'!$C$6:$C$1019,'Course List'!F$6:F$1019))</f>
        <v>1</v>
      </c>
      <c r="F67" s="103" t="str">
        <f>IF(B67=0,"",LOOKUP($B67,'Course List'!$C$6:$C$1019,'Course List'!G$6:G$1019))</f>
        <v>F</v>
      </c>
      <c r="G67" s="103" t="str">
        <f>IF(B67=0,"",LOOKUP($B67,'Course List'!$C$6:$C$1019,'Course List'!H$6:H$1019))</f>
        <v>Prerequisite or corequisite: CE 4410 (168)</v>
      </c>
      <c r="H67" s="45"/>
      <c r="I67" s="47"/>
      <c r="J67" s="33" t="str">
        <f>IF(H67=0,"",LOOKUP(H67,'GPA Table'!$B$5:$B$16,'GPA Table'!$E$5:$E$16))</f>
        <v/>
      </c>
      <c r="K67" s="231"/>
      <c r="L67" s="9"/>
      <c r="M67" s="17">
        <f t="shared" si="28"/>
        <v>0</v>
      </c>
      <c r="N67" s="17">
        <f t="shared" si="29"/>
        <v>0</v>
      </c>
      <c r="O67" s="10"/>
      <c r="P67" s="21"/>
    </row>
    <row r="68" spans="1:16" s="186" customFormat="1" ht="17.25" customHeight="1" x14ac:dyDescent="0.3">
      <c r="A68" s="203">
        <f t="shared" si="30"/>
        <v>4</v>
      </c>
      <c r="B68" s="103" t="s">
        <v>297</v>
      </c>
      <c r="C68" s="103" t="str">
        <f>IF(B68=0,"",LOOKUP($B68,'Course List'!$C$6:$C$1019,'Course List'!D$6:D$1019))</f>
        <v>  197</v>
      </c>
      <c r="D68" s="103" t="str">
        <f>IF(B68=0,"",LOOKUP($B68,'Course List'!$C$6:$C$1019,'Course List'!E$6:E$1019))</f>
        <v> Env Eng 2:Water Supply/Pollutn</v>
      </c>
      <c r="E68" s="103">
        <f>IF(B68=0,"",LOOKUP($B68,'Course List'!$C$6:$C$1019,'Course List'!F$6:F$1019))</f>
        <v>3</v>
      </c>
      <c r="F68" s="103" t="str">
        <f>IF(B68=0,"",LOOKUP($B68,'Course List'!$C$6:$C$1019,'Course List'!G$6:G$1019))</f>
        <v>F</v>
      </c>
      <c r="G68" s="103" t="str">
        <f>IF(B68=0,"",LOOKUP($B68,'Course List'!$C$6:$C$1019,'Course List'!H$6:H$1019))</f>
        <v>Prerequisite: CE 3520 (194)</v>
      </c>
      <c r="H68" s="45"/>
      <c r="I68" s="47"/>
      <c r="J68" s="33" t="str">
        <f>IF(H68=0,"",LOOKUP(H68,'GPA Table'!$B$5:$B$16,'GPA Table'!$E$5:$E$16))</f>
        <v/>
      </c>
      <c r="K68" s="231"/>
      <c r="L68" s="9"/>
      <c r="M68" s="17">
        <f t="shared" si="28"/>
        <v>0</v>
      </c>
      <c r="N68" s="17">
        <f t="shared" si="29"/>
        <v>0</v>
      </c>
      <c r="O68" s="10"/>
      <c r="P68" s="21"/>
    </row>
    <row r="69" spans="1:16" s="186" customFormat="1" ht="31.2" x14ac:dyDescent="0.3">
      <c r="A69" s="203">
        <f t="shared" si="30"/>
        <v>5</v>
      </c>
      <c r="B69" s="103" t="s">
        <v>298</v>
      </c>
      <c r="C69" s="103" t="str">
        <f>IF(B69=0,"",LOOKUP($B69,'Course List'!$C$6:$C$1019,'Course List'!D$6:D$1019))</f>
        <v>  195</v>
      </c>
      <c r="D69" s="103" t="str">
        <f>IF(B69=0,"",LOOKUP($B69,'Course List'!$C$6:$C$1019,'Course List'!E$6:E$1019))</f>
        <v> Hydrology &amp; Hydraulic Design</v>
      </c>
      <c r="E69" s="103">
        <f>IF(B69=0,"",LOOKUP($B69,'Course List'!$C$6:$C$1019,'Course List'!F$6:F$1019))</f>
        <v>3</v>
      </c>
      <c r="F69" s="103" t="str">
        <f>IF(B69=0,"",LOOKUP($B69,'Course List'!$C$6:$C$1019,'Course List'!G$6:G$1019))</f>
        <v>F</v>
      </c>
      <c r="G69" s="103" t="str">
        <f>IF(B69=0,"",LOOKUP($B69,'Course List'!$C$6:$C$1019,'Course List'!H$6:H$1019))</f>
        <v>Prerequisite or corequisite: ApSc 3115 (115), CE 3610 (193)</v>
      </c>
      <c r="H69" s="45"/>
      <c r="I69" s="47"/>
      <c r="J69" s="33" t="str">
        <f>IF(H69=0,"",LOOKUP(H69,'GPA Table'!$B$5:$B$16,'GPA Table'!$E$5:$E$16))</f>
        <v/>
      </c>
      <c r="K69" s="231"/>
      <c r="L69" s="9"/>
      <c r="M69" s="17">
        <f t="shared" si="28"/>
        <v>0</v>
      </c>
      <c r="N69" s="17">
        <f t="shared" si="29"/>
        <v>0</v>
      </c>
      <c r="O69" s="10"/>
      <c r="P69" s="21"/>
    </row>
    <row r="70" spans="1:16" s="186" customFormat="1" x14ac:dyDescent="0.3">
      <c r="A70" s="203">
        <f>A69+1</f>
        <v>6</v>
      </c>
      <c r="B70" s="103" t="s">
        <v>824</v>
      </c>
      <c r="C70" s="103" t="str">
        <f>IF(B70=0,"",LOOKUP($B70,'Course List'!$C$6:$C$1019,'Course List'!D$6:D$1019))</f>
        <v>---</v>
      </c>
      <c r="D70" s="103" t="str">
        <f>IF(B70=0,"",LOOKUP($B70,'Course List'!$C$6:$C$1019,'Course List'!E$6:E$1019))</f>
        <v>See the CE Eng. Elective List</v>
      </c>
      <c r="E70" s="103">
        <f>IF(B70=0,"",LOOKUP($B70,'Course List'!$C$6:$C$1019,'Course List'!F$6:F$1019))</f>
        <v>3</v>
      </c>
      <c r="F70" s="103" t="str">
        <f>IF(B70=0,"",LOOKUP($B70,'Course List'!$C$6:$C$1019,'Course List'!G$6:G$1019))</f>
        <v>F &amp; S</v>
      </c>
      <c r="G70" s="103" t="str">
        <f>IF(B70=0,"",LOOKUP($B70,'Course List'!$C$6:$C$1019,'Course List'!H$6:H$1019))</f>
        <v xml:space="preserve"> ---</v>
      </c>
      <c r="H70" s="45"/>
      <c r="I70" s="47"/>
      <c r="J70" s="33" t="str">
        <f>IF(H70=0,"",LOOKUP(H70,'GPA Table'!$B$5:$B$16,'GPA Table'!$E$5:$E$16))</f>
        <v/>
      </c>
      <c r="K70" s="231"/>
      <c r="L70" s="9"/>
      <c r="M70" s="17">
        <f t="shared" si="28"/>
        <v>0</v>
      </c>
      <c r="N70" s="17">
        <f t="shared" si="29"/>
        <v>0</v>
      </c>
      <c r="O70" s="10"/>
      <c r="P70" s="21"/>
    </row>
    <row r="71" spans="1:16" s="186" customFormat="1" x14ac:dyDescent="0.3">
      <c r="A71" s="203">
        <f>A70+1</f>
        <v>7</v>
      </c>
      <c r="B71" s="73"/>
      <c r="C71" s="73" t="str">
        <f>IF(B71=0,"",LOOKUP($B71,'Course List'!$C$6:$C$1019,'Course List'!D$6:D$1019))</f>
        <v/>
      </c>
      <c r="D71" s="73" t="str">
        <f>IF(B71=0,"",LOOKUP($B71,'Course List'!$C$6:$C$1019,'Course List'!E$6:E$1019))</f>
        <v/>
      </c>
      <c r="E71" s="73" t="str">
        <f>IF(B71=0,"",LOOKUP($B71,'Course List'!$C$6:$C$1019,'Course List'!F$6:F$1019))</f>
        <v/>
      </c>
      <c r="F71" s="73" t="str">
        <f>IF(B71=0,"",LOOKUP($B71,'Course List'!$C$6:$C$1019,'Course List'!G$6:G$1019))</f>
        <v/>
      </c>
      <c r="G71" s="73" t="str">
        <f>IF(B71=0,"",LOOKUP($B71,'Course List'!$C$6:$C$1019,'Course List'!H$6:H$1019))</f>
        <v/>
      </c>
      <c r="H71" s="45"/>
      <c r="I71" s="47"/>
      <c r="J71" s="33" t="str">
        <f>IF(H71=0,"",LOOKUP(H71,'GPA Table'!$B$5:$B$16,'GPA Table'!$E$5:$E$16))</f>
        <v/>
      </c>
      <c r="K71" s="231"/>
      <c r="L71" s="9"/>
      <c r="M71" s="17">
        <f t="shared" si="28"/>
        <v>0</v>
      </c>
      <c r="N71" s="17">
        <f t="shared" si="29"/>
        <v>0</v>
      </c>
      <c r="O71" s="10"/>
      <c r="P71" s="21"/>
    </row>
    <row r="72" spans="1:16" s="186" customFormat="1" ht="16.2" thickBot="1" x14ac:dyDescent="0.35">
      <c r="A72" s="204">
        <f t="shared" ref="A72" si="31">A71+1</f>
        <v>8</v>
      </c>
      <c r="B72" s="74"/>
      <c r="C72" s="73" t="str">
        <f>IF(B72=0,"",LOOKUP($B72,'Course List'!$C$6:$C$1019,'Course List'!D$6:D$1019))</f>
        <v/>
      </c>
      <c r="D72" s="73" t="str">
        <f>IF(B72=0,"",LOOKUP($B72,'Course List'!$C$6:$C$1019,'Course List'!E$6:E$1019))</f>
        <v/>
      </c>
      <c r="E72" s="73" t="str">
        <f>IF(B72=0,"",LOOKUP($B72,'Course List'!$C$6:$C$1019,'Course List'!F$6:F$1019))</f>
        <v/>
      </c>
      <c r="F72" s="73" t="str">
        <f>IF(B72=0,"",LOOKUP($B72,'Course List'!$C$6:$C$1019,'Course List'!G$6:G$1019))</f>
        <v/>
      </c>
      <c r="G72" s="73" t="str">
        <f>IF(B72=0,"",LOOKUP($B72,'Course List'!$C$6:$C$1019,'Course List'!H$6:H$1019))</f>
        <v/>
      </c>
      <c r="H72" s="46"/>
      <c r="I72" s="48"/>
      <c r="J72" s="34" t="str">
        <f>IF(H72=0,"",LOOKUP(H72,'GPA Table'!$B$5:$B$16,'GPA Table'!$E$5:$E$16))</f>
        <v/>
      </c>
      <c r="K72" s="231"/>
      <c r="L72" s="9"/>
      <c r="M72" s="17">
        <f t="shared" si="28"/>
        <v>0</v>
      </c>
      <c r="N72" s="17">
        <f t="shared" si="29"/>
        <v>0</v>
      </c>
      <c r="O72" s="10"/>
      <c r="P72" s="21"/>
    </row>
    <row r="73" spans="1:16" s="13" customFormat="1" ht="16.2" thickBot="1" x14ac:dyDescent="0.35">
      <c r="A73" s="201"/>
      <c r="B73" s="202" t="str">
        <f>B64</f>
        <v>Semester</v>
      </c>
      <c r="C73" s="202">
        <f>C64+1</f>
        <v>8</v>
      </c>
      <c r="D73" s="202" t="str">
        <f>D64</f>
        <v>Total Credit Hours</v>
      </c>
      <c r="E73" s="202">
        <f>SUM(E74:E81)</f>
        <v>18</v>
      </c>
      <c r="F73" s="185" t="str">
        <f>F55</f>
        <v>SPRING</v>
      </c>
      <c r="G73" s="185">
        <f>G64+1</f>
        <v>2020</v>
      </c>
      <c r="H73" s="43"/>
      <c r="I73" s="44"/>
      <c r="J73" s="50">
        <f>IF(N73=0,0,ROUND(M73/N73,2))</f>
        <v>0</v>
      </c>
      <c r="K73" s="232"/>
      <c r="M73" s="36">
        <f t="shared" ref="M73:N73" si="32">SUM(M74:M81)</f>
        <v>0</v>
      </c>
      <c r="N73" s="37">
        <f t="shared" si="32"/>
        <v>0</v>
      </c>
      <c r="O73" s="14"/>
      <c r="P73" s="14"/>
    </row>
    <row r="74" spans="1:16" s="186" customFormat="1" x14ac:dyDescent="0.3">
      <c r="A74" s="203">
        <v>1</v>
      </c>
      <c r="B74" s="103" t="s">
        <v>293</v>
      </c>
      <c r="C74" s="103" t="str">
        <f>IF(B74=0,"",LOOKUP($B74,'Course List'!$C$6:$C$1019,'Course List'!D$6:D$1019))</f>
        <v>  190W</v>
      </c>
      <c r="D74" s="103" t="str">
        <f>IF(B74=0,"",LOOKUP($B74,'Course List'!$C$6:$C$1019,'Course List'!E$6:E$1019))</f>
        <v> Contracts and Specifications (WID)</v>
      </c>
      <c r="E74" s="103">
        <f>IF(B74=0,"",LOOKUP($B74,'Course List'!$C$6:$C$1019,'Course List'!F$6:F$1019))</f>
        <v>3</v>
      </c>
      <c r="F74" s="103" t="str">
        <f>IF(B74=0,"",LOOKUP($B74,'Course List'!$C$6:$C$1019,'Course List'!G$6:G$1019))</f>
        <v>S</v>
      </c>
      <c r="G74" s="103" t="str">
        <f>IF(B74=0,"",LOOKUP($B74,'Course List'!$C$6:$C$1019,'Course List'!H$6:H$1019))</f>
        <v>None</v>
      </c>
      <c r="H74" s="45"/>
      <c r="I74" s="47"/>
      <c r="J74" s="32" t="str">
        <f>IF(H74=0,"",LOOKUP(H74,'GPA Table'!$B$5:$B$16,'GPA Table'!$E$5:$E$16))</f>
        <v/>
      </c>
      <c r="K74" s="230"/>
      <c r="L74" s="9"/>
      <c r="M74" s="17">
        <f t="shared" ref="M74:M81" si="33">IF(E74=0,0,IF(H74=0,0,J74*E74))</f>
        <v>0</v>
      </c>
      <c r="N74" s="17">
        <f t="shared" ref="N74:N81" si="34">IF(H74=0,0,E74)</f>
        <v>0</v>
      </c>
      <c r="O74" s="10"/>
      <c r="P74" s="21"/>
    </row>
    <row r="75" spans="1:16" s="186" customFormat="1" ht="31.2" x14ac:dyDescent="0.3">
      <c r="A75" s="203">
        <f>A74+1</f>
        <v>2</v>
      </c>
      <c r="B75" s="196" t="s">
        <v>294</v>
      </c>
      <c r="C75" s="103" t="str">
        <f>IF(B75=0,"",LOOKUP($B75,'Course List'!$C$6:$C$1019,'Course List'!D$6:D$1019))</f>
        <v>  196</v>
      </c>
      <c r="D75" s="103" t="str">
        <f>IF(B75=0,"",LOOKUP($B75,'Course List'!$C$6:$C$1019,'Course List'!E$6:E$1019))</f>
        <v> Design/Cost Analysis-CE Struct</v>
      </c>
      <c r="E75" s="103">
        <f>IF(B75=0,"",LOOKUP($B75,'Course List'!$C$6:$C$1019,'Course List'!F$6:F$1019))</f>
        <v>3</v>
      </c>
      <c r="F75" s="103" t="str">
        <f>IF(B75=0,"",LOOKUP($B75,'Course List'!$C$6:$C$1019,'Course List'!G$6:G$1019))</f>
        <v>S</v>
      </c>
      <c r="G75" s="103" t="str">
        <f>IF(B75=0,"",LOOKUP($B75,'Course List'!$C$6:$C$1019,'Course List'!H$6:H$1019))</f>
        <v>Successful completion of all CE courses up to the end of the 7th semester</v>
      </c>
      <c r="H75" s="45"/>
      <c r="I75" s="47"/>
      <c r="J75" s="33" t="str">
        <f>IF(H75=0,"",LOOKUP(H75,'GPA Table'!$B$5:$B$16,'GPA Table'!$E$5:$E$16))</f>
        <v/>
      </c>
      <c r="K75" s="231"/>
      <c r="L75" s="9"/>
      <c r="M75" s="17">
        <f t="shared" si="33"/>
        <v>0</v>
      </c>
      <c r="N75" s="17">
        <f t="shared" si="34"/>
        <v>0</v>
      </c>
      <c r="O75" s="10"/>
      <c r="P75" s="21"/>
    </row>
    <row r="76" spans="1:16" s="186" customFormat="1" x14ac:dyDescent="0.3">
      <c r="A76" s="203">
        <f t="shared" ref="A76:A78" si="35">A75+1</f>
        <v>3</v>
      </c>
      <c r="B76" s="103" t="s">
        <v>327</v>
      </c>
      <c r="C76" s="103" t="str">
        <f>IF(B76=0,"",LOOKUP($B76,'Course List'!$C$6:$C$1019,'Course List'!D$6:D$1019))</f>
        <v>  241</v>
      </c>
      <c r="D76" s="103" t="str">
        <f>IF(B76=0,"",LOOKUP($B76,'Course List'!$C$6:$C$1019,'Course List'!E$6:E$1019))</f>
        <v> Adv Sanitary Engr Design</v>
      </c>
      <c r="E76" s="103">
        <f>IF(B76=0,"",LOOKUP($B76,'Course List'!$C$6:$C$1019,'Course List'!F$6:F$1019))</f>
        <v>3</v>
      </c>
      <c r="F76" s="103" t="str">
        <f>IF(B76=0,"",LOOKUP($B76,'Course List'!$C$6:$C$1019,'Course List'!G$6:G$1019))</f>
        <v>S</v>
      </c>
      <c r="G76" s="103" t="str">
        <f>IF(B76=0,"",LOOKUP($B76,'Course List'!$C$6:$C$1019,'Course List'!H$6:H$1019))</f>
        <v>Prerequisite: CE 4530 (197)</v>
      </c>
      <c r="H76" s="45"/>
      <c r="I76" s="47"/>
      <c r="J76" s="33" t="str">
        <f>IF(H76=0,"",LOOKUP(H76,'GPA Table'!$B$5:$B$16,'GPA Table'!$E$5:$E$16))</f>
        <v/>
      </c>
      <c r="K76" s="231"/>
      <c r="L76" s="9"/>
      <c r="M76" s="17">
        <f t="shared" si="33"/>
        <v>0</v>
      </c>
      <c r="N76" s="17">
        <f t="shared" si="34"/>
        <v>0</v>
      </c>
      <c r="O76" s="10"/>
      <c r="P76" s="21"/>
    </row>
    <row r="77" spans="1:16" s="186" customFormat="1" ht="17.25" customHeight="1" x14ac:dyDescent="0.3">
      <c r="A77" s="203">
        <f t="shared" si="35"/>
        <v>4</v>
      </c>
      <c r="B77" s="103" t="s">
        <v>824</v>
      </c>
      <c r="C77" s="103" t="str">
        <f>IF(B77=0,"",LOOKUP($B77,'Course List'!$C$6:$C$1019,'Course List'!D$6:D$1019))</f>
        <v>---</v>
      </c>
      <c r="D77" s="103" t="str">
        <f>IF(B77=0,"",LOOKUP($B77,'Course List'!$C$6:$C$1019,'Course List'!E$6:E$1019))</f>
        <v>See the CE Eng. Elective List</v>
      </c>
      <c r="E77" s="103">
        <f>IF(B77=0,"",LOOKUP($B77,'Course List'!$C$6:$C$1019,'Course List'!F$6:F$1019))</f>
        <v>3</v>
      </c>
      <c r="F77" s="103" t="str">
        <f>IF(B77=0,"",LOOKUP($B77,'Course List'!$C$6:$C$1019,'Course List'!G$6:G$1019))</f>
        <v>F &amp; S</v>
      </c>
      <c r="G77" s="103" t="str">
        <f>IF(B77=0,"",LOOKUP($B77,'Course List'!$C$6:$C$1019,'Course List'!H$6:H$1019))</f>
        <v xml:space="preserve"> ---</v>
      </c>
      <c r="H77" s="45"/>
      <c r="I77" s="47"/>
      <c r="J77" s="33" t="str">
        <f>IF(H77=0,"",LOOKUP(H77,'GPA Table'!$B$5:$B$16,'GPA Table'!$E$5:$E$16))</f>
        <v/>
      </c>
      <c r="K77" s="231"/>
      <c r="L77" s="9"/>
      <c r="M77" s="17">
        <f t="shared" si="33"/>
        <v>0</v>
      </c>
      <c r="N77" s="17">
        <f t="shared" si="34"/>
        <v>0</v>
      </c>
      <c r="O77" s="10"/>
      <c r="P77" s="21"/>
    </row>
    <row r="78" spans="1:16" s="186" customFormat="1" x14ac:dyDescent="0.3">
      <c r="A78" s="203">
        <f t="shared" si="35"/>
        <v>5</v>
      </c>
      <c r="B78" s="103" t="s">
        <v>824</v>
      </c>
      <c r="C78" s="103" t="str">
        <f>IF(B78=0,"",LOOKUP($B78,'Course List'!$C$6:$C$1019,'Course List'!D$6:D$1019))</f>
        <v>---</v>
      </c>
      <c r="D78" s="103" t="str">
        <f>IF(B78=0,"",LOOKUP($B78,'Course List'!$C$6:$C$1019,'Course List'!E$6:E$1019))</f>
        <v>See the CE Eng. Elective List</v>
      </c>
      <c r="E78" s="103">
        <f>IF(B78=0,"",LOOKUP($B78,'Course List'!$C$6:$C$1019,'Course List'!F$6:F$1019))</f>
        <v>3</v>
      </c>
      <c r="F78" s="103" t="str">
        <f>IF(B78=0,"",LOOKUP($B78,'Course List'!$C$6:$C$1019,'Course List'!G$6:G$1019))</f>
        <v>F &amp; S</v>
      </c>
      <c r="G78" s="103" t="str">
        <f>IF(B78=0,"",LOOKUP($B78,'Course List'!$C$6:$C$1019,'Course List'!H$6:H$1019))</f>
        <v xml:space="preserve"> ---</v>
      </c>
      <c r="H78" s="45"/>
      <c r="I78" s="47"/>
      <c r="J78" s="33" t="str">
        <f>IF(H78=0,"",LOOKUP(H78,'GPA Table'!$B$5:$B$16,'GPA Table'!$E$5:$E$16))</f>
        <v/>
      </c>
      <c r="K78" s="231"/>
      <c r="L78" s="9"/>
      <c r="M78" s="17">
        <f t="shared" si="33"/>
        <v>0</v>
      </c>
      <c r="N78" s="17">
        <f t="shared" si="34"/>
        <v>0</v>
      </c>
      <c r="O78" s="10"/>
      <c r="P78" s="21"/>
    </row>
    <row r="79" spans="1:16" s="186" customFormat="1" x14ac:dyDescent="0.3">
      <c r="A79" s="203">
        <f>A78+1</f>
        <v>6</v>
      </c>
      <c r="B79" s="103" t="s">
        <v>496</v>
      </c>
      <c r="C79" s="103" t="str">
        <f>IF(B79=0,"",LOOKUP($B79,'Course List'!$C$6:$C$1019,'Course List'!D$6:D$1019))</f>
        <v>---</v>
      </c>
      <c r="D79" s="103" t="str">
        <f>IF(B79=0,"",LOOKUP($B79,'Course List'!$C$6:$C$1019,'Course List'!E$6:E$1019))</f>
        <v>CE 6000 &amp; 8000 Level</v>
      </c>
      <c r="E79" s="103">
        <f>IF(B79=0,"",LOOKUP($B79,'Course List'!$C$6:$C$1019,'Course List'!F$6:F$1019))</f>
        <v>3</v>
      </c>
      <c r="F79" s="103" t="str">
        <f>IF(B79=0,"",LOOKUP($B79,'Course List'!$C$6:$C$1019,'Course List'!G$6:G$1019))</f>
        <v>F &amp; S</v>
      </c>
      <c r="G79" s="103" t="str">
        <f>IF(B79=0,"",LOOKUP($B79,'Course List'!$C$6:$C$1019,'Course List'!H$6:H$1019))</f>
        <v xml:space="preserve"> ---</v>
      </c>
      <c r="H79" s="45"/>
      <c r="I79" s="47"/>
      <c r="J79" s="33" t="str">
        <f>IF(H79=0,"",LOOKUP(H79,'GPA Table'!$B$5:$B$16,'GPA Table'!$E$5:$E$16))</f>
        <v/>
      </c>
      <c r="K79" s="231"/>
      <c r="L79" s="9"/>
      <c r="M79" s="17">
        <f t="shared" si="33"/>
        <v>0</v>
      </c>
      <c r="N79" s="17">
        <f t="shared" si="34"/>
        <v>0</v>
      </c>
      <c r="O79" s="10"/>
      <c r="P79" s="21"/>
    </row>
    <row r="80" spans="1:16" s="186" customFormat="1" x14ac:dyDescent="0.3">
      <c r="A80" s="203">
        <f>A79+1</f>
        <v>7</v>
      </c>
      <c r="B80" s="73"/>
      <c r="C80" s="73" t="str">
        <f>IF(B80=0,"",LOOKUP($B80,'Course List'!$C$6:$C$1019,'Course List'!D$6:D$1019))</f>
        <v/>
      </c>
      <c r="D80" s="73" t="str">
        <f>IF(B80=0,"",LOOKUP($B80,'Course List'!$C$6:$C$1019,'Course List'!E$6:E$1019))</f>
        <v/>
      </c>
      <c r="E80" s="73" t="str">
        <f>IF(B80=0,"",LOOKUP($B80,'Course List'!$C$6:$C$1019,'Course List'!F$6:F$1019))</f>
        <v/>
      </c>
      <c r="F80" s="73" t="str">
        <f>IF(B80=0,"",LOOKUP($B80,'Course List'!$C$6:$C$1019,'Course List'!G$6:G$1019))</f>
        <v/>
      </c>
      <c r="G80" s="73" t="str">
        <f>IF(B80=0,"",LOOKUP($B80,'Course List'!$C$6:$C$1019,'Course List'!H$6:H$1019))</f>
        <v/>
      </c>
      <c r="H80" s="45"/>
      <c r="I80" s="47"/>
      <c r="J80" s="33" t="str">
        <f>IF(H80=0,"",LOOKUP(H80,'GPA Table'!$B$5:$B$16,'GPA Table'!$E$5:$E$16))</f>
        <v/>
      </c>
      <c r="K80" s="231"/>
      <c r="L80" s="9"/>
      <c r="M80" s="17">
        <f t="shared" si="33"/>
        <v>0</v>
      </c>
      <c r="N80" s="17">
        <f t="shared" si="34"/>
        <v>0</v>
      </c>
      <c r="O80" s="10"/>
      <c r="P80" s="21"/>
    </row>
    <row r="81" spans="1:16" s="186" customFormat="1" ht="16.2" thickBot="1" x14ac:dyDescent="0.35">
      <c r="A81" s="204">
        <f t="shared" ref="A81" si="36">A80+1</f>
        <v>8</v>
      </c>
      <c r="B81" s="74"/>
      <c r="C81" s="74" t="str">
        <f>IF(B81=0,"",LOOKUP($B81,'Course List'!$C$6:$C$1019,'Course List'!D$6:D$1019))</f>
        <v/>
      </c>
      <c r="D81" s="74" t="str">
        <f>IF(B81=0,"",LOOKUP($B81,'Course List'!$C$6:$C$1019,'Course List'!E$6:E$1019))</f>
        <v/>
      </c>
      <c r="E81" s="74" t="str">
        <f>IF(B81=0,"",LOOKUP($B81,'Course List'!$C$6:$C$1019,'Course List'!F$6:F$1019))</f>
        <v/>
      </c>
      <c r="F81" s="74" t="str">
        <f>IF(B81=0,"",LOOKUP($B81,'Course List'!$C$6:$C$1019,'Course List'!G$6:G$1019))</f>
        <v/>
      </c>
      <c r="G81" s="74" t="str">
        <f>IF(B81=0,"",LOOKUP($B81,'Course List'!$C$6:$C$1019,'Course List'!H$6:H$1019))</f>
        <v/>
      </c>
      <c r="H81" s="46"/>
      <c r="I81" s="48"/>
      <c r="J81" s="34" t="str">
        <f>IF(H81=0,"",LOOKUP(H81,'GPA Table'!$B$5:$B$16,'GPA Table'!$E$5:$E$16))</f>
        <v/>
      </c>
      <c r="K81" s="241"/>
      <c r="L81" s="9"/>
      <c r="M81" s="17">
        <f t="shared" si="33"/>
        <v>0</v>
      </c>
      <c r="N81" s="17">
        <f t="shared" si="34"/>
        <v>0</v>
      </c>
      <c r="O81" s="10"/>
      <c r="P81" s="21"/>
    </row>
    <row r="82" spans="1:16" s="13" customFormat="1" ht="16.2" thickBot="1" x14ac:dyDescent="0.35">
      <c r="A82" s="201"/>
      <c r="B82" s="202" t="str">
        <f>B73</f>
        <v>Semester</v>
      </c>
      <c r="C82" s="202">
        <f>C73+1</f>
        <v>9</v>
      </c>
      <c r="D82" s="202" t="str">
        <f>D73</f>
        <v>Total Credit Hours</v>
      </c>
      <c r="E82" s="202">
        <f>SUM(E83:E90)</f>
        <v>12</v>
      </c>
      <c r="F82" s="185" t="str">
        <f>F64</f>
        <v>FALL</v>
      </c>
      <c r="G82" s="185">
        <f>G73+1</f>
        <v>2021</v>
      </c>
      <c r="H82" s="43"/>
      <c r="I82" s="44"/>
      <c r="J82" s="50">
        <f>IF(N82=0,0,ROUND(M82/N82,2))</f>
        <v>0</v>
      </c>
      <c r="K82" s="242"/>
      <c r="M82" s="36">
        <f t="shared" ref="M82:N82" si="37">SUM(M83:M90)</f>
        <v>0</v>
      </c>
      <c r="N82" s="37">
        <f t="shared" si="37"/>
        <v>0</v>
      </c>
      <c r="O82" s="14"/>
      <c r="P82" s="14"/>
    </row>
    <row r="83" spans="1:16" s="186" customFormat="1" x14ac:dyDescent="0.3">
      <c r="A83" s="203">
        <v>1</v>
      </c>
      <c r="B83" s="103" t="s">
        <v>496</v>
      </c>
      <c r="C83" s="103" t="str">
        <f>IF(B83=0,"",LOOKUP($B83,'Course List'!$C$6:$C$1019,'Course List'!D$6:D$1019))</f>
        <v>---</v>
      </c>
      <c r="D83" s="103" t="str">
        <f>IF(B83=0,"",LOOKUP($B83,'Course List'!$C$6:$C$1019,'Course List'!E$6:E$1019))</f>
        <v>CE 6000 &amp; 8000 Level</v>
      </c>
      <c r="E83" s="103">
        <f>IF(B83=0,"",LOOKUP($B83,'Course List'!$C$6:$C$1019,'Course List'!F$6:F$1019))</f>
        <v>3</v>
      </c>
      <c r="F83" s="103" t="str">
        <f>IF(B83=0,"",LOOKUP($B83,'Course List'!$C$6:$C$1019,'Course List'!G$6:G$1019))</f>
        <v>F &amp; S</v>
      </c>
      <c r="G83" s="103" t="str">
        <f>IF(B83=0,"",LOOKUP($B83,'Course List'!$C$6:$C$1019,'Course List'!H$6:H$1019))</f>
        <v xml:space="preserve"> ---</v>
      </c>
      <c r="H83" s="45"/>
      <c r="I83" s="47"/>
      <c r="J83" s="32" t="str">
        <f>IF(H83=0,"",LOOKUP(H83,'GPA Table'!$B$5:$B$16,'GPA Table'!$E$5:$E$16))</f>
        <v/>
      </c>
      <c r="K83" s="230"/>
      <c r="L83" s="9"/>
      <c r="M83" s="17">
        <f t="shared" ref="M83:M90" si="38">IF(E83=0,0,IF(H83=0,0,J83*E83))</f>
        <v>0</v>
      </c>
      <c r="N83" s="17">
        <f t="shared" ref="N83:N90" si="39">IF(H83=0,0,E83)</f>
        <v>0</v>
      </c>
      <c r="O83" s="10"/>
      <c r="P83" s="21"/>
    </row>
    <row r="84" spans="1:16" s="186" customFormat="1" x14ac:dyDescent="0.3">
      <c r="A84" s="203">
        <f>A83+1</f>
        <v>2</v>
      </c>
      <c r="B84" s="196" t="s">
        <v>496</v>
      </c>
      <c r="C84" s="103" t="str">
        <f>IF(B84=0,"",LOOKUP($B84,'Course List'!$C$6:$C$1019,'Course List'!D$6:D$1019))</f>
        <v>---</v>
      </c>
      <c r="D84" s="103" t="str">
        <f>IF(B84=0,"",LOOKUP($B84,'Course List'!$C$6:$C$1019,'Course List'!E$6:E$1019))</f>
        <v>CE 6000 &amp; 8000 Level</v>
      </c>
      <c r="E84" s="103">
        <f>IF(B84=0,"",LOOKUP($B84,'Course List'!$C$6:$C$1019,'Course List'!F$6:F$1019))</f>
        <v>3</v>
      </c>
      <c r="F84" s="103" t="str">
        <f>IF(B84=0,"",LOOKUP($B84,'Course List'!$C$6:$C$1019,'Course List'!G$6:G$1019))</f>
        <v>F &amp; S</v>
      </c>
      <c r="G84" s="103" t="str">
        <f>IF(B84=0,"",LOOKUP($B84,'Course List'!$C$6:$C$1019,'Course List'!H$6:H$1019))</f>
        <v xml:space="preserve"> ---</v>
      </c>
      <c r="H84" s="45"/>
      <c r="I84" s="47"/>
      <c r="J84" s="33" t="str">
        <f>IF(H84=0,"",LOOKUP(H84,'GPA Table'!$B$5:$B$16,'GPA Table'!$E$5:$E$16))</f>
        <v/>
      </c>
      <c r="K84" s="231"/>
      <c r="L84" s="9"/>
      <c r="M84" s="17">
        <f t="shared" si="38"/>
        <v>0</v>
      </c>
      <c r="N84" s="17">
        <f t="shared" si="39"/>
        <v>0</v>
      </c>
      <c r="O84" s="10"/>
      <c r="P84" s="21"/>
    </row>
    <row r="85" spans="1:16" s="186" customFormat="1" x14ac:dyDescent="0.3">
      <c r="A85" s="203">
        <f t="shared" ref="A85:A87" si="40">A84+1</f>
        <v>3</v>
      </c>
      <c r="B85" s="103" t="s">
        <v>496</v>
      </c>
      <c r="C85" s="103" t="str">
        <f>IF(B85=0,"",LOOKUP($B85,'Course List'!$C$6:$C$1019,'Course List'!D$6:D$1019))</f>
        <v>---</v>
      </c>
      <c r="D85" s="103" t="str">
        <f>IF(B85=0,"",LOOKUP($B85,'Course List'!$C$6:$C$1019,'Course List'!E$6:E$1019))</f>
        <v>CE 6000 &amp; 8000 Level</v>
      </c>
      <c r="E85" s="103">
        <f>IF(B85=0,"",LOOKUP($B85,'Course List'!$C$6:$C$1019,'Course List'!F$6:F$1019))</f>
        <v>3</v>
      </c>
      <c r="F85" s="103" t="str">
        <f>IF(B85=0,"",LOOKUP($B85,'Course List'!$C$6:$C$1019,'Course List'!G$6:G$1019))</f>
        <v>F &amp; S</v>
      </c>
      <c r="G85" s="103" t="str">
        <f>IF(B85=0,"",LOOKUP($B85,'Course List'!$C$6:$C$1019,'Course List'!H$6:H$1019))</f>
        <v xml:space="preserve"> ---</v>
      </c>
      <c r="H85" s="45"/>
      <c r="I85" s="47"/>
      <c r="J85" s="33" t="str">
        <f>IF(H85=0,"",LOOKUP(H85,'GPA Table'!$B$5:$B$16,'GPA Table'!$E$5:$E$16))</f>
        <v/>
      </c>
      <c r="K85" s="231"/>
      <c r="L85" s="9"/>
      <c r="M85" s="17">
        <f t="shared" si="38"/>
        <v>0</v>
      </c>
      <c r="N85" s="17">
        <f t="shared" si="39"/>
        <v>0</v>
      </c>
      <c r="O85" s="10"/>
      <c r="P85" s="21"/>
    </row>
    <row r="86" spans="1:16" s="186" customFormat="1" ht="17.25" customHeight="1" x14ac:dyDescent="0.3">
      <c r="A86" s="203">
        <f t="shared" si="40"/>
        <v>4</v>
      </c>
      <c r="B86" s="103" t="s">
        <v>496</v>
      </c>
      <c r="C86" s="103" t="str">
        <f>IF(B86=0,"",LOOKUP($B86,'Course List'!$C$6:$C$1019,'Course List'!D$6:D$1019))</f>
        <v>---</v>
      </c>
      <c r="D86" s="103" t="str">
        <f>IF(B86=0,"",LOOKUP($B86,'Course List'!$C$6:$C$1019,'Course List'!E$6:E$1019))</f>
        <v>CE 6000 &amp; 8000 Level</v>
      </c>
      <c r="E86" s="103">
        <f>IF(B86=0,"",LOOKUP($B86,'Course List'!$C$6:$C$1019,'Course List'!F$6:F$1019))</f>
        <v>3</v>
      </c>
      <c r="F86" s="103" t="str">
        <f>IF(B86=0,"",LOOKUP($B86,'Course List'!$C$6:$C$1019,'Course List'!G$6:G$1019))</f>
        <v>F &amp; S</v>
      </c>
      <c r="G86" s="103" t="str">
        <f>IF(B86=0,"",LOOKUP($B86,'Course List'!$C$6:$C$1019,'Course List'!H$6:H$1019))</f>
        <v xml:space="preserve"> ---</v>
      </c>
      <c r="H86" s="45"/>
      <c r="I86" s="47"/>
      <c r="J86" s="33" t="str">
        <f>IF(H86=0,"",LOOKUP(H86,'GPA Table'!$B$5:$B$16,'GPA Table'!$E$5:$E$16))</f>
        <v/>
      </c>
      <c r="K86" s="231"/>
      <c r="L86" s="9"/>
      <c r="M86" s="17">
        <f t="shared" si="38"/>
        <v>0</v>
      </c>
      <c r="N86" s="17">
        <f t="shared" si="39"/>
        <v>0</v>
      </c>
      <c r="O86" s="10"/>
      <c r="P86" s="21"/>
    </row>
    <row r="87" spans="1:16" s="186" customFormat="1" x14ac:dyDescent="0.3">
      <c r="A87" s="203">
        <f t="shared" si="40"/>
        <v>5</v>
      </c>
      <c r="B87" s="73"/>
      <c r="C87" s="73" t="str">
        <f>IF(B87=0,"",LOOKUP($B87,'Course List'!$C$6:$C$1019,'Course List'!D$6:D$1019))</f>
        <v/>
      </c>
      <c r="D87" s="73" t="str">
        <f>IF(B87=0,"",LOOKUP($B87,'Course List'!$C$6:$C$1019,'Course List'!E$6:E$1019))</f>
        <v/>
      </c>
      <c r="E87" s="73" t="str">
        <f>IF(B87=0,"",LOOKUP($B87,'Course List'!$C$6:$C$1019,'Course List'!F$6:F$1019))</f>
        <v/>
      </c>
      <c r="F87" s="73" t="str">
        <f>IF(B87=0,"",LOOKUP($B87,'Course List'!$C$6:$C$1019,'Course List'!G$6:G$1019))</f>
        <v/>
      </c>
      <c r="G87" s="73" t="str">
        <f>IF(B87=0,"",LOOKUP($B87,'Course List'!$C$6:$C$1019,'Course List'!H$6:H$1019))</f>
        <v/>
      </c>
      <c r="H87" s="45"/>
      <c r="I87" s="47"/>
      <c r="J87" s="33" t="str">
        <f>IF(H87=0,"",LOOKUP(H87,'GPA Table'!$B$5:$B$16,'GPA Table'!$E$5:$E$16))</f>
        <v/>
      </c>
      <c r="K87" s="231"/>
      <c r="L87" s="9"/>
      <c r="M87" s="17">
        <f t="shared" si="38"/>
        <v>0</v>
      </c>
      <c r="N87" s="17">
        <f t="shared" si="39"/>
        <v>0</v>
      </c>
      <c r="O87" s="10"/>
      <c r="P87" s="21"/>
    </row>
    <row r="88" spans="1:16" s="186" customFormat="1" x14ac:dyDescent="0.3">
      <c r="A88" s="203">
        <f>A87+1</f>
        <v>6</v>
      </c>
      <c r="B88" s="73"/>
      <c r="C88" s="73" t="str">
        <f>IF(B88=0,"",LOOKUP($B88,'Course List'!$C$6:$C$1019,'Course List'!D$6:D$1019))</f>
        <v/>
      </c>
      <c r="D88" s="73" t="str">
        <f>IF(B88=0,"",LOOKUP($B88,'Course List'!$C$6:$C$1019,'Course List'!E$6:E$1019))</f>
        <v/>
      </c>
      <c r="E88" s="73" t="str">
        <f>IF(B88=0,"",LOOKUP($B88,'Course List'!$C$6:$C$1019,'Course List'!F$6:F$1019))</f>
        <v/>
      </c>
      <c r="F88" s="73" t="str">
        <f>IF(B88=0,"",LOOKUP($B88,'Course List'!$C$6:$C$1019,'Course List'!G$6:G$1019))</f>
        <v/>
      </c>
      <c r="G88" s="73" t="str">
        <f>IF(B88=0,"",LOOKUP($B88,'Course List'!$C$6:$C$1019,'Course List'!H$6:H$1019))</f>
        <v/>
      </c>
      <c r="H88" s="45"/>
      <c r="I88" s="47"/>
      <c r="J88" s="33" t="str">
        <f>IF(H88=0,"",LOOKUP(H88,'GPA Table'!$B$5:$B$16,'GPA Table'!$E$5:$E$16))</f>
        <v/>
      </c>
      <c r="K88" s="231"/>
      <c r="L88" s="9"/>
      <c r="M88" s="17">
        <f t="shared" si="38"/>
        <v>0</v>
      </c>
      <c r="N88" s="17">
        <f t="shared" si="39"/>
        <v>0</v>
      </c>
      <c r="O88" s="10"/>
      <c r="P88" s="21"/>
    </row>
    <row r="89" spans="1:16" s="186" customFormat="1" x14ac:dyDescent="0.3">
      <c r="A89" s="203">
        <f>A88+1</f>
        <v>7</v>
      </c>
      <c r="B89" s="73"/>
      <c r="C89" s="73" t="str">
        <f>IF(B89=0,"",LOOKUP($B89,'Course List'!$C$6:$C$1019,'Course List'!D$6:D$1019))</f>
        <v/>
      </c>
      <c r="D89" s="73" t="str">
        <f>IF(B89=0,"",LOOKUP($B89,'Course List'!$C$6:$C$1019,'Course List'!E$6:E$1019))</f>
        <v/>
      </c>
      <c r="E89" s="73" t="str">
        <f>IF(B89=0,"",LOOKUP($B89,'Course List'!$C$6:$C$1019,'Course List'!F$6:F$1019))</f>
        <v/>
      </c>
      <c r="F89" s="73" t="str">
        <f>IF(B89=0,"",LOOKUP($B89,'Course List'!$C$6:$C$1019,'Course List'!G$6:G$1019))</f>
        <v/>
      </c>
      <c r="G89" s="73" t="str">
        <f>IF(B89=0,"",LOOKUP($B89,'Course List'!$C$6:$C$1019,'Course List'!H$6:H$1019))</f>
        <v/>
      </c>
      <c r="H89" s="45"/>
      <c r="I89" s="47"/>
      <c r="J89" s="33" t="str">
        <f>IF(H89=0,"",LOOKUP(H89,'GPA Table'!$B$5:$B$16,'GPA Table'!$E$5:$E$16))</f>
        <v/>
      </c>
      <c r="K89" s="231"/>
      <c r="L89" s="9"/>
      <c r="M89" s="17">
        <f t="shared" si="38"/>
        <v>0</v>
      </c>
      <c r="N89" s="17">
        <f t="shared" si="39"/>
        <v>0</v>
      </c>
      <c r="O89" s="10"/>
      <c r="P89" s="21"/>
    </row>
    <row r="90" spans="1:16" s="186" customFormat="1" ht="16.2" thickBot="1" x14ac:dyDescent="0.35">
      <c r="A90" s="204">
        <f t="shared" ref="A90" si="41">A89+1</f>
        <v>8</v>
      </c>
      <c r="B90" s="74"/>
      <c r="C90" s="74" t="str">
        <f>IF(B90=0,"",LOOKUP($B90,'Course List'!$C$6:$C$1019,'Course List'!D$6:D$1019))</f>
        <v/>
      </c>
      <c r="D90" s="74" t="str">
        <f>IF(B90=0,"",LOOKUP($B90,'Course List'!$C$6:$C$1019,'Course List'!E$6:E$1019))</f>
        <v/>
      </c>
      <c r="E90" s="74" t="str">
        <f>IF(B90=0,"",LOOKUP($B90,'Course List'!$C$6:$C$1019,'Course List'!F$6:F$1019))</f>
        <v/>
      </c>
      <c r="F90" s="74" t="str">
        <f>IF(B90=0,"",LOOKUP($B90,'Course List'!$C$6:$C$1019,'Course List'!G$6:G$1019))</f>
        <v/>
      </c>
      <c r="G90" s="74" t="str">
        <f>IF(B90=0,"",LOOKUP($B90,'Course List'!$C$6:$C$1019,'Course List'!H$6:H$1019))</f>
        <v/>
      </c>
      <c r="H90" s="46"/>
      <c r="I90" s="48"/>
      <c r="J90" s="34" t="str">
        <f>IF(H90=0,"",LOOKUP(H90,'GPA Table'!$B$5:$B$16,'GPA Table'!$E$5:$E$16))</f>
        <v/>
      </c>
      <c r="K90" s="233"/>
      <c r="L90" s="9"/>
      <c r="M90" s="17">
        <f t="shared" si="38"/>
        <v>0</v>
      </c>
      <c r="N90" s="17">
        <f t="shared" si="39"/>
        <v>0</v>
      </c>
      <c r="O90" s="10"/>
      <c r="P90" s="21"/>
    </row>
    <row r="91" spans="1:16" s="13" customFormat="1" ht="16.2" thickBot="1" x14ac:dyDescent="0.35">
      <c r="A91" s="201"/>
      <c r="B91" s="202" t="str">
        <f>B82</f>
        <v>Semester</v>
      </c>
      <c r="C91" s="202">
        <f>C82+1</f>
        <v>10</v>
      </c>
      <c r="D91" s="202" t="str">
        <f>D82</f>
        <v>Total Credit Hours</v>
      </c>
      <c r="E91" s="202">
        <f>SUM(E92:E99)</f>
        <v>12</v>
      </c>
      <c r="F91" s="185" t="str">
        <f>F73</f>
        <v>SPRING</v>
      </c>
      <c r="G91" s="185">
        <f>G82+1</f>
        <v>2022</v>
      </c>
      <c r="H91" s="43"/>
      <c r="I91" s="44"/>
      <c r="J91" s="50">
        <f>IF(N91=0,0,ROUND(M91/N91,2))</f>
        <v>0</v>
      </c>
      <c r="K91" s="242"/>
      <c r="M91" s="36">
        <f>SUM(M92:M99)</f>
        <v>0</v>
      </c>
      <c r="N91" s="37">
        <f t="shared" ref="N91" si="42">SUM(N92:N99)</f>
        <v>0</v>
      </c>
      <c r="O91" s="14"/>
      <c r="P91" s="14"/>
    </row>
    <row r="92" spans="1:16" s="186" customFormat="1" x14ac:dyDescent="0.3">
      <c r="A92" s="203">
        <v>1</v>
      </c>
      <c r="B92" s="103" t="s">
        <v>496</v>
      </c>
      <c r="C92" s="103" t="str">
        <f>IF(B92=0,"",LOOKUP($B92,'Course List'!$C$6:$C$1019,'Course List'!D$6:D$1019))</f>
        <v>---</v>
      </c>
      <c r="D92" s="103" t="str">
        <f>IF(B92=0,"",LOOKUP($B92,'Course List'!$C$6:$C$1019,'Course List'!E$6:E$1019))</f>
        <v>CE 6000 &amp; 8000 Level</v>
      </c>
      <c r="E92" s="103">
        <f>IF(B92=0,"",LOOKUP($B92,'Course List'!$C$6:$C$1019,'Course List'!F$6:F$1019))</f>
        <v>3</v>
      </c>
      <c r="F92" s="103" t="str">
        <f>IF(B92=0,"",LOOKUP($B92,'Course List'!$C$6:$C$1019,'Course List'!G$6:G$1019))</f>
        <v>F &amp; S</v>
      </c>
      <c r="G92" s="103" t="str">
        <f>IF(B92=0,"",LOOKUP($B92,'Course List'!$C$6:$C$1019,'Course List'!H$6:H$1019))</f>
        <v xml:space="preserve"> ---</v>
      </c>
      <c r="H92" s="45"/>
      <c r="I92" s="47"/>
      <c r="J92" s="32" t="str">
        <f>IF(H92=0,"",LOOKUP(H92,'GPA Table'!$B$5:$B$16,'GPA Table'!$E$5:$E$16))</f>
        <v/>
      </c>
      <c r="K92" s="230"/>
      <c r="L92" s="9"/>
      <c r="M92" s="17">
        <f t="shared" ref="M92:M99" si="43">IF(E92=0,0,IF(H92=0,0,J92*E92))</f>
        <v>0</v>
      </c>
      <c r="N92" s="17">
        <f t="shared" ref="N92:N99" si="44">IF(H92=0,0,E92)</f>
        <v>0</v>
      </c>
      <c r="O92" s="10"/>
      <c r="P92" s="21"/>
    </row>
    <row r="93" spans="1:16" s="186" customFormat="1" x14ac:dyDescent="0.3">
      <c r="A93" s="203">
        <f>A92+1</f>
        <v>2</v>
      </c>
      <c r="B93" s="196" t="s">
        <v>496</v>
      </c>
      <c r="C93" s="103" t="str">
        <f>IF(B93=0,"",LOOKUP($B93,'Course List'!$C$6:$C$1019,'Course List'!D$6:D$1019))</f>
        <v>---</v>
      </c>
      <c r="D93" s="103" t="str">
        <f>IF(B93=0,"",LOOKUP($B93,'Course List'!$C$6:$C$1019,'Course List'!E$6:E$1019))</f>
        <v>CE 6000 &amp; 8000 Level</v>
      </c>
      <c r="E93" s="103">
        <f>IF(B93=0,"",LOOKUP($B93,'Course List'!$C$6:$C$1019,'Course List'!F$6:F$1019))</f>
        <v>3</v>
      </c>
      <c r="F93" s="103" t="str">
        <f>IF(B93=0,"",LOOKUP($B93,'Course List'!$C$6:$C$1019,'Course List'!G$6:G$1019))</f>
        <v>F &amp; S</v>
      </c>
      <c r="G93" s="103" t="str">
        <f>IF(B93=0,"",LOOKUP($B93,'Course List'!$C$6:$C$1019,'Course List'!H$6:H$1019))</f>
        <v xml:space="preserve"> ---</v>
      </c>
      <c r="H93" s="45"/>
      <c r="I93" s="47"/>
      <c r="J93" s="33" t="str">
        <f>IF(H93=0,"",LOOKUP(H93,'GPA Table'!$B$5:$B$16,'GPA Table'!$E$5:$E$16))</f>
        <v/>
      </c>
      <c r="K93" s="231"/>
      <c r="L93" s="9"/>
      <c r="M93" s="17">
        <f t="shared" si="43"/>
        <v>0</v>
      </c>
      <c r="N93" s="17">
        <f t="shared" si="44"/>
        <v>0</v>
      </c>
      <c r="O93" s="10"/>
      <c r="P93" s="21"/>
    </row>
    <row r="94" spans="1:16" s="186" customFormat="1" x14ac:dyDescent="0.3">
      <c r="A94" s="203">
        <f t="shared" ref="A94:A96" si="45">A93+1</f>
        <v>3</v>
      </c>
      <c r="B94" s="103" t="s">
        <v>496</v>
      </c>
      <c r="C94" s="103" t="str">
        <f>IF(B94=0,"",LOOKUP($B94,'Course List'!$C$6:$C$1019,'Course List'!D$6:D$1019))</f>
        <v>---</v>
      </c>
      <c r="D94" s="103" t="str">
        <f>IF(B94=0,"",LOOKUP($B94,'Course List'!$C$6:$C$1019,'Course List'!E$6:E$1019))</f>
        <v>CE 6000 &amp; 8000 Level</v>
      </c>
      <c r="E94" s="103">
        <f>IF(B94=0,"",LOOKUP($B94,'Course List'!$C$6:$C$1019,'Course List'!F$6:F$1019))</f>
        <v>3</v>
      </c>
      <c r="F94" s="103" t="str">
        <f>IF(B94=0,"",LOOKUP($B94,'Course List'!$C$6:$C$1019,'Course List'!G$6:G$1019))</f>
        <v>F &amp; S</v>
      </c>
      <c r="G94" s="103" t="str">
        <f>IF(B94=0,"",LOOKUP($B94,'Course List'!$C$6:$C$1019,'Course List'!H$6:H$1019))</f>
        <v xml:space="preserve"> ---</v>
      </c>
      <c r="H94" s="45"/>
      <c r="I94" s="47"/>
      <c r="J94" s="33" t="str">
        <f>IF(H94=0,"",LOOKUP(H94,'GPA Table'!$B$5:$B$16,'GPA Table'!$E$5:$E$16))</f>
        <v/>
      </c>
      <c r="K94" s="231"/>
      <c r="L94" s="9"/>
      <c r="M94" s="17">
        <f t="shared" si="43"/>
        <v>0</v>
      </c>
      <c r="N94" s="17">
        <f t="shared" si="44"/>
        <v>0</v>
      </c>
      <c r="O94" s="10"/>
      <c r="P94" s="21"/>
    </row>
    <row r="95" spans="1:16" s="186" customFormat="1" ht="17.25" customHeight="1" x14ac:dyDescent="0.3">
      <c r="A95" s="203">
        <f t="shared" si="45"/>
        <v>4</v>
      </c>
      <c r="B95" s="103" t="s">
        <v>496</v>
      </c>
      <c r="C95" s="103" t="str">
        <f>IF(B95=0,"",LOOKUP($B95,'Course List'!$C$6:$C$1019,'Course List'!D$6:D$1019))</f>
        <v>---</v>
      </c>
      <c r="D95" s="103" t="str">
        <f>IF(B95=0,"",LOOKUP($B95,'Course List'!$C$6:$C$1019,'Course List'!E$6:E$1019))</f>
        <v>CE 6000 &amp; 8000 Level</v>
      </c>
      <c r="E95" s="103">
        <f>IF(B95=0,"",LOOKUP($B95,'Course List'!$C$6:$C$1019,'Course List'!F$6:F$1019))</f>
        <v>3</v>
      </c>
      <c r="F95" s="103" t="str">
        <f>IF(B95=0,"",LOOKUP($B95,'Course List'!$C$6:$C$1019,'Course List'!G$6:G$1019))</f>
        <v>F &amp; S</v>
      </c>
      <c r="G95" s="103" t="str">
        <f>IF(B95=0,"",LOOKUP($B95,'Course List'!$C$6:$C$1019,'Course List'!H$6:H$1019))</f>
        <v xml:space="preserve"> ---</v>
      </c>
      <c r="H95" s="45"/>
      <c r="I95" s="47"/>
      <c r="J95" s="33" t="str">
        <f>IF(H95=0,"",LOOKUP(H95,'GPA Table'!$B$5:$B$16,'GPA Table'!$E$5:$E$16))</f>
        <v/>
      </c>
      <c r="K95" s="231"/>
      <c r="L95" s="9"/>
      <c r="M95" s="17">
        <f t="shared" si="43"/>
        <v>0</v>
      </c>
      <c r="N95" s="17">
        <f t="shared" si="44"/>
        <v>0</v>
      </c>
      <c r="O95" s="10"/>
      <c r="P95" s="21"/>
    </row>
    <row r="96" spans="1:16" s="186" customFormat="1" x14ac:dyDescent="0.3">
      <c r="A96" s="203">
        <f t="shared" si="45"/>
        <v>5</v>
      </c>
      <c r="B96" s="73"/>
      <c r="C96" s="73" t="str">
        <f>IF(B96=0,"",LOOKUP($B96,'Course List'!$C$6:$C$1019,'Course List'!D$6:D$1019))</f>
        <v/>
      </c>
      <c r="D96" s="73" t="str">
        <f>IF(B96=0,"",LOOKUP($B96,'Course List'!$C$6:$C$1019,'Course List'!E$6:E$1019))</f>
        <v/>
      </c>
      <c r="E96" s="73" t="str">
        <f>IF(B96=0,"",LOOKUP($B96,'Course List'!$C$6:$C$1019,'Course List'!F$6:F$1019))</f>
        <v/>
      </c>
      <c r="F96" s="73" t="str">
        <f>IF(B96=0,"",LOOKUP($B96,'Course List'!$C$6:$C$1019,'Course List'!G$6:G$1019))</f>
        <v/>
      </c>
      <c r="G96" s="73" t="str">
        <f>IF(B96=0,"",LOOKUP($B96,'Course List'!$C$6:$C$1019,'Course List'!H$6:H$1019))</f>
        <v/>
      </c>
      <c r="H96" s="45"/>
      <c r="I96" s="47"/>
      <c r="J96" s="33" t="str">
        <f>IF(H96=0,"",LOOKUP(H96,'GPA Table'!$B$5:$B$16,'GPA Table'!$E$5:$E$16))</f>
        <v/>
      </c>
      <c r="K96" s="231"/>
      <c r="L96" s="9"/>
      <c r="M96" s="17">
        <f t="shared" si="43"/>
        <v>0</v>
      </c>
      <c r="N96" s="17">
        <f t="shared" si="44"/>
        <v>0</v>
      </c>
      <c r="O96" s="10"/>
      <c r="P96" s="21"/>
    </row>
    <row r="97" spans="1:24" s="186" customFormat="1" x14ac:dyDescent="0.3">
      <c r="A97" s="203">
        <f>A96+1</f>
        <v>6</v>
      </c>
      <c r="B97" s="73"/>
      <c r="C97" s="73" t="str">
        <f>IF(B97=0,"",LOOKUP($B97,'Course List'!$C$6:$C$1019,'Course List'!D$6:D$1019))</f>
        <v/>
      </c>
      <c r="D97" s="73" t="str">
        <f>IF(B97=0,"",LOOKUP($B97,'Course List'!$C$6:$C$1019,'Course List'!E$6:E$1019))</f>
        <v/>
      </c>
      <c r="E97" s="73" t="str">
        <f>IF(B97=0,"",LOOKUP($B97,'Course List'!$C$6:$C$1019,'Course List'!F$6:F$1019))</f>
        <v/>
      </c>
      <c r="F97" s="73" t="str">
        <f>IF(B97=0,"",LOOKUP($B97,'Course List'!$C$6:$C$1019,'Course List'!G$6:G$1019))</f>
        <v/>
      </c>
      <c r="G97" s="73" t="str">
        <f>IF(B97=0,"",LOOKUP($B97,'Course List'!$C$6:$C$1019,'Course List'!H$6:H$1019))</f>
        <v/>
      </c>
      <c r="H97" s="45"/>
      <c r="I97" s="47"/>
      <c r="J97" s="33" t="str">
        <f>IF(H97=0,"",LOOKUP(H97,'GPA Table'!$B$5:$B$16,'GPA Table'!$E$5:$E$16))</f>
        <v/>
      </c>
      <c r="K97" s="231"/>
      <c r="L97" s="9"/>
      <c r="M97" s="17">
        <f t="shared" si="43"/>
        <v>0</v>
      </c>
      <c r="N97" s="17">
        <f t="shared" si="44"/>
        <v>0</v>
      </c>
      <c r="O97" s="10"/>
      <c r="P97" s="21"/>
    </row>
    <row r="98" spans="1:24" s="186" customFormat="1" x14ac:dyDescent="0.3">
      <c r="A98" s="203">
        <f>A97+1</f>
        <v>7</v>
      </c>
      <c r="B98" s="73"/>
      <c r="C98" s="73" t="str">
        <f>IF(B98=0,"",LOOKUP($B98,'Course List'!$C$6:$C$1019,'Course List'!D$6:D$1019))</f>
        <v/>
      </c>
      <c r="D98" s="73" t="str">
        <f>IF(B98=0,"",LOOKUP($B98,'Course List'!$C$6:$C$1019,'Course List'!E$6:E$1019))</f>
        <v/>
      </c>
      <c r="E98" s="73" t="str">
        <f>IF(B98=0,"",LOOKUP($B98,'Course List'!$C$6:$C$1019,'Course List'!F$6:F$1019))</f>
        <v/>
      </c>
      <c r="F98" s="73" t="str">
        <f>IF(B98=0,"",LOOKUP($B98,'Course List'!$C$6:$C$1019,'Course List'!G$6:G$1019))</f>
        <v/>
      </c>
      <c r="G98" s="73" t="str">
        <f>IF(B98=0,"",LOOKUP($B98,'Course List'!$C$6:$C$1019,'Course List'!H$6:H$1019))</f>
        <v/>
      </c>
      <c r="H98" s="45"/>
      <c r="I98" s="47"/>
      <c r="J98" s="33" t="str">
        <f>IF(H98=0,"",LOOKUP(H98,'GPA Table'!$B$5:$B$16,'GPA Table'!$E$5:$E$16))</f>
        <v/>
      </c>
      <c r="K98" s="231"/>
      <c r="L98" s="9"/>
      <c r="M98" s="17">
        <f t="shared" si="43"/>
        <v>0</v>
      </c>
      <c r="N98" s="17">
        <f t="shared" si="44"/>
        <v>0</v>
      </c>
      <c r="O98" s="10"/>
      <c r="P98" s="21"/>
    </row>
    <row r="99" spans="1:24" s="186" customFormat="1" ht="16.2" thickBot="1" x14ac:dyDescent="0.35">
      <c r="A99" s="204">
        <f t="shared" ref="A99" si="46">A98+1</f>
        <v>8</v>
      </c>
      <c r="B99" s="74"/>
      <c r="C99" s="74" t="str">
        <f>IF(B99=0,"",LOOKUP($B99,'Course List'!$C$6:$C$1019,'Course List'!D$6:D$1019))</f>
        <v/>
      </c>
      <c r="D99" s="74" t="str">
        <f>IF(B99=0,"",LOOKUP($B99,'Course List'!$C$6:$C$1019,'Course List'!E$6:E$1019))</f>
        <v/>
      </c>
      <c r="E99" s="74" t="str">
        <f>IF(B99=0,"",LOOKUP($B99,'Course List'!$C$6:$C$1019,'Course List'!F$6:F$1019))</f>
        <v/>
      </c>
      <c r="F99" s="74" t="str">
        <f>IF(B99=0,"",LOOKUP($B99,'Course List'!$C$6:$C$1019,'Course List'!G$6:G$1019))</f>
        <v/>
      </c>
      <c r="G99" s="74" t="str">
        <f>IF(B99=0,"",LOOKUP($B99,'Course List'!$C$6:$C$1019,'Course List'!H$6:H$1019))</f>
        <v/>
      </c>
      <c r="H99" s="46"/>
      <c r="I99" s="48"/>
      <c r="J99" s="34" t="str">
        <f>IF(H99=0,"",LOOKUP(H99,'GPA Table'!$B$5:$B$16,'GPA Table'!$E$5:$E$16))</f>
        <v/>
      </c>
      <c r="K99" s="233"/>
      <c r="L99" s="9"/>
      <c r="M99" s="17">
        <f t="shared" si="43"/>
        <v>0</v>
      </c>
      <c r="N99" s="17">
        <f t="shared" si="44"/>
        <v>0</v>
      </c>
      <c r="O99" s="10"/>
      <c r="P99" s="21"/>
    </row>
    <row r="100" spans="1:24" x14ac:dyDescent="0.3">
      <c r="X100" s="200"/>
    </row>
    <row r="101" spans="1:24" x14ac:dyDescent="0.3">
      <c r="X101" s="200"/>
    </row>
    <row r="102" spans="1:24" x14ac:dyDescent="0.3">
      <c r="X102" s="200"/>
    </row>
    <row r="103" spans="1:24" x14ac:dyDescent="0.3">
      <c r="X103" s="200"/>
    </row>
    <row r="104" spans="1:24" x14ac:dyDescent="0.3">
      <c r="X104" s="200"/>
    </row>
    <row r="105" spans="1:24" x14ac:dyDescent="0.3">
      <c r="X105" s="200"/>
    </row>
    <row r="106" spans="1:24" x14ac:dyDescent="0.3">
      <c r="X106" s="200"/>
    </row>
    <row r="107" spans="1:24" x14ac:dyDescent="0.3">
      <c r="X107" s="200"/>
    </row>
    <row r="108" spans="1:24" x14ac:dyDescent="0.3">
      <c r="X108" s="200"/>
    </row>
    <row r="109" spans="1:24" x14ac:dyDescent="0.3">
      <c r="X109" s="200"/>
    </row>
  </sheetData>
  <sheetProtection password="CD74" sheet="1" objects="1" scenarios="1"/>
  <mergeCells count="14">
    <mergeCell ref="K9:K10"/>
    <mergeCell ref="B6:C6"/>
    <mergeCell ref="D6:F6"/>
    <mergeCell ref="H6:I6"/>
    <mergeCell ref="B7:C7"/>
    <mergeCell ref="D7:F7"/>
    <mergeCell ref="H7:I7"/>
    <mergeCell ref="B5:F5"/>
    <mergeCell ref="H5:I5"/>
    <mergeCell ref="A1:J1"/>
    <mergeCell ref="A2:J2"/>
    <mergeCell ref="A3:J3"/>
    <mergeCell ref="B4:C4"/>
    <mergeCell ref="E4:F4"/>
  </mergeCells>
  <pageMargins left="0.7" right="0.7" top="0.26" bottom="0.12" header="0.3" footer="0.3"/>
  <pageSetup scale="70" fitToHeight="3" orientation="landscape" r:id="rId1"/>
  <rowBreaks count="1" manualBreakCount="1">
    <brk id="45"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09"/>
  <sheetViews>
    <sheetView zoomScale="80" zoomScaleNormal="80" workbookViewId="0">
      <selection activeCell="D11" sqref="D11"/>
    </sheetView>
  </sheetViews>
  <sheetFormatPr defaultColWidth="9.109375" defaultRowHeight="15.6" x14ac:dyDescent="0.3"/>
  <cols>
    <col min="1" max="1" width="4.6640625" style="188" customWidth="1"/>
    <col min="2" max="2" width="21.88671875" style="183" customWidth="1"/>
    <col min="3" max="3" width="9.109375" style="188" customWidth="1"/>
    <col min="4" max="4" width="44.33203125" style="188" customWidth="1"/>
    <col min="5" max="5" width="8.33203125" style="188" customWidth="1"/>
    <col min="6" max="6" width="10.5546875" style="188" customWidth="1"/>
    <col min="7" max="7" width="46.6640625" style="183" customWidth="1"/>
    <col min="8" max="8" width="8.5546875" style="188" customWidth="1"/>
    <col min="9" max="9" width="12.5546875" style="188" customWidth="1"/>
    <col min="10" max="10" width="14.109375" style="21" customWidth="1"/>
    <col min="11" max="11" width="67.33203125" style="234" customWidth="1"/>
    <col min="12" max="12" width="8" style="21" customWidth="1"/>
    <col min="13" max="13" width="6.88671875" style="21" customWidth="1"/>
    <col min="14" max="14" width="7.33203125" style="21" customWidth="1"/>
    <col min="15" max="15" width="7.6640625" style="21" customWidth="1"/>
    <col min="16" max="25" width="9.109375" style="21"/>
    <col min="26" max="16384" width="9.109375" style="188"/>
  </cols>
  <sheetData>
    <row r="1" spans="1:25" s="187" customFormat="1" x14ac:dyDescent="0.3">
      <c r="A1" s="300" t="s">
        <v>0</v>
      </c>
      <c r="B1" s="300"/>
      <c r="C1" s="300"/>
      <c r="D1" s="300"/>
      <c r="E1" s="300"/>
      <c r="F1" s="300"/>
      <c r="G1" s="300"/>
      <c r="H1" s="300"/>
      <c r="I1" s="300"/>
      <c r="J1" s="300"/>
      <c r="K1" s="227"/>
      <c r="L1" s="186"/>
      <c r="M1" s="186"/>
      <c r="N1" s="186"/>
      <c r="O1" s="186"/>
      <c r="P1" s="13"/>
      <c r="Q1" s="13"/>
      <c r="R1" s="13"/>
      <c r="S1" s="13"/>
      <c r="T1" s="13"/>
      <c r="U1" s="13"/>
      <c r="V1" s="13"/>
      <c r="W1" s="13"/>
      <c r="X1" s="13"/>
      <c r="Y1" s="13"/>
    </row>
    <row r="2" spans="1:25" s="187" customFormat="1" x14ac:dyDescent="0.3">
      <c r="A2" s="300" t="s">
        <v>1</v>
      </c>
      <c r="B2" s="300"/>
      <c r="C2" s="300"/>
      <c r="D2" s="300"/>
      <c r="E2" s="300"/>
      <c r="F2" s="300"/>
      <c r="G2" s="300"/>
      <c r="H2" s="300"/>
      <c r="I2" s="300"/>
      <c r="J2" s="300"/>
      <c r="K2" s="227"/>
      <c r="L2" s="186"/>
      <c r="M2" s="186"/>
      <c r="N2" s="186"/>
      <c r="O2" s="186"/>
      <c r="P2" s="13"/>
      <c r="Q2" s="13"/>
      <c r="R2" s="13"/>
      <c r="S2" s="13"/>
      <c r="T2" s="13"/>
      <c r="U2" s="13"/>
      <c r="V2" s="13"/>
      <c r="W2" s="13"/>
      <c r="X2" s="13"/>
      <c r="Y2" s="13"/>
    </row>
    <row r="3" spans="1:25" s="187" customFormat="1" ht="16.2" thickBot="1" x14ac:dyDescent="0.35">
      <c r="A3" s="300" t="s">
        <v>2</v>
      </c>
      <c r="B3" s="300"/>
      <c r="C3" s="300"/>
      <c r="D3" s="300"/>
      <c r="E3" s="300"/>
      <c r="F3" s="300"/>
      <c r="G3" s="300"/>
      <c r="H3" s="300"/>
      <c r="I3" s="300"/>
      <c r="J3" s="300"/>
      <c r="K3" s="227"/>
      <c r="L3" s="186"/>
      <c r="M3" s="186"/>
      <c r="N3" s="186"/>
      <c r="O3" s="186"/>
      <c r="P3" s="13"/>
      <c r="Q3" s="13"/>
      <c r="R3" s="13"/>
      <c r="S3" s="13"/>
      <c r="T3" s="13"/>
      <c r="U3" s="13"/>
      <c r="V3" s="13"/>
      <c r="W3" s="13"/>
      <c r="X3" s="13"/>
      <c r="Y3" s="13"/>
    </row>
    <row r="4" spans="1:25" ht="17.25" customHeight="1" x14ac:dyDescent="0.3">
      <c r="B4" s="301" t="s">
        <v>395</v>
      </c>
      <c r="C4" s="302"/>
      <c r="D4" s="184">
        <f>NOTES!G11</f>
        <v>2016</v>
      </c>
      <c r="E4" s="303">
        <f>D4+1</f>
        <v>2017</v>
      </c>
      <c r="F4" s="304"/>
      <c r="G4" s="184" t="s">
        <v>402</v>
      </c>
      <c r="H4" s="184">
        <f>D4+3</f>
        <v>2019</v>
      </c>
      <c r="I4" s="189">
        <f>E4+3</f>
        <v>2020</v>
      </c>
      <c r="J4" s="39" t="s">
        <v>433</v>
      </c>
      <c r="K4" s="228"/>
    </row>
    <row r="5" spans="1:25" s="190" customFormat="1" ht="16.5" customHeight="1" thickBot="1" x14ac:dyDescent="0.35">
      <c r="B5" s="293" t="s">
        <v>499</v>
      </c>
      <c r="C5" s="294"/>
      <c r="D5" s="294"/>
      <c r="E5" s="294"/>
      <c r="F5" s="294"/>
      <c r="G5" s="180" t="s">
        <v>431</v>
      </c>
      <c r="H5" s="305">
        <f>E10+E19+E28+E37+E46+E55+E64+E73+E82+E91</f>
        <v>159</v>
      </c>
      <c r="I5" s="306"/>
      <c r="J5" s="40">
        <f>N9</f>
        <v>0</v>
      </c>
      <c r="K5" s="229"/>
      <c r="L5" s="35"/>
      <c r="M5" s="8"/>
      <c r="N5" s="8"/>
      <c r="O5" s="21"/>
    </row>
    <row r="6" spans="1:25" s="186" customFormat="1" ht="15.75" customHeight="1" x14ac:dyDescent="0.3">
      <c r="B6" s="283" t="s">
        <v>406</v>
      </c>
      <c r="C6" s="284"/>
      <c r="D6" s="287" t="s">
        <v>572</v>
      </c>
      <c r="E6" s="287"/>
      <c r="F6" s="287"/>
      <c r="G6" s="26" t="s">
        <v>404</v>
      </c>
      <c r="H6" s="287"/>
      <c r="I6" s="289"/>
      <c r="J6" s="39" t="s">
        <v>432</v>
      </c>
      <c r="K6" s="228"/>
      <c r="M6" s="21"/>
      <c r="N6" s="21"/>
      <c r="O6" s="21"/>
    </row>
    <row r="7" spans="1:25" s="186" customFormat="1" ht="16.5" customHeight="1" thickBot="1" x14ac:dyDescent="0.35">
      <c r="B7" s="285" t="s">
        <v>407</v>
      </c>
      <c r="C7" s="286"/>
      <c r="D7" s="288" t="s">
        <v>572</v>
      </c>
      <c r="E7" s="288"/>
      <c r="F7" s="288"/>
      <c r="G7" s="27" t="s">
        <v>405</v>
      </c>
      <c r="H7" s="288"/>
      <c r="I7" s="290"/>
      <c r="J7" s="41">
        <f>IF(N9=0,0,ROUND(M9/N9,2))</f>
        <v>0</v>
      </c>
      <c r="K7" s="229"/>
      <c r="L7" s="42"/>
      <c r="M7" s="21"/>
      <c r="N7" s="21"/>
      <c r="O7" s="21"/>
    </row>
    <row r="8" spans="1:25" s="186" customFormat="1" ht="16.2" thickBot="1" x14ac:dyDescent="0.35">
      <c r="B8" s="99"/>
      <c r="C8" s="6"/>
      <c r="D8" s="7"/>
      <c r="E8" s="8"/>
      <c r="F8" s="8"/>
      <c r="G8" s="8"/>
      <c r="H8" s="8"/>
      <c r="I8" s="8"/>
      <c r="J8" s="8"/>
      <c r="K8" s="229"/>
      <c r="L8" s="9"/>
      <c r="M8" s="10"/>
      <c r="N8" s="10"/>
      <c r="O8" s="10"/>
    </row>
    <row r="9" spans="1:25" s="16" customFormat="1" ht="32.25" customHeight="1" thickBot="1" x14ac:dyDescent="0.35">
      <c r="B9" s="30" t="s">
        <v>371</v>
      </c>
      <c r="C9" s="31" t="s">
        <v>403</v>
      </c>
      <c r="D9" s="31" t="s">
        <v>17</v>
      </c>
      <c r="E9" s="31" t="s">
        <v>18</v>
      </c>
      <c r="F9" s="31" t="s">
        <v>19</v>
      </c>
      <c r="G9" s="31" t="s">
        <v>20</v>
      </c>
      <c r="H9" s="31" t="s">
        <v>5</v>
      </c>
      <c r="I9" s="192" t="s">
        <v>6</v>
      </c>
      <c r="J9" s="49" t="s">
        <v>413</v>
      </c>
      <c r="K9" s="291" t="s">
        <v>828</v>
      </c>
      <c r="M9" s="38">
        <f>M10+M19+M28+M37+M46+M55+M64+M73+M82+M91</f>
        <v>0</v>
      </c>
      <c r="N9" s="38">
        <f>N10+N19+N28+N37+N46+N55+N64+N73+N82+N91</f>
        <v>0</v>
      </c>
    </row>
    <row r="10" spans="1:25" s="13" customFormat="1" ht="16.2" thickBot="1" x14ac:dyDescent="0.35">
      <c r="A10" s="201"/>
      <c r="B10" s="202" t="s">
        <v>19</v>
      </c>
      <c r="C10" s="202">
        <v>1</v>
      </c>
      <c r="D10" s="202" t="s">
        <v>394</v>
      </c>
      <c r="E10" s="202">
        <f>SUM(E11:E18)</f>
        <v>16</v>
      </c>
      <c r="F10" s="185" t="s">
        <v>3</v>
      </c>
      <c r="G10" s="185">
        <f>D4</f>
        <v>2016</v>
      </c>
      <c r="H10" s="43"/>
      <c r="I10" s="44"/>
      <c r="J10" s="50">
        <f>IF(N10=0,0,ROUND(M10/N10,2))</f>
        <v>0</v>
      </c>
      <c r="K10" s="292"/>
      <c r="M10" s="36">
        <f>SUM(M11:M18)</f>
        <v>0</v>
      </c>
      <c r="N10" s="37">
        <f>SUM(N11:N18)</f>
        <v>0</v>
      </c>
      <c r="O10" s="14"/>
      <c r="P10" s="14"/>
    </row>
    <row r="11" spans="1:25" s="186" customFormat="1" x14ac:dyDescent="0.3">
      <c r="A11" s="203">
        <v>1</v>
      </c>
      <c r="B11" s="103" t="s">
        <v>270</v>
      </c>
      <c r="C11" s="103" t="str">
        <f>IF(B11=0,"",LOOKUP($B11,'Course List'!$C$6:$C$1019,'Course List'!D$6:D$1019))</f>
        <v>  001</v>
      </c>
      <c r="D11" s="103" t="str">
        <f>IF(B11=0,"",LOOKUP($B11,'Course List'!$C$6:$C$1019,'Course List'!E$6:E$1019))</f>
        <v> Intro:Civil &amp; Environmentl Eng</v>
      </c>
      <c r="E11" s="103">
        <f>IF(B11=0,"",LOOKUP($B11,'Course List'!$C$6:$C$1019,'Course List'!F$6:F$1019))</f>
        <v>1</v>
      </c>
      <c r="F11" s="103" t="str">
        <f>IF(B11=0,"",LOOKUP($B11,'Course List'!$C$6:$C$1019,'Course List'!G$6:G$1019))</f>
        <v>F</v>
      </c>
      <c r="G11" s="103" t="str">
        <f>IF(B11=0,"",LOOKUP($B11,'Course List'!$C$6:$C$1019,'Course List'!H$6:H$1019))</f>
        <v>None</v>
      </c>
      <c r="H11" s="45"/>
      <c r="I11" s="47"/>
      <c r="J11" s="32" t="str">
        <f>IF(H11=0,"",LOOKUP(H11,'GPA Table'!$B$5:$B$16,'GPA Table'!$E$5:$E$16))</f>
        <v/>
      </c>
      <c r="K11" s="230"/>
      <c r="L11" s="9"/>
      <c r="M11" s="17">
        <f>IF(E11=0,0,IF(H11=0,0,J11*E11))</f>
        <v>0</v>
      </c>
      <c r="N11" s="17">
        <f>IF(H11=0,0,E11)</f>
        <v>0</v>
      </c>
      <c r="O11" s="10"/>
      <c r="P11" s="21"/>
    </row>
    <row r="12" spans="1:25" s="186" customFormat="1" x14ac:dyDescent="0.3">
      <c r="A12" s="203">
        <f>A11+1</f>
        <v>2</v>
      </c>
      <c r="B12" s="196" t="s">
        <v>372</v>
      </c>
      <c r="C12" s="103">
        <f>IF(B12=0,"",LOOKUP($B12,'Course List'!$C$6:$C$1019,'Course List'!D$6:D$1019))</f>
        <v>11</v>
      </c>
      <c r="D12" s="103" t="str">
        <f>IF(B12=0,"",LOOKUP($B12,'Course List'!$C$6:$C$1019,'Course List'!E$6:E$1019))</f>
        <v>General Chemistry I</v>
      </c>
      <c r="E12" s="103">
        <f>IF(B12=0,"",LOOKUP($B12,'Course List'!$C$6:$C$1019,'Course List'!F$6:F$1019))</f>
        <v>4</v>
      </c>
      <c r="F12" s="103" t="str">
        <f>IF(B12=0,"",LOOKUP($B12,'Course List'!$C$6:$C$1019,'Course List'!G$6:G$1019))</f>
        <v>F &amp; S</v>
      </c>
      <c r="G12" s="103" t="str">
        <f>IF(B12=0,"",LOOKUP($B12,'Course List'!$C$6:$C$1019,'Course List'!H$6:H$1019))</f>
        <v>One year of high school algebra</v>
      </c>
      <c r="H12" s="45"/>
      <c r="I12" s="47"/>
      <c r="J12" s="33" t="str">
        <f>IF(H12=0,"",LOOKUP(H12,'GPA Table'!$B$5:$B$16,'GPA Table'!$E$5:$E$16))</f>
        <v/>
      </c>
      <c r="K12" s="231"/>
      <c r="L12" s="9"/>
      <c r="M12" s="17">
        <f t="shared" ref="M12:M16" si="0">IF(E12=0,0,IF(H12=0,0,J12*E12))</f>
        <v>0</v>
      </c>
      <c r="N12" s="17">
        <f t="shared" ref="N12:N18" si="1">IF(H12=0,0,E12)</f>
        <v>0</v>
      </c>
      <c r="O12" s="10"/>
      <c r="P12" s="21"/>
    </row>
    <row r="13" spans="1:25" s="186" customFormat="1" x14ac:dyDescent="0.3">
      <c r="A13" s="203">
        <f t="shared" ref="A13:A18" si="2">A12+1</f>
        <v>3</v>
      </c>
      <c r="B13" s="103" t="s">
        <v>389</v>
      </c>
      <c r="C13" s="103" t="str">
        <f>IF(B13=0,"",LOOKUP($B13,'Course List'!$C$6:$C$1019,'Course List'!D$6:D$1019))</f>
        <v>---</v>
      </c>
      <c r="D13" s="103" t="str">
        <f>IF(B13=0,"",LOOKUP($B13,'Course List'!$C$6:$C$1019,'Course List'!E$6:E$1019))</f>
        <v>See the H/SS List</v>
      </c>
      <c r="E13" s="103">
        <f>IF(B13=0,"",LOOKUP($B13,'Course List'!$C$6:$C$1019,'Course List'!F$6:F$1019))</f>
        <v>3</v>
      </c>
      <c r="F13" s="103" t="str">
        <f>IF(B13=0,"",LOOKUP($B13,'Course List'!$C$6:$C$1019,'Course List'!G$6:G$1019))</f>
        <v>F &amp; S</v>
      </c>
      <c r="G13" s="103" t="str">
        <f>IF(B13=0,"",LOOKUP($B13,'Course List'!$C$6:$C$1019,'Course List'!H$6:H$1019))</f>
        <v xml:space="preserve"> ---</v>
      </c>
      <c r="H13" s="45"/>
      <c r="I13" s="47"/>
      <c r="J13" s="33" t="str">
        <f>IF(H13=0,"",LOOKUP(H13,'GPA Table'!$B$5:$B$16,'GPA Table'!$E$5:$E$16))</f>
        <v/>
      </c>
      <c r="K13" s="231"/>
      <c r="L13" s="9"/>
      <c r="M13" s="17">
        <f t="shared" si="0"/>
        <v>0</v>
      </c>
      <c r="N13" s="17">
        <f t="shared" si="1"/>
        <v>0</v>
      </c>
      <c r="O13" s="10"/>
      <c r="P13" s="21"/>
    </row>
    <row r="14" spans="1:25" s="186" customFormat="1" ht="37.950000000000003" customHeight="1" x14ac:dyDescent="0.3">
      <c r="A14" s="203">
        <f t="shared" si="2"/>
        <v>4</v>
      </c>
      <c r="B14" s="103" t="s">
        <v>369</v>
      </c>
      <c r="C14" s="103">
        <f>IF(B14=0,"",LOOKUP($B14,'Course List'!$C$6:$C$1019,'Course List'!D$6:D$1019))</f>
        <v>31</v>
      </c>
      <c r="D14" s="103" t="str">
        <f>IF(B14=0,"",LOOKUP($B14,'Course List'!$C$6:$C$1019,'Course List'!E$6:E$1019))</f>
        <v>Single-Variable Calculus I </v>
      </c>
      <c r="E14" s="103">
        <f>IF(B14=0,"",LOOKUP($B14,'Course List'!$C$6:$C$1019,'Course List'!F$6:F$1019))</f>
        <v>3</v>
      </c>
      <c r="F14" s="103" t="str">
        <f>IF(B14=0,"",LOOKUP($B14,'Course List'!$C$6:$C$1019,'Course List'!G$6:G$1019))</f>
        <v>F &amp; S</v>
      </c>
      <c r="G14" s="103" t="str">
        <f>IF(B14=0,"",LOOKUP($B14,'Course List'!$C$6:$C$1019,'Course List'!H$6:H$1019))</f>
        <v>The placement examination or a score of 720 or above on the SAT II in mathematics</v>
      </c>
      <c r="H14" s="45"/>
      <c r="I14" s="47"/>
      <c r="J14" s="33" t="str">
        <f>IF(H14=0,"",LOOKUP(H14,'GPA Table'!$B$5:$B$16,'GPA Table'!$E$5:$E$16))</f>
        <v/>
      </c>
      <c r="K14" s="231"/>
      <c r="L14" s="9"/>
      <c r="M14" s="17">
        <f t="shared" si="0"/>
        <v>0</v>
      </c>
      <c r="N14" s="17">
        <f t="shared" si="1"/>
        <v>0</v>
      </c>
      <c r="O14" s="10"/>
      <c r="P14" s="21"/>
    </row>
    <row r="15" spans="1:25" s="186" customFormat="1" x14ac:dyDescent="0.3">
      <c r="A15" s="203">
        <f t="shared" si="2"/>
        <v>5</v>
      </c>
      <c r="B15" s="103" t="s">
        <v>370</v>
      </c>
      <c r="C15" s="103" t="str">
        <f>IF(B15=0,"",LOOKUP($B15,'Course List'!$C$6:$C$1019,'Course List'!D$6:D$1019))</f>
        <v>  001</v>
      </c>
      <c r="D15" s="103" t="str">
        <f>IF(B15=0,"",LOOKUP($B15,'Course List'!$C$6:$C$1019,'Course List'!E$6:E$1019))</f>
        <v> Engineering Orientation</v>
      </c>
      <c r="E15" s="103">
        <f>IF(B15=0,"",LOOKUP($B15,'Course List'!$C$6:$C$1019,'Course List'!F$6:F$1019))</f>
        <v>1</v>
      </c>
      <c r="F15" s="103" t="str">
        <f>IF(B15=0,"",LOOKUP($B15,'Course List'!$C$6:$C$1019,'Course List'!G$6:G$1019))</f>
        <v>F</v>
      </c>
      <c r="G15" s="103" t="str">
        <f>IF(B15=0,"",LOOKUP($B15,'Course List'!$C$6:$C$1019,'Course List'!H$6:H$1019))</f>
        <v xml:space="preserve"> ---</v>
      </c>
      <c r="H15" s="45"/>
      <c r="I15" s="47"/>
      <c r="J15" s="33" t="str">
        <f>IF(H15=0,"",LOOKUP(H15,'GPA Table'!$B$5:$B$16,'GPA Table'!$E$5:$E$16))</f>
        <v/>
      </c>
      <c r="K15" s="231"/>
      <c r="L15" s="9"/>
      <c r="M15" s="17">
        <f t="shared" si="0"/>
        <v>0</v>
      </c>
      <c r="N15" s="17">
        <f t="shared" si="1"/>
        <v>0</v>
      </c>
      <c r="O15" s="10"/>
      <c r="P15" s="21"/>
    </row>
    <row r="16" spans="1:25" s="186" customFormat="1" x14ac:dyDescent="0.3">
      <c r="A16" s="203">
        <f t="shared" si="2"/>
        <v>6</v>
      </c>
      <c r="B16" s="103" t="s">
        <v>269</v>
      </c>
      <c r="C16" s="103">
        <f>IF(B16=0,"",LOOKUP($B16,'Course List'!$C$6:$C$1019,'Course List'!D$6:D$1019))</f>
        <v>20</v>
      </c>
      <c r="D16" s="103" t="str">
        <f>IF(B16=0,"",LOOKUP($B16,'Course List'!$C$6:$C$1019,'Course List'!E$6:E$1019))</f>
        <v>University Writing </v>
      </c>
      <c r="E16" s="103">
        <f>IF(B16=0,"",LOOKUP($B16,'Course List'!$C$6:$C$1019,'Course List'!F$6:F$1019))</f>
        <v>4</v>
      </c>
      <c r="F16" s="103" t="str">
        <f>IF(B16=0,"",LOOKUP($B16,'Course List'!$C$6:$C$1019,'Course List'!G$6:G$1019))</f>
        <v>F &amp; S</v>
      </c>
      <c r="G16" s="103" t="str">
        <f>IF(B16=0,"",LOOKUP($B16,'Course List'!$C$6:$C$1019,'Course List'!H$6:H$1019))</f>
        <v xml:space="preserve"> ---</v>
      </c>
      <c r="H16" s="45"/>
      <c r="I16" s="47"/>
      <c r="J16" s="33" t="str">
        <f>IF(H16=0,"",LOOKUP(H16,'GPA Table'!$B$5:$B$16,'GPA Table'!$E$5:$E$16))</f>
        <v/>
      </c>
      <c r="K16" s="231"/>
      <c r="L16" s="9"/>
      <c r="M16" s="17">
        <f t="shared" si="0"/>
        <v>0</v>
      </c>
      <c r="N16" s="17">
        <f t="shared" si="1"/>
        <v>0</v>
      </c>
      <c r="O16" s="10"/>
      <c r="P16" s="21"/>
    </row>
    <row r="17" spans="1:16" s="186" customFormat="1" x14ac:dyDescent="0.3">
      <c r="A17" s="203">
        <f t="shared" si="2"/>
        <v>7</v>
      </c>
      <c r="B17" s="73"/>
      <c r="C17" s="73" t="str">
        <f>IF(B17=0,"",LOOKUP($B17,'Course List'!$C$6:$C$1019,'Course List'!D$6:D$1019))</f>
        <v/>
      </c>
      <c r="D17" s="73" t="str">
        <f>IF(B17=0,"",LOOKUP($B17,'Course List'!$C$6:$C$1019,'Course List'!E$6:E$1019))</f>
        <v/>
      </c>
      <c r="E17" s="73" t="str">
        <f>IF(B17=0,"",LOOKUP($B17,'Course List'!$C$6:$C$1019,'Course List'!F$6:F$1019))</f>
        <v/>
      </c>
      <c r="F17" s="73" t="str">
        <f>IF(B17=0,"",LOOKUP($B17,'Course List'!$C$6:$C$1019,'Course List'!G$6:G$1019))</f>
        <v/>
      </c>
      <c r="G17" s="73" t="str">
        <f>IF(B17=0,"",LOOKUP($B17,'Course List'!$C$6:$C$1019,'Course List'!H$6:H$1019))</f>
        <v/>
      </c>
      <c r="H17" s="45"/>
      <c r="I17" s="47"/>
      <c r="J17" s="33" t="str">
        <f>IF(H17=0,"",LOOKUP(H17,'GPA Table'!$B$5:$B$16,'GPA Table'!$E$5:$E$16))</f>
        <v/>
      </c>
      <c r="K17" s="231"/>
      <c r="L17" s="9"/>
      <c r="M17" s="17">
        <f>IF(E17=0,0,IF(H17=0,0,J17*E17))</f>
        <v>0</v>
      </c>
      <c r="N17" s="17">
        <f t="shared" si="1"/>
        <v>0</v>
      </c>
      <c r="O17" s="10"/>
      <c r="P17" s="21"/>
    </row>
    <row r="18" spans="1:16" s="186" customFormat="1" ht="16.2" thickBot="1" x14ac:dyDescent="0.35">
      <c r="A18" s="204">
        <f t="shared" si="2"/>
        <v>8</v>
      </c>
      <c r="B18" s="74"/>
      <c r="C18" s="74" t="str">
        <f>IF(B18=0,"",LOOKUP($B18,'Course List'!$C$6:$C$1019,'Course List'!D$6:D$1019))</f>
        <v/>
      </c>
      <c r="D18" s="74" t="str">
        <f>IF(B18=0,"",LOOKUP($B18,'Course List'!$C$6:$C$1019,'Course List'!E$6:E$1019))</f>
        <v/>
      </c>
      <c r="E18" s="73" t="str">
        <f>IF(B18=0,"",LOOKUP($B18,'Course List'!$C$6:$C$1019,'Course List'!F$6:F$1019))</f>
        <v/>
      </c>
      <c r="F18" s="74" t="str">
        <f>IF(B18=0,"",LOOKUP($B18,'Course List'!$C$6:$C$1019,'Course List'!G$6:G$1019))</f>
        <v/>
      </c>
      <c r="G18" s="74" t="str">
        <f>IF(B18=0,"",LOOKUP($B18,'Course List'!$C$6:$C$1019,'Course List'!H$6:H$1019))</f>
        <v/>
      </c>
      <c r="H18" s="46"/>
      <c r="I18" s="48"/>
      <c r="J18" s="34" t="str">
        <f>IF(H18=0,"",LOOKUP(H18,'GPA Table'!$B$5:$B$16,'GPA Table'!$E$5:$E$16))</f>
        <v/>
      </c>
      <c r="K18" s="231"/>
      <c r="L18" s="9"/>
      <c r="M18" s="17">
        <f t="shared" ref="M18" si="3">IF(E18=0,0,IF(H18=0,0,J18*E18))</f>
        <v>0</v>
      </c>
      <c r="N18" s="17">
        <f t="shared" si="1"/>
        <v>0</v>
      </c>
      <c r="O18" s="10"/>
      <c r="P18" s="21"/>
    </row>
    <row r="19" spans="1:16" s="13" customFormat="1" ht="16.2" thickBot="1" x14ac:dyDescent="0.35">
      <c r="A19" s="201"/>
      <c r="B19" s="202" t="str">
        <f>B10</f>
        <v>Semester</v>
      </c>
      <c r="C19" s="202">
        <f>C10+1</f>
        <v>2</v>
      </c>
      <c r="D19" s="202" t="str">
        <f>D10</f>
        <v>Total Credit Hours</v>
      </c>
      <c r="E19" s="202">
        <f>SUM(E20:E27)</f>
        <v>16</v>
      </c>
      <c r="F19" s="185" t="s">
        <v>4</v>
      </c>
      <c r="G19" s="185">
        <f>G10+1</f>
        <v>2017</v>
      </c>
      <c r="H19" s="43"/>
      <c r="I19" s="44"/>
      <c r="J19" s="50">
        <f>IF(N19=0,0,ROUND(M19/N19,2))</f>
        <v>0</v>
      </c>
      <c r="K19" s="232"/>
      <c r="M19" s="36">
        <f>SUM(M20:M27)</f>
        <v>0</v>
      </c>
      <c r="N19" s="37">
        <f t="shared" ref="N19" si="4">SUM(N20:N27)</f>
        <v>0</v>
      </c>
      <c r="O19" s="14"/>
      <c r="P19" s="14"/>
    </row>
    <row r="20" spans="1:16" s="186" customFormat="1" x14ac:dyDescent="0.3">
      <c r="A20" s="203">
        <v>1</v>
      </c>
      <c r="B20" s="103" t="s">
        <v>567</v>
      </c>
      <c r="C20" s="103" t="str">
        <f>IF(B20=0,"",LOOKUP($B20,'Course List'!$C$6:$C$1019,'Course List'!D$6:D$1019))</f>
        <v>---</v>
      </c>
      <c r="D20" s="103" t="str">
        <f>IF(B20=0,"",LOOKUP($B20,'Course List'!$C$6:$C$1019,'Course List'!E$6:E$1019))</f>
        <v>Introduction to C Programming</v>
      </c>
      <c r="E20" s="103">
        <f>IF(B20=0,"",LOOKUP($B20,'Course List'!$C$6:$C$1019,'Course List'!F$6:F$1019))</f>
        <v>3</v>
      </c>
      <c r="F20" s="103" t="str">
        <f>IF(B20=0,"",LOOKUP($B20,'Course List'!$C$6:$C$1019,'Course List'!G$6:G$1019))</f>
        <v>S</v>
      </c>
      <c r="G20" s="103" t="str">
        <f>IF(B20=0,"",LOOKUP($B20,'Course List'!$C$6:$C$1019,'Course List'!H$6:H$1019))</f>
        <v>Prerequisite: Math 1220 (20) or Math 1231 (31)</v>
      </c>
      <c r="H20" s="45"/>
      <c r="I20" s="47"/>
      <c r="J20" s="32" t="str">
        <f>IF(H20=0,"",LOOKUP(H20,'GPA Table'!$B$5:$B$16,'GPA Table'!$E$5:$E$16))</f>
        <v/>
      </c>
      <c r="K20" s="230"/>
      <c r="L20" s="9"/>
      <c r="M20" s="17">
        <f t="shared" ref="M20:M27" si="5">IF(E20=0,0,IF(H20=0,0,J20*E20))</f>
        <v>0</v>
      </c>
      <c r="N20" s="17">
        <f t="shared" ref="N20:N27" si="6">IF(H20=0,0,E20)</f>
        <v>0</v>
      </c>
      <c r="O20" s="10"/>
      <c r="P20" s="21"/>
    </row>
    <row r="21" spans="1:16" s="186" customFormat="1" x14ac:dyDescent="0.3">
      <c r="A21" s="203">
        <f>A20+1</f>
        <v>2</v>
      </c>
      <c r="B21" s="196" t="s">
        <v>391</v>
      </c>
      <c r="C21" s="103" t="str">
        <f>IF(B21=0,"",LOOKUP($B21,'Course List'!$C$6:$C$1019,'Course List'!D$6:D$1019))</f>
        <v>---</v>
      </c>
      <c r="D21" s="103" t="str">
        <f>IF(B21=0,"",LOOKUP($B21,'Course List'!$C$6:$C$1019,'Course List'!E$6:E$1019))</f>
        <v>See the H/SS List</v>
      </c>
      <c r="E21" s="103">
        <f>IF(B21=0,"",LOOKUP($B21,'Course List'!$C$6:$C$1019,'Course List'!F$6:F$1019))</f>
        <v>3</v>
      </c>
      <c r="F21" s="103" t="str">
        <f>IF(B21=0,"",LOOKUP($B21,'Course List'!$C$6:$C$1019,'Course List'!G$6:G$1019))</f>
        <v>F &amp; S</v>
      </c>
      <c r="G21" s="103" t="str">
        <f>IF(B21=0,"",LOOKUP($B21,'Course List'!$C$6:$C$1019,'Course List'!H$6:H$1019))</f>
        <v xml:space="preserve"> ---</v>
      </c>
      <c r="H21" s="45"/>
      <c r="I21" s="47"/>
      <c r="J21" s="33" t="str">
        <f>IF(H21=0,"",LOOKUP(H21,'GPA Table'!$B$5:$B$16,'GPA Table'!$E$5:$E$16))</f>
        <v/>
      </c>
      <c r="K21" s="231"/>
      <c r="L21" s="9"/>
      <c r="M21" s="17">
        <f t="shared" si="5"/>
        <v>0</v>
      </c>
      <c r="N21" s="17">
        <f t="shared" si="6"/>
        <v>0</v>
      </c>
      <c r="O21" s="10"/>
      <c r="P21" s="21"/>
    </row>
    <row r="22" spans="1:16" s="186" customFormat="1" x14ac:dyDescent="0.3">
      <c r="A22" s="203">
        <f t="shared" ref="A22:A27" si="7">A21+1</f>
        <v>3</v>
      </c>
      <c r="B22" s="103" t="s">
        <v>261</v>
      </c>
      <c r="C22" s="103">
        <f>IF(B22=0,"",LOOKUP($B22,'Course List'!$C$6:$C$1019,'Course List'!D$6:D$1019))</f>
        <v>4</v>
      </c>
      <c r="D22" s="103" t="str">
        <f>IF(B22=0,"",LOOKUP($B22,'Course List'!$C$6:$C$1019,'Course List'!E$6:E$1019))</f>
        <v>Engineering Drawing and Computer Graphics</v>
      </c>
      <c r="E22" s="103">
        <f>IF(B22=0,"",LOOKUP($B22,'Course List'!$C$6:$C$1019,'Course List'!F$6:F$1019))</f>
        <v>3</v>
      </c>
      <c r="F22" s="103" t="str">
        <f>IF(B22=0,"",LOOKUP($B22,'Course List'!$C$6:$C$1019,'Course List'!G$6:G$1019))</f>
        <v>F &amp; S</v>
      </c>
      <c r="G22" s="103" t="str">
        <f>IF(B22=0,"",LOOKUP($B22,'Course List'!$C$6:$C$1019,'Course List'!H$6:H$1019))</f>
        <v xml:space="preserve"> ---</v>
      </c>
      <c r="H22" s="45"/>
      <c r="I22" s="47"/>
      <c r="J22" s="33" t="str">
        <f>IF(H22=0,"",LOOKUP(H22,'GPA Table'!$B$5:$B$16,'GPA Table'!$E$5:$E$16))</f>
        <v/>
      </c>
      <c r="K22" s="231"/>
      <c r="L22" s="9"/>
      <c r="M22" s="17">
        <f t="shared" si="5"/>
        <v>0</v>
      </c>
      <c r="N22" s="17">
        <f t="shared" si="6"/>
        <v>0</v>
      </c>
      <c r="O22" s="10"/>
      <c r="P22" s="21"/>
    </row>
    <row r="23" spans="1:16" s="186" customFormat="1" ht="17.399999999999999" customHeight="1" x14ac:dyDescent="0.3">
      <c r="A23" s="203">
        <f t="shared" si="7"/>
        <v>4</v>
      </c>
      <c r="B23" s="103" t="s">
        <v>392</v>
      </c>
      <c r="C23" s="103">
        <f>IF(B23=0,"",LOOKUP($B23,'Course List'!$C$6:$C$1019,'Course List'!D$6:D$1019))</f>
        <v>32</v>
      </c>
      <c r="D23" s="103" t="str">
        <f>IF(B23=0,"",LOOKUP($B23,'Course List'!$C$6:$C$1019,'Course List'!E$6:E$1019))</f>
        <v>Single-Variable Calculus II</v>
      </c>
      <c r="E23" s="103">
        <f>IF(B23=0,"",LOOKUP($B23,'Course List'!$C$6:$C$1019,'Course List'!F$6:F$1019))</f>
        <v>3</v>
      </c>
      <c r="F23" s="103" t="str">
        <f>IF(B23=0,"",LOOKUP($B23,'Course List'!$C$6:$C$1019,'Course List'!G$6:G$1019))</f>
        <v>F &amp; S</v>
      </c>
      <c r="G23" s="103" t="str">
        <f>IF(B23=0,"",LOOKUP($B23,'Course List'!$C$6:$C$1019,'Course List'!H$6:H$1019))</f>
        <v>Prerequisite: Math 1221 (21) or 1231 (31)</v>
      </c>
      <c r="H23" s="45"/>
      <c r="I23" s="47"/>
      <c r="J23" s="33" t="str">
        <f>IF(H23=0,"",LOOKUP(H23,'GPA Table'!$B$5:$B$16,'GPA Table'!$E$5:$E$16))</f>
        <v/>
      </c>
      <c r="K23" s="231"/>
      <c r="L23" s="9"/>
      <c r="M23" s="17">
        <f t="shared" si="5"/>
        <v>0</v>
      </c>
      <c r="N23" s="17">
        <f t="shared" si="6"/>
        <v>0</v>
      </c>
      <c r="O23" s="10"/>
      <c r="P23" s="21"/>
    </row>
    <row r="24" spans="1:16" s="186" customFormat="1" ht="31.2" x14ac:dyDescent="0.3">
      <c r="A24" s="203">
        <f t="shared" si="7"/>
        <v>5</v>
      </c>
      <c r="B24" s="103" t="s">
        <v>393</v>
      </c>
      <c r="C24" s="103">
        <f>IF(B24=0,"",LOOKUP($B24,'Course List'!$C$6:$C$1019,'Course List'!D$6:D$1019))</f>
        <v>21</v>
      </c>
      <c r="D24" s="103" t="str">
        <f>IF(B24=0,"",LOOKUP($B24,'Course List'!$C$6:$C$1019,'Course List'!E$6:E$1019))</f>
        <v>University Physics I</v>
      </c>
      <c r="E24" s="103">
        <f>IF(B24=0,"",LOOKUP($B24,'Course List'!$C$6:$C$1019,'Course List'!F$6:F$1019))</f>
        <v>4</v>
      </c>
      <c r="F24" s="103" t="str">
        <f>IF(B24=0,"",LOOKUP($B24,'Course List'!$C$6:$C$1019,'Course List'!G$6:G$1019))</f>
        <v>F &amp; S</v>
      </c>
      <c r="G24" s="103" t="str">
        <f>IF(B24=0,"",LOOKUP($B24,'Course List'!$C$6:$C$1019,'Course List'!H$6:H$1019))</f>
        <v>Prerequisite: Math 1231 (31), co-requisite Math 1232 (32)</v>
      </c>
      <c r="H24" s="45"/>
      <c r="I24" s="47"/>
      <c r="J24" s="33" t="str">
        <f>IF(H24=0,"",LOOKUP(H24,'GPA Table'!$B$5:$B$16,'GPA Table'!$E$5:$E$16))</f>
        <v/>
      </c>
      <c r="K24" s="231"/>
      <c r="L24" s="9"/>
      <c r="M24" s="17">
        <f t="shared" si="5"/>
        <v>0</v>
      </c>
      <c r="N24" s="17">
        <f t="shared" si="6"/>
        <v>0</v>
      </c>
      <c r="O24" s="10"/>
      <c r="P24" s="21"/>
    </row>
    <row r="25" spans="1:16" s="186" customFormat="1" x14ac:dyDescent="0.3">
      <c r="A25" s="203">
        <f t="shared" si="7"/>
        <v>6</v>
      </c>
      <c r="B25" s="73"/>
      <c r="C25" s="73" t="str">
        <f>IF(B25=0,"",LOOKUP($B25,'Course List'!$C$6:$C$1019,'Course List'!D$6:D$1019))</f>
        <v/>
      </c>
      <c r="D25" s="73" t="str">
        <f>IF(B25=0,"",LOOKUP($B25,'Course List'!$C$6:$C$1019,'Course List'!E$6:E$1019))</f>
        <v/>
      </c>
      <c r="E25" s="73" t="str">
        <f>IF(B25=0,"",LOOKUP($B25,'Course List'!$C$6:$C$1019,'Course List'!F$6:F$1019))</f>
        <v/>
      </c>
      <c r="F25" s="73" t="str">
        <f>IF(B25=0,"",LOOKUP($B25,'Course List'!$C$6:$C$1019,'Course List'!G$6:G$1019))</f>
        <v/>
      </c>
      <c r="G25" s="73" t="str">
        <f>IF(B25=0,"",LOOKUP($B25,'Course List'!$C$6:$C$1019,'Course List'!H$6:H$1019))</f>
        <v/>
      </c>
      <c r="H25" s="45"/>
      <c r="I25" s="47"/>
      <c r="J25" s="33" t="str">
        <f>IF(H25=0,"",LOOKUP(H25,'GPA Table'!$B$5:$B$16,'GPA Table'!$E$5:$E$16))</f>
        <v/>
      </c>
      <c r="K25" s="231"/>
      <c r="L25" s="9"/>
      <c r="M25" s="17">
        <f t="shared" si="5"/>
        <v>0</v>
      </c>
      <c r="N25" s="17">
        <f t="shared" si="6"/>
        <v>0</v>
      </c>
      <c r="O25" s="10"/>
      <c r="P25" s="21"/>
    </row>
    <row r="26" spans="1:16" s="186" customFormat="1" x14ac:dyDescent="0.3">
      <c r="A26" s="203">
        <f t="shared" si="7"/>
        <v>7</v>
      </c>
      <c r="B26" s="73"/>
      <c r="C26" s="73" t="str">
        <f>IF(B26=0,"",LOOKUP($B26,'Course List'!$C$6:$C$1019,'Course List'!D$6:D$1019))</f>
        <v/>
      </c>
      <c r="D26" s="73" t="str">
        <f>IF(B26=0,"",LOOKUP($B26,'Course List'!$C$6:$C$1019,'Course List'!E$6:E$1019))</f>
        <v/>
      </c>
      <c r="E26" s="73" t="str">
        <f>IF(B26=0,"",LOOKUP($B26,'Course List'!$C$6:$C$1019,'Course List'!F$6:F$1019))</f>
        <v/>
      </c>
      <c r="F26" s="73" t="str">
        <f>IF(B26=0,"",LOOKUP($B26,'Course List'!$C$6:$C$1019,'Course List'!G$6:G$1019))</f>
        <v/>
      </c>
      <c r="G26" s="73" t="str">
        <f>IF(B26=0,"",LOOKUP($B26,'Course List'!$C$6:$C$1019,'Course List'!H$6:H$1019))</f>
        <v/>
      </c>
      <c r="H26" s="45"/>
      <c r="I26" s="47"/>
      <c r="J26" s="33" t="str">
        <f>IF(H26=0,"",LOOKUP(H26,'GPA Table'!$B$5:$B$16,'GPA Table'!$E$5:$E$16))</f>
        <v/>
      </c>
      <c r="K26" s="231"/>
      <c r="L26" s="9"/>
      <c r="M26" s="17">
        <f t="shared" si="5"/>
        <v>0</v>
      </c>
      <c r="N26" s="17">
        <f t="shared" si="6"/>
        <v>0</v>
      </c>
      <c r="O26" s="10"/>
      <c r="P26" s="21"/>
    </row>
    <row r="27" spans="1:16" s="186" customFormat="1" ht="16.2" thickBot="1" x14ac:dyDescent="0.35">
      <c r="A27" s="204">
        <f t="shared" si="7"/>
        <v>8</v>
      </c>
      <c r="B27" s="74"/>
      <c r="C27" s="74" t="str">
        <f>IF(B27=0,"",LOOKUP($B27,'Course List'!$C$6:$C$1019,'Course List'!D$6:D$1019))</f>
        <v/>
      </c>
      <c r="D27" s="74" t="str">
        <f>IF(B27=0,"",LOOKUP($B27,'Course List'!$C$6:$C$1019,'Course List'!E$6:E$1019))</f>
        <v/>
      </c>
      <c r="E27" s="73" t="str">
        <f>IF(B27=0,"",LOOKUP($B27,'Course List'!$C$6:$C$1019,'Course List'!F$6:F$1019))</f>
        <v/>
      </c>
      <c r="F27" s="74" t="str">
        <f>IF(B27=0,"",LOOKUP($B27,'Course List'!$C$6:$C$1019,'Course List'!G$6:G$1019))</f>
        <v/>
      </c>
      <c r="G27" s="74" t="str">
        <f>IF(B27=0,"",LOOKUP($B27,'Course List'!$C$6:$C$1019,'Course List'!H$6:H$1019))</f>
        <v/>
      </c>
      <c r="H27" s="46"/>
      <c r="I27" s="48"/>
      <c r="J27" s="34" t="str">
        <f>IF(H27=0,"",LOOKUP(H27,'GPA Table'!$B$5:$B$16,'GPA Table'!$E$5:$E$16))</f>
        <v/>
      </c>
      <c r="K27" s="231"/>
      <c r="L27" s="9"/>
      <c r="M27" s="17">
        <f t="shared" si="5"/>
        <v>0</v>
      </c>
      <c r="N27" s="17">
        <f t="shared" si="6"/>
        <v>0</v>
      </c>
      <c r="O27" s="10"/>
      <c r="P27" s="21"/>
    </row>
    <row r="28" spans="1:16" s="13" customFormat="1" ht="16.2" thickBot="1" x14ac:dyDescent="0.35">
      <c r="A28" s="201"/>
      <c r="B28" s="202" t="str">
        <f>B19</f>
        <v>Semester</v>
      </c>
      <c r="C28" s="202">
        <f>C19+1</f>
        <v>3</v>
      </c>
      <c r="D28" s="202" t="str">
        <f>D19</f>
        <v>Total Credit Hours</v>
      </c>
      <c r="E28" s="202">
        <f>SUM(E29:E36)</f>
        <v>16</v>
      </c>
      <c r="F28" s="185" t="str">
        <f>F10</f>
        <v>FALL</v>
      </c>
      <c r="G28" s="185">
        <f>G19</f>
        <v>2017</v>
      </c>
      <c r="H28" s="43"/>
      <c r="I28" s="44"/>
      <c r="J28" s="50">
        <f>IF(N28=0,0,ROUND(M28/N28,2))</f>
        <v>0</v>
      </c>
      <c r="K28" s="232"/>
      <c r="M28" s="36">
        <f>SUM(M29:M36)</f>
        <v>0</v>
      </c>
      <c r="N28" s="37">
        <f t="shared" ref="N28" si="8">SUM(N29:N36)</f>
        <v>0</v>
      </c>
      <c r="O28" s="14"/>
      <c r="P28" s="14"/>
    </row>
    <row r="29" spans="1:16" s="186" customFormat="1" x14ac:dyDescent="0.3">
      <c r="A29" s="203">
        <v>1</v>
      </c>
      <c r="B29" s="103" t="s">
        <v>478</v>
      </c>
      <c r="C29" s="103" t="str">
        <f>IF(B29=0,"",LOOKUP($B29,'Course List'!$C$6:$C$1019,'Course List'!D$6:D$1019))</f>
        <v>  057</v>
      </c>
      <c r="D29" s="103" t="str">
        <f>IF(B29=0,"",LOOKUP($B29,'Course List'!$C$6:$C$1019,'Course List'!E$6:E$1019))</f>
        <v> Analytical Mechanics I (w 2-hr recitation)</v>
      </c>
      <c r="E29" s="103">
        <f>IF(B29=0,"",LOOKUP($B29,'Course List'!$C$6:$C$1019,'Course List'!F$6:F$1019))</f>
        <v>3</v>
      </c>
      <c r="F29" s="103" t="str">
        <f>IF(B29=0,"",LOOKUP($B29,'Course List'!$C$6:$C$1019,'Course List'!G$6:G$1019))</f>
        <v>F &amp; S</v>
      </c>
      <c r="G29" s="103" t="str">
        <f>IF(B29=0,"",LOOKUP($B29,'Course List'!$C$6:$C$1019,'Course List'!H$6:H$1019))</f>
        <v>Prerequisite: Phys 1021 (21)</v>
      </c>
      <c r="H29" s="45"/>
      <c r="I29" s="47"/>
      <c r="J29" s="32" t="str">
        <f>IF(H29=0,"",LOOKUP(H29,'GPA Table'!$B$5:$B$16,'GPA Table'!$E$5:$E$16))</f>
        <v/>
      </c>
      <c r="K29" s="230"/>
      <c r="L29" s="9"/>
      <c r="M29" s="17">
        <f t="shared" ref="M29:M36" si="9">IF(E29=0,0,IF(H29=0,0,J29*E29))</f>
        <v>0</v>
      </c>
      <c r="N29" s="17">
        <f t="shared" ref="N29:N36" si="10">IF(H29=0,0,E29)</f>
        <v>0</v>
      </c>
      <c r="O29" s="10"/>
      <c r="P29" s="21"/>
    </row>
    <row r="30" spans="1:16" s="186" customFormat="1" x14ac:dyDescent="0.3">
      <c r="A30" s="203">
        <f>A29+1</f>
        <v>2</v>
      </c>
      <c r="B30" s="196" t="s">
        <v>396</v>
      </c>
      <c r="C30" s="103" t="str">
        <f>IF(B30=0,"",LOOKUP($B30,'Course List'!$C$6:$C$1019,'Course List'!D$6:D$1019))</f>
        <v>  113</v>
      </c>
      <c r="D30" s="103" t="str">
        <f>IF(B30=0,"",LOOKUP($B30,'Course List'!$C$6:$C$1019,'Course List'!E$6:E$1019))</f>
        <v> Engineering Analysis I</v>
      </c>
      <c r="E30" s="103">
        <f>IF(B30=0,"",LOOKUP($B30,'Course List'!$C$6:$C$1019,'Course List'!F$6:F$1019))</f>
        <v>3</v>
      </c>
      <c r="F30" s="103" t="str">
        <f>IF(B30=0,"",LOOKUP($B30,'Course List'!$C$6:$C$1019,'Course List'!G$6:G$1019))</f>
        <v>F &amp; S</v>
      </c>
      <c r="G30" s="103" t="str">
        <f>IF(B30=0,"",LOOKUP($B30,'Course List'!$C$6:$C$1019,'Course List'!H$6:H$1019))</f>
        <v xml:space="preserve"> Prerequisite or Corequisite: Math 2233</v>
      </c>
      <c r="H30" s="45"/>
      <c r="I30" s="47"/>
      <c r="J30" s="33" t="str">
        <f>IF(H30=0,"",LOOKUP(H30,'GPA Table'!$B$5:$B$16,'GPA Table'!$E$5:$E$16))</f>
        <v/>
      </c>
      <c r="K30" s="231"/>
      <c r="L30" s="9"/>
      <c r="M30" s="17">
        <f t="shared" si="9"/>
        <v>0</v>
      </c>
      <c r="N30" s="17">
        <f t="shared" si="10"/>
        <v>0</v>
      </c>
      <c r="O30" s="10"/>
      <c r="P30" s="21"/>
    </row>
    <row r="31" spans="1:16" s="186" customFormat="1" x14ac:dyDescent="0.3">
      <c r="A31" s="203">
        <f t="shared" ref="A31:A36" si="11">A30+1</f>
        <v>3</v>
      </c>
      <c r="B31" s="103" t="s">
        <v>7</v>
      </c>
      <c r="C31" s="103" t="str">
        <f>IF(B31=0,"",LOOKUP($B31,'Course List'!$C$6:$C$1019,'Course List'!D$6:D$1019))</f>
        <v>---</v>
      </c>
      <c r="D31" s="103" t="str">
        <f>IF(B31=0,"",LOOKUP($B31,'Course List'!$C$6:$C$1019,'Course List'!E$6:E$1019))</f>
        <v>See the H/SS List</v>
      </c>
      <c r="E31" s="103">
        <f>IF(B31=0,"",LOOKUP($B31,'Course List'!$C$6:$C$1019,'Course List'!F$6:F$1019))</f>
        <v>3</v>
      </c>
      <c r="F31" s="103" t="str">
        <f>IF(B31=0,"",LOOKUP($B31,'Course List'!$C$6:$C$1019,'Course List'!G$6:G$1019))</f>
        <v>F &amp; S</v>
      </c>
      <c r="G31" s="103" t="str">
        <f>IF(B31=0,"",LOOKUP($B31,'Course List'!$C$6:$C$1019,'Course List'!H$6:H$1019))</f>
        <v xml:space="preserve"> ---</v>
      </c>
      <c r="H31" s="45"/>
      <c r="I31" s="47"/>
      <c r="J31" s="33" t="str">
        <f>IF(H31=0,"",LOOKUP(H31,'GPA Table'!$B$5:$B$16,'GPA Table'!$E$5:$E$16))</f>
        <v/>
      </c>
      <c r="K31" s="231"/>
      <c r="L31" s="9"/>
      <c r="M31" s="17">
        <f t="shared" si="9"/>
        <v>0</v>
      </c>
      <c r="N31" s="17">
        <f t="shared" si="10"/>
        <v>0</v>
      </c>
      <c r="O31" s="10"/>
      <c r="P31" s="21"/>
    </row>
    <row r="32" spans="1:16" s="186" customFormat="1" ht="17.399999999999999" customHeight="1" x14ac:dyDescent="0.3">
      <c r="A32" s="203">
        <f t="shared" si="11"/>
        <v>4</v>
      </c>
      <c r="B32" s="103" t="s">
        <v>69</v>
      </c>
      <c r="C32" s="103">
        <f>IF(B32=0,"",LOOKUP($B32,'Course List'!$C$6:$C$1019,'Course List'!D$6:D$1019))</f>
        <v>33</v>
      </c>
      <c r="D32" s="103" t="str">
        <f>IF(B32=0,"",LOOKUP($B32,'Course List'!$C$6:$C$1019,'Course List'!E$6:E$1019))</f>
        <v>Multivariable Calculus</v>
      </c>
      <c r="E32" s="103">
        <f>IF(B32=0,"",LOOKUP($B32,'Course List'!$C$6:$C$1019,'Course List'!F$6:F$1019))</f>
        <v>3</v>
      </c>
      <c r="F32" s="103" t="str">
        <f>IF(B32=0,"",LOOKUP($B32,'Course List'!$C$6:$C$1019,'Course List'!G$6:G$1019))</f>
        <v>F &amp; S</v>
      </c>
      <c r="G32" s="103" t="str">
        <f>IF(B32=0,"",LOOKUP($B32,'Course List'!$C$6:$C$1019,'Course List'!H$6:H$1019))</f>
        <v>Prerequisite: Math 1232 (32)</v>
      </c>
      <c r="H32" s="45"/>
      <c r="I32" s="47"/>
      <c r="J32" s="33" t="str">
        <f>IF(H32=0,"",LOOKUP(H32,'GPA Table'!$B$5:$B$16,'GPA Table'!$E$5:$E$16))</f>
        <v/>
      </c>
      <c r="K32" s="231"/>
      <c r="L32" s="9"/>
      <c r="M32" s="17">
        <f t="shared" si="9"/>
        <v>0</v>
      </c>
      <c r="N32" s="17">
        <f t="shared" si="10"/>
        <v>0</v>
      </c>
      <c r="O32" s="10"/>
      <c r="P32" s="21"/>
    </row>
    <row r="33" spans="1:16" s="186" customFormat="1" x14ac:dyDescent="0.3">
      <c r="A33" s="203">
        <f t="shared" si="11"/>
        <v>5</v>
      </c>
      <c r="B33" s="103" t="s">
        <v>397</v>
      </c>
      <c r="C33" s="103">
        <f>IF(B33=0,"",LOOKUP($B33,'Course List'!$C$6:$C$1019,'Course List'!D$6:D$1019))</f>
        <v>22</v>
      </c>
      <c r="D33" s="103" t="str">
        <f>IF(B33=0,"",LOOKUP($B33,'Course List'!$C$6:$C$1019,'Course List'!E$6:E$1019))</f>
        <v>University Physics II</v>
      </c>
      <c r="E33" s="103">
        <f>IF(B33=0,"",LOOKUP($B33,'Course List'!$C$6:$C$1019,'Course List'!F$6:F$1019))</f>
        <v>4</v>
      </c>
      <c r="F33" s="103" t="str">
        <f>IF(B33=0,"",LOOKUP($B33,'Course List'!$C$6:$C$1019,'Course List'!G$6:G$1019))</f>
        <v>F &amp; S</v>
      </c>
      <c r="G33" s="103" t="str">
        <f>IF(B33=0,"",LOOKUP($B33,'Course List'!$C$6:$C$1019,'Course List'!H$6:H$1019))</f>
        <v>Prerequisite: Phys 1021 (21)</v>
      </c>
      <c r="H33" s="45"/>
      <c r="I33" s="47"/>
      <c r="J33" s="33" t="str">
        <f>IF(H33=0,"",LOOKUP(H33,'GPA Table'!$B$5:$B$16,'GPA Table'!$E$5:$E$16))</f>
        <v/>
      </c>
      <c r="K33" s="231"/>
      <c r="L33" s="9"/>
      <c r="M33" s="17">
        <f t="shared" si="9"/>
        <v>0</v>
      </c>
      <c r="N33" s="17">
        <f t="shared" si="10"/>
        <v>0</v>
      </c>
      <c r="O33" s="10"/>
      <c r="P33" s="21"/>
    </row>
    <row r="34" spans="1:16" s="186" customFormat="1" x14ac:dyDescent="0.3">
      <c r="A34" s="203">
        <f t="shared" si="11"/>
        <v>6</v>
      </c>
      <c r="B34" s="73"/>
      <c r="C34" s="73" t="str">
        <f>IF(B34=0,"",LOOKUP($B34,'Course List'!$C$6:$C$1019,'Course List'!D$6:D$1019))</f>
        <v/>
      </c>
      <c r="D34" s="73" t="str">
        <f>IF(B34=0,"",LOOKUP($B34,'Course List'!$C$6:$C$1019,'Course List'!E$6:E$1019))</f>
        <v/>
      </c>
      <c r="E34" s="73" t="str">
        <f>IF(B34=0,"",LOOKUP($B34,'Course List'!$C$6:$C$1019,'Course List'!F$6:F$1019))</f>
        <v/>
      </c>
      <c r="F34" s="73" t="str">
        <f>IF(B34=0,"",LOOKUP($B34,'Course List'!$C$6:$C$1019,'Course List'!G$6:G$1019))</f>
        <v/>
      </c>
      <c r="G34" s="73" t="str">
        <f>IF(B34=0,"",LOOKUP($B34,'Course List'!$C$6:$C$1019,'Course List'!H$6:H$1019))</f>
        <v/>
      </c>
      <c r="H34" s="45"/>
      <c r="I34" s="47"/>
      <c r="J34" s="33" t="str">
        <f>IF(H34=0,"",LOOKUP(H34,'GPA Table'!$B$5:$B$16,'GPA Table'!$E$5:$E$16))</f>
        <v/>
      </c>
      <c r="K34" s="231"/>
      <c r="L34" s="9"/>
      <c r="M34" s="17">
        <f t="shared" si="9"/>
        <v>0</v>
      </c>
      <c r="N34" s="17">
        <f t="shared" si="10"/>
        <v>0</v>
      </c>
      <c r="O34" s="10"/>
      <c r="P34" s="21"/>
    </row>
    <row r="35" spans="1:16" s="186" customFormat="1" x14ac:dyDescent="0.3">
      <c r="A35" s="203">
        <f t="shared" si="11"/>
        <v>7</v>
      </c>
      <c r="B35" s="73"/>
      <c r="C35" s="73" t="str">
        <f>IF(B35=0,"",LOOKUP($B35,'Course List'!$C$6:$C$1019,'Course List'!D$6:D$1019))</f>
        <v/>
      </c>
      <c r="D35" s="73" t="str">
        <f>IF(B35=0,"",LOOKUP($B35,'Course List'!$C$6:$C$1019,'Course List'!E$6:E$1019))</f>
        <v/>
      </c>
      <c r="E35" s="73" t="str">
        <f>IF(B35=0,"",LOOKUP($B35,'Course List'!$C$6:$C$1019,'Course List'!F$6:F$1019))</f>
        <v/>
      </c>
      <c r="F35" s="73" t="str">
        <f>IF(B35=0,"",LOOKUP($B35,'Course List'!$C$6:$C$1019,'Course List'!G$6:G$1019))</f>
        <v/>
      </c>
      <c r="G35" s="73" t="str">
        <f>IF(B35=0,"",LOOKUP($B35,'Course List'!$C$6:$C$1019,'Course List'!H$6:H$1019))</f>
        <v/>
      </c>
      <c r="H35" s="45"/>
      <c r="I35" s="47"/>
      <c r="J35" s="33" t="str">
        <f>IF(H35=0,"",LOOKUP(H35,'GPA Table'!$B$5:$B$16,'GPA Table'!$E$5:$E$16))</f>
        <v/>
      </c>
      <c r="K35" s="231"/>
      <c r="L35" s="9"/>
      <c r="M35" s="17">
        <f t="shared" si="9"/>
        <v>0</v>
      </c>
      <c r="N35" s="17">
        <f t="shared" si="10"/>
        <v>0</v>
      </c>
      <c r="O35" s="10"/>
      <c r="P35" s="21"/>
    </row>
    <row r="36" spans="1:16" s="186" customFormat="1" ht="16.2" thickBot="1" x14ac:dyDescent="0.35">
      <c r="A36" s="204">
        <f t="shared" si="11"/>
        <v>8</v>
      </c>
      <c r="B36" s="74"/>
      <c r="C36" s="74" t="str">
        <f>IF(B36=0,"",LOOKUP($B36,'Course List'!$C$6:$C$1019,'Course List'!D$6:D$1019))</f>
        <v/>
      </c>
      <c r="D36" s="74" t="str">
        <f>IF(B36=0,"",LOOKUP($B36,'Course List'!$C$6:$C$1019,'Course List'!E$6:E$1019))</f>
        <v/>
      </c>
      <c r="E36" s="73" t="str">
        <f>IF(B36=0,"",LOOKUP($B36,'Course List'!$C$6:$C$1019,'Course List'!F$6:F$1019))</f>
        <v/>
      </c>
      <c r="F36" s="74" t="str">
        <f>IF(B36=0,"",LOOKUP($B36,'Course List'!$C$6:$C$1019,'Course List'!G$6:G$1019))</f>
        <v/>
      </c>
      <c r="G36" s="74" t="str">
        <f>IF(B36=0,"",LOOKUP($B36,'Course List'!$C$6:$C$1019,'Course List'!H$6:H$1019))</f>
        <v/>
      </c>
      <c r="H36" s="46"/>
      <c r="I36" s="48"/>
      <c r="J36" s="34" t="str">
        <f>IF(H36=0,"",LOOKUP(H36,'GPA Table'!$B$5:$B$16,'GPA Table'!$E$5:$E$16))</f>
        <v/>
      </c>
      <c r="K36" s="231"/>
      <c r="L36" s="9"/>
      <c r="M36" s="17">
        <f t="shared" si="9"/>
        <v>0</v>
      </c>
      <c r="N36" s="17">
        <f t="shared" si="10"/>
        <v>0</v>
      </c>
      <c r="O36" s="10"/>
      <c r="P36" s="21"/>
    </row>
    <row r="37" spans="1:16" s="13" customFormat="1" ht="16.2" thickBot="1" x14ac:dyDescent="0.35">
      <c r="A37" s="201"/>
      <c r="B37" s="202" t="str">
        <f>B28</f>
        <v>Semester</v>
      </c>
      <c r="C37" s="202">
        <f>C28+1</f>
        <v>4</v>
      </c>
      <c r="D37" s="202" t="str">
        <f>D28</f>
        <v>Total Credit Hours</v>
      </c>
      <c r="E37" s="202">
        <f>SUM(E38:E45)</f>
        <v>18</v>
      </c>
      <c r="F37" s="185" t="str">
        <f>F19</f>
        <v>SPRING</v>
      </c>
      <c r="G37" s="185">
        <f>G28+1</f>
        <v>2018</v>
      </c>
      <c r="H37" s="43"/>
      <c r="I37" s="44"/>
      <c r="J37" s="50">
        <f>IF(N37=0,0,ROUND(M37/N37,2))</f>
        <v>0</v>
      </c>
      <c r="K37" s="232"/>
      <c r="M37" s="36">
        <f>SUM(M38:M45)</f>
        <v>0</v>
      </c>
      <c r="N37" s="37">
        <f t="shared" ref="N37" si="12">SUM(N38:N45)</f>
        <v>0</v>
      </c>
      <c r="O37" s="14"/>
      <c r="P37" s="14"/>
    </row>
    <row r="38" spans="1:16" s="186" customFormat="1" x14ac:dyDescent="0.3">
      <c r="A38" s="203">
        <v>1</v>
      </c>
      <c r="B38" s="103" t="s">
        <v>398</v>
      </c>
      <c r="C38" s="103" t="str">
        <f>IF(B38=0,"",LOOKUP($B38,'Course List'!$C$6:$C$1019,'Course List'!D$6:D$1019))</f>
        <v>  058</v>
      </c>
      <c r="D38" s="103" t="str">
        <f>IF(B38=0,"",LOOKUP($B38,'Course List'!$C$6:$C$1019,'Course List'!E$6:E$1019))</f>
        <v> Analytical Mechanics II (w 2-hr recitation)</v>
      </c>
      <c r="E38" s="103">
        <f>IF(B38=0,"",LOOKUP($B38,'Course List'!$C$6:$C$1019,'Course List'!F$6:F$1019))</f>
        <v>3</v>
      </c>
      <c r="F38" s="103" t="str">
        <f>IF(B38=0,"",LOOKUP($B38,'Course List'!$C$6:$C$1019,'Course List'!G$6:G$1019))</f>
        <v>F &amp; S</v>
      </c>
      <c r="G38" s="103" t="str">
        <f>IF(B38=0,"",LOOKUP($B38,'Course List'!$C$6:$C$1019,'Course List'!H$6:H$1019))</f>
        <v>Prerequisite: ApSc 2057 (57)</v>
      </c>
      <c r="H38" s="45"/>
      <c r="I38" s="47"/>
      <c r="J38" s="32" t="str">
        <f>IF(H38=0,"",LOOKUP(H38,'GPA Table'!$B$5:$B$16,'GPA Table'!$E$5:$E$16))</f>
        <v/>
      </c>
      <c r="K38" s="230"/>
      <c r="L38" s="9"/>
      <c r="M38" s="17">
        <f t="shared" ref="M38:M45" si="13">IF(E38=0,0,IF(H38=0,0,J38*E38))</f>
        <v>0</v>
      </c>
      <c r="N38" s="17">
        <f t="shared" ref="N38:N45" si="14">IF(H38=0,0,E38)</f>
        <v>0</v>
      </c>
      <c r="O38" s="10"/>
      <c r="P38" s="21"/>
    </row>
    <row r="39" spans="1:16" s="186" customFormat="1" ht="31.2" x14ac:dyDescent="0.3">
      <c r="A39" s="203">
        <f>A38+1</f>
        <v>2</v>
      </c>
      <c r="B39" s="196" t="s">
        <v>272</v>
      </c>
      <c r="C39" s="103" t="str">
        <f>IF(B39=0,"",LOOKUP($B39,'Course List'!$C$6:$C$1019,'Course List'!D$6:D$1019))</f>
        <v>  117</v>
      </c>
      <c r="D39" s="103" t="str">
        <f>IF(B39=0,"",LOOKUP($B39,'Course List'!$C$6:$C$1019,'Course List'!E$6:E$1019))</f>
        <v> Engineering Computations (w 2-hr recitation)</v>
      </c>
      <c r="E39" s="103">
        <f>IF(B39=0,"",LOOKUP($B39,'Course List'!$C$6:$C$1019,'Course List'!F$6:F$1019))</f>
        <v>3</v>
      </c>
      <c r="F39" s="103" t="str">
        <f>IF(B39=0,"",LOOKUP($B39,'Course List'!$C$6:$C$1019,'Course List'!G$6:G$1019))</f>
        <v>S</v>
      </c>
      <c r="G39" s="103" t="str">
        <f>IF(B39=0,"",LOOKUP($B39,'Course List'!$C$6:$C$1019,'Course List'!H$6:H$1019))</f>
        <v>Prerequisite: CSci 1041, ApSc 2113 CSCI 1121</v>
      </c>
      <c r="H39" s="45"/>
      <c r="I39" s="47"/>
      <c r="J39" s="33" t="str">
        <f>IF(H39=0,"",LOOKUP(H39,'GPA Table'!$B$5:$B$16,'GPA Table'!$E$5:$E$16))</f>
        <v/>
      </c>
      <c r="K39" s="231"/>
      <c r="L39" s="9"/>
      <c r="M39" s="17">
        <f t="shared" si="13"/>
        <v>0</v>
      </c>
      <c r="N39" s="17">
        <f t="shared" si="14"/>
        <v>0</v>
      </c>
      <c r="O39" s="10"/>
      <c r="P39" s="21"/>
    </row>
    <row r="40" spans="1:16" s="186" customFormat="1" x14ac:dyDescent="0.3">
      <c r="A40" s="203">
        <f t="shared" ref="A40:A42" si="15">A39+1</f>
        <v>3</v>
      </c>
      <c r="B40" s="103" t="s">
        <v>273</v>
      </c>
      <c r="C40" s="103" t="str">
        <f>IF(B40=0,"",LOOKUP($B40,'Course List'!$C$6:$C$1019,'Course List'!D$6:D$1019))</f>
        <v>  120</v>
      </c>
      <c r="D40" s="103" t="str">
        <f>IF(B40=0,"",LOOKUP($B40,'Course List'!$C$6:$C$1019,'Course List'!E$6:E$1019))</f>
        <v> Intro to Mechanics of Solids</v>
      </c>
      <c r="E40" s="103">
        <f>IF(B40=0,"",LOOKUP($B40,'Course List'!$C$6:$C$1019,'Course List'!F$6:F$1019))</f>
        <v>3</v>
      </c>
      <c r="F40" s="103" t="str">
        <f>IF(B40=0,"",LOOKUP($B40,'Course List'!$C$6:$C$1019,'Course List'!G$6:G$1019))</f>
        <v>F &amp; S</v>
      </c>
      <c r="G40" s="103" t="str">
        <f>IF(B40=0,"",LOOKUP($B40,'Course List'!$C$6:$C$1019,'Course List'!H$6:H$1019))</f>
        <v>Prerequisite: ApSc 2057 (57), ApSc 2113 (113)</v>
      </c>
      <c r="H40" s="45"/>
      <c r="I40" s="47"/>
      <c r="J40" s="33" t="str">
        <f>IF(H40=0,"",LOOKUP(H40,'GPA Table'!$B$5:$B$16,'GPA Table'!$E$5:$E$16))</f>
        <v/>
      </c>
      <c r="K40" s="231"/>
      <c r="L40" s="9"/>
      <c r="M40" s="17">
        <f t="shared" si="13"/>
        <v>0</v>
      </c>
      <c r="N40" s="17">
        <f t="shared" si="14"/>
        <v>0</v>
      </c>
      <c r="O40" s="10"/>
      <c r="P40" s="21"/>
    </row>
    <row r="41" spans="1:16" s="186" customFormat="1" ht="17.399999999999999" customHeight="1" x14ac:dyDescent="0.3">
      <c r="A41" s="203">
        <f t="shared" si="15"/>
        <v>4</v>
      </c>
      <c r="B41" s="103" t="s">
        <v>281</v>
      </c>
      <c r="C41" s="103" t="str">
        <f>IF(B41=0,"",LOOKUP($B41,'Course List'!$C$6:$C$1019,'Course List'!D$6:D$1019))</f>
        <v>  170</v>
      </c>
      <c r="D41" s="103" t="str">
        <f>IF(B41=0,"",LOOKUP($B41,'Course List'!$C$6:$C$1019,'Course List'!E$6:E$1019))</f>
        <v> Intro to Transportation Engine</v>
      </c>
      <c r="E41" s="103">
        <f>IF(B41=0,"",LOOKUP($B41,'Course List'!$C$6:$C$1019,'Course List'!F$6:F$1019))</f>
        <v>3</v>
      </c>
      <c r="F41" s="103" t="str">
        <f>IF(B41=0,"",LOOKUP($B41,'Course List'!$C$6:$C$1019,'Course List'!G$6:G$1019))</f>
        <v>S</v>
      </c>
      <c r="G41" s="103" t="str">
        <f>IF(B41=0,"",LOOKUP($B41,'Course List'!$C$6:$C$1019,'Course List'!H$6:H$1019))</f>
        <v>Prerequisite: Math 2233 (33)</v>
      </c>
      <c r="H41" s="45"/>
      <c r="I41" s="47"/>
      <c r="J41" s="33" t="str">
        <f>IF(H41=0,"",LOOKUP(H41,'GPA Table'!$B$5:$B$16,'GPA Table'!$E$5:$E$16))</f>
        <v/>
      </c>
      <c r="K41" s="231"/>
      <c r="L41" s="9"/>
      <c r="M41" s="17">
        <f t="shared" si="13"/>
        <v>0</v>
      </c>
      <c r="N41" s="17">
        <f t="shared" si="14"/>
        <v>0</v>
      </c>
      <c r="O41" s="10"/>
      <c r="P41" s="21"/>
    </row>
    <row r="42" spans="1:16" s="186" customFormat="1" x14ac:dyDescent="0.3">
      <c r="A42" s="203">
        <f t="shared" si="15"/>
        <v>5</v>
      </c>
      <c r="B42" s="103" t="s">
        <v>399</v>
      </c>
      <c r="C42" s="103">
        <f>IF(B42=0,"",LOOKUP($B42,'Course List'!$C$6:$C$1019,'Course List'!D$6:D$1019))</f>
        <v>1</v>
      </c>
      <c r="D42" s="103" t="str">
        <f>IF(B42=0,"",LOOKUP($B42,'Course List'!$C$6:$C$1019,'Course List'!E$6:E$1019))</f>
        <v>Physical Geology</v>
      </c>
      <c r="E42" s="103">
        <f>IF(B42=0,"",LOOKUP($B42,'Course List'!$C$6:$C$1019,'Course List'!F$6:F$1019))</f>
        <v>3</v>
      </c>
      <c r="F42" s="103" t="str">
        <f>IF(B42=0,"",LOOKUP($B42,'Course List'!$C$6:$C$1019,'Course List'!G$6:G$1019))</f>
        <v>F &amp; S</v>
      </c>
      <c r="G42" s="103" t="str">
        <f>IF(B42=0,"",LOOKUP($B42,'Course List'!$C$6:$C$1019,'Course List'!H$6:H$1019))</f>
        <v xml:space="preserve"> ---</v>
      </c>
      <c r="H42" s="45"/>
      <c r="I42" s="47"/>
      <c r="J42" s="33" t="str">
        <f>IF(H42=0,"",LOOKUP(H42,'GPA Table'!$B$5:$B$16,'GPA Table'!$E$5:$E$16))</f>
        <v/>
      </c>
      <c r="K42" s="231"/>
      <c r="L42" s="9"/>
      <c r="M42" s="17">
        <f t="shared" si="13"/>
        <v>0</v>
      </c>
      <c r="N42" s="17">
        <f t="shared" si="14"/>
        <v>0</v>
      </c>
      <c r="O42" s="10"/>
      <c r="P42" s="21"/>
    </row>
    <row r="43" spans="1:16" s="186" customFormat="1" x14ac:dyDescent="0.3">
      <c r="A43" s="203">
        <f>A42+1</f>
        <v>6</v>
      </c>
      <c r="B43" s="103" t="s">
        <v>8</v>
      </c>
      <c r="C43" s="103" t="str">
        <f>IF(B43=0,"",LOOKUP($B43,'Course List'!$C$6:$C$1019,'Course List'!D$6:D$1019))</f>
        <v>---</v>
      </c>
      <c r="D43" s="103" t="str">
        <f>IF(B43=0,"",LOOKUP($B43,'Course List'!$C$6:$C$1019,'Course List'!E$6:E$1019))</f>
        <v>See the H/SS List</v>
      </c>
      <c r="E43" s="103">
        <f>IF(B43=0,"",LOOKUP($B43,'Course List'!$C$6:$C$1019,'Course List'!F$6:F$1019))</f>
        <v>3</v>
      </c>
      <c r="F43" s="103" t="str">
        <f>IF(B43=0,"",LOOKUP($B43,'Course List'!$C$6:$C$1019,'Course List'!G$6:G$1019))</f>
        <v>F &amp; S</v>
      </c>
      <c r="G43" s="103" t="str">
        <f>IF(B43=0,"",LOOKUP($B43,'Course List'!$C$6:$C$1019,'Course List'!H$6:H$1019))</f>
        <v xml:space="preserve"> ---</v>
      </c>
      <c r="H43" s="45"/>
      <c r="I43" s="47"/>
      <c r="J43" s="33" t="str">
        <f>IF(H43=0,"",LOOKUP(H43,'GPA Table'!$B$5:$B$16,'GPA Table'!$E$5:$E$16))</f>
        <v/>
      </c>
      <c r="K43" s="231"/>
      <c r="L43" s="9"/>
      <c r="M43" s="17">
        <f t="shared" si="13"/>
        <v>0</v>
      </c>
      <c r="N43" s="17">
        <f t="shared" si="14"/>
        <v>0</v>
      </c>
      <c r="O43" s="10"/>
      <c r="P43" s="21"/>
    </row>
    <row r="44" spans="1:16" s="186" customFormat="1" x14ac:dyDescent="0.3">
      <c r="A44" s="203">
        <f>A43+1</f>
        <v>7</v>
      </c>
      <c r="B44" s="73"/>
      <c r="C44" s="73" t="str">
        <f>IF(B44=0,"",LOOKUP($B44,'Course List'!$C$6:$C$1019,'Course List'!D$6:D$1019))</f>
        <v/>
      </c>
      <c r="D44" s="73" t="str">
        <f>IF(B44=0,"",LOOKUP($B44,'Course List'!$C$6:$C$1019,'Course List'!E$6:E$1019))</f>
        <v/>
      </c>
      <c r="E44" s="73" t="str">
        <f>IF(B44=0,"",LOOKUP($B44,'Course List'!$C$6:$C$1019,'Course List'!F$6:F$1019))</f>
        <v/>
      </c>
      <c r="F44" s="73" t="str">
        <f>IF(B44=0,"",LOOKUP($B44,'Course List'!$C$6:$C$1019,'Course List'!G$6:G$1019))</f>
        <v/>
      </c>
      <c r="G44" s="73" t="str">
        <f>IF(B44=0,"",LOOKUP($B44,'Course List'!$C$6:$C$1019,'Course List'!H$6:H$1019))</f>
        <v/>
      </c>
      <c r="H44" s="45"/>
      <c r="I44" s="47"/>
      <c r="J44" s="33" t="str">
        <f>IF(H44=0,"",LOOKUP(H44,'GPA Table'!$B$5:$B$16,'GPA Table'!$E$5:$E$16))</f>
        <v/>
      </c>
      <c r="K44" s="231"/>
      <c r="L44" s="9"/>
      <c r="M44" s="17">
        <f t="shared" si="13"/>
        <v>0</v>
      </c>
      <c r="N44" s="17">
        <f t="shared" si="14"/>
        <v>0</v>
      </c>
      <c r="O44" s="10"/>
      <c r="P44" s="21"/>
    </row>
    <row r="45" spans="1:16" s="186" customFormat="1" ht="16.2" thickBot="1" x14ac:dyDescent="0.35">
      <c r="A45" s="204">
        <f t="shared" ref="A45" si="16">A44+1</f>
        <v>8</v>
      </c>
      <c r="B45" s="74"/>
      <c r="C45" s="74" t="str">
        <f>IF(B45=0,"",LOOKUP($B45,'Course List'!$C$6:$C$1019,'Course List'!D$6:D$1019))</f>
        <v/>
      </c>
      <c r="D45" s="74" t="str">
        <f>IF(B45=0,"",LOOKUP($B45,'Course List'!$C$6:$C$1019,'Course List'!E$6:E$1019))</f>
        <v/>
      </c>
      <c r="E45" s="73" t="str">
        <f>IF(B45=0,"",LOOKUP($B45,'Course List'!$C$6:$C$1019,'Course List'!F$6:F$1019))</f>
        <v/>
      </c>
      <c r="F45" s="74" t="str">
        <f>IF(B45=0,"",LOOKUP($B45,'Course List'!$C$6:$C$1019,'Course List'!G$6:G$1019))</f>
        <v/>
      </c>
      <c r="G45" s="74" t="str">
        <f>IF(B45=0,"",LOOKUP($B45,'Course List'!$C$6:$C$1019,'Course List'!H$6:H$1019))</f>
        <v/>
      </c>
      <c r="H45" s="46"/>
      <c r="I45" s="48"/>
      <c r="J45" s="34" t="str">
        <f>IF(H45=0,"",LOOKUP(H45,'GPA Table'!$B$5:$B$16,'GPA Table'!$E$5:$E$16))</f>
        <v/>
      </c>
      <c r="K45" s="231"/>
      <c r="L45" s="9"/>
      <c r="M45" s="17">
        <f t="shared" si="13"/>
        <v>0</v>
      </c>
      <c r="N45" s="17">
        <f t="shared" si="14"/>
        <v>0</v>
      </c>
      <c r="O45" s="10"/>
      <c r="P45" s="21"/>
    </row>
    <row r="46" spans="1:16" s="13" customFormat="1" ht="16.2" thickBot="1" x14ac:dyDescent="0.35">
      <c r="A46" s="201"/>
      <c r="B46" s="202" t="str">
        <f>B37</f>
        <v>Semester</v>
      </c>
      <c r="C46" s="202">
        <f>C37+1</f>
        <v>5</v>
      </c>
      <c r="D46" s="202" t="str">
        <f>D37</f>
        <v>Total Credit Hours</v>
      </c>
      <c r="E46" s="202">
        <f>SUM(E47:E54)</f>
        <v>18</v>
      </c>
      <c r="F46" s="185" t="str">
        <f>F28</f>
        <v>FALL</v>
      </c>
      <c r="G46" s="185">
        <f>G37</f>
        <v>2018</v>
      </c>
      <c r="H46" s="43"/>
      <c r="I46" s="44"/>
      <c r="J46" s="50">
        <f>IF(N46=0,0,ROUND(M46/N46,2))</f>
        <v>0</v>
      </c>
      <c r="K46" s="232"/>
      <c r="M46" s="36">
        <f t="shared" ref="M46:N46" si="17">SUM(M47:M54)</f>
        <v>0</v>
      </c>
      <c r="N46" s="37">
        <f t="shared" si="17"/>
        <v>0</v>
      </c>
      <c r="O46" s="14"/>
      <c r="P46" s="14"/>
    </row>
    <row r="47" spans="1:16" s="186" customFormat="1" x14ac:dyDescent="0.3">
      <c r="A47" s="203">
        <v>1</v>
      </c>
      <c r="B47" s="103" t="s">
        <v>400</v>
      </c>
      <c r="C47" s="103">
        <f>IF(B47=0,"",LOOKUP($B47,'Course List'!$C$6:$C$1019,'Course List'!D$6:D$1019))</f>
        <v>115</v>
      </c>
      <c r="D47" s="103" t="str">
        <f>IF(B47=0,"",LOOKUP($B47,'Course List'!$C$6:$C$1019,'Course List'!E$6:E$1019))</f>
        <v>Engineering Analysis III</v>
      </c>
      <c r="E47" s="103">
        <f>IF(B47=0,"",LOOKUP($B47,'Course List'!$C$6:$C$1019,'Course List'!F$6:F$1019))</f>
        <v>3</v>
      </c>
      <c r="F47" s="103" t="str">
        <f>IF(B47=0,"",LOOKUP($B47,'Course List'!$C$6:$C$1019,'Course List'!G$6:G$1019))</f>
        <v>F &amp; S</v>
      </c>
      <c r="G47" s="103" t="str">
        <f>IF(B47=0,"",LOOKUP($B47,'Course List'!$C$6:$C$1019,'Course List'!H$6:H$1019))</f>
        <v>Prerequisite: Math 1232 (32), UW 1020 (20)</v>
      </c>
      <c r="H47" s="45"/>
      <c r="I47" s="47"/>
      <c r="J47" s="32" t="str">
        <f>IF(H47=0,"",LOOKUP(H47,'GPA Table'!$B$5:$B$16,'GPA Table'!$E$5:$E$16))</f>
        <v/>
      </c>
      <c r="K47" s="230"/>
      <c r="L47" s="9"/>
      <c r="M47" s="17">
        <f t="shared" ref="M47:M54" si="18">IF(E47=0,0,IF(H47=0,0,J47*E47))</f>
        <v>0</v>
      </c>
      <c r="N47" s="17">
        <f t="shared" ref="N47:N54" si="19">IF(H47=0,0,E47)</f>
        <v>0</v>
      </c>
      <c r="O47" s="10"/>
      <c r="P47" s="21"/>
    </row>
    <row r="48" spans="1:16" s="186" customFormat="1" x14ac:dyDescent="0.3">
      <c r="A48" s="203">
        <f>A47+1</f>
        <v>2</v>
      </c>
      <c r="B48" s="196" t="s">
        <v>282</v>
      </c>
      <c r="C48" s="103" t="str">
        <f>IF(B48=0,"",LOOKUP($B48,'Course List'!$C$6:$C$1019,'Course List'!D$6:D$1019))</f>
        <v>  166</v>
      </c>
      <c r="D48" s="103" t="str">
        <f>IF(B48=0,"",LOOKUP($B48,'Course List'!$C$6:$C$1019,'Course List'!E$6:E$1019))</f>
        <v> Materials Engineering</v>
      </c>
      <c r="E48" s="103">
        <f>IF(B48=0,"",LOOKUP($B48,'Course List'!$C$6:$C$1019,'Course List'!F$6:F$1019))</f>
        <v>2</v>
      </c>
      <c r="F48" s="103" t="str">
        <f>IF(B48=0,"",LOOKUP($B48,'Course List'!$C$6:$C$1019,'Course List'!G$6:G$1019))</f>
        <v>F</v>
      </c>
      <c r="G48" s="103" t="str">
        <f>IF(B48=0,"",LOOKUP($B48,'Course List'!$C$6:$C$1019,'Course List'!H$6:H$1019))</f>
        <v xml:space="preserve">Prerequisite: CE 2220 (120) </v>
      </c>
      <c r="H48" s="45"/>
      <c r="I48" s="47"/>
      <c r="J48" s="33" t="str">
        <f>IF(H48=0,"",LOOKUP(H48,'GPA Table'!$B$5:$B$16,'GPA Table'!$E$5:$E$16))</f>
        <v/>
      </c>
      <c r="K48" s="231"/>
      <c r="L48" s="9"/>
      <c r="M48" s="17">
        <f t="shared" si="18"/>
        <v>0</v>
      </c>
      <c r="N48" s="17">
        <f t="shared" si="19"/>
        <v>0</v>
      </c>
      <c r="O48" s="10"/>
      <c r="P48" s="21"/>
    </row>
    <row r="49" spans="1:16" s="186" customFormat="1" x14ac:dyDescent="0.3">
      <c r="A49" s="203">
        <f t="shared" ref="A49:A51" si="20">A48+1</f>
        <v>3</v>
      </c>
      <c r="B49" s="103" t="s">
        <v>283</v>
      </c>
      <c r="C49" s="103" t="str">
        <f>IF(B49=0,"",LOOKUP($B49,'Course List'!$C$6:$C$1019,'Course List'!D$6:D$1019))</f>
        <v>  167W</v>
      </c>
      <c r="D49" s="103" t="str">
        <f>IF(B49=0,"",LOOKUP($B49,'Course List'!$C$6:$C$1019,'Course List'!E$6:E$1019))</f>
        <v> Mechanics of Materials Lab (WID)</v>
      </c>
      <c r="E49" s="103">
        <f>IF(B49=0,"",LOOKUP($B49,'Course List'!$C$6:$C$1019,'Course List'!F$6:F$1019))</f>
        <v>1</v>
      </c>
      <c r="F49" s="103" t="str">
        <f>IF(B49=0,"",LOOKUP($B49,'Course List'!$C$6:$C$1019,'Course List'!G$6:G$1019))</f>
        <v>F</v>
      </c>
      <c r="G49" s="103" t="str">
        <f>IF(B49=0,"",LOOKUP($B49,'Course List'!$C$6:$C$1019,'Course List'!H$6:H$1019))</f>
        <v>Prerequisite or corequisite: CE3110 (166)</v>
      </c>
      <c r="H49" s="45"/>
      <c r="I49" s="47"/>
      <c r="J49" s="33" t="str">
        <f>IF(H49=0,"",LOOKUP(H49,'GPA Table'!$B$5:$B$16,'GPA Table'!$E$5:$E$16))</f>
        <v/>
      </c>
      <c r="K49" s="231"/>
      <c r="L49" s="9"/>
      <c r="M49" s="17">
        <f t="shared" si="18"/>
        <v>0</v>
      </c>
      <c r="N49" s="17">
        <f t="shared" si="19"/>
        <v>0</v>
      </c>
      <c r="O49" s="10"/>
      <c r="P49" s="21"/>
    </row>
    <row r="50" spans="1:16" s="186" customFormat="1" ht="17.399999999999999" customHeight="1" x14ac:dyDescent="0.3">
      <c r="A50" s="203">
        <f t="shared" si="20"/>
        <v>4</v>
      </c>
      <c r="B50" s="103" t="s">
        <v>284</v>
      </c>
      <c r="C50" s="103" t="str">
        <f>IF(B50=0,"",LOOKUP($B50,'Course List'!$C$6:$C$1019,'Course List'!D$6:D$1019))</f>
        <v>  121</v>
      </c>
      <c r="D50" s="103" t="str">
        <f>IF(B50=0,"",LOOKUP($B50,'Course List'!$C$6:$C$1019,'Course List'!E$6:E$1019))</f>
        <v> Structural Theory I (w 2-hr recitation)</v>
      </c>
      <c r="E50" s="103">
        <f>IF(B50=0,"",LOOKUP($B50,'Course List'!$C$6:$C$1019,'Course List'!F$6:F$1019))</f>
        <v>3</v>
      </c>
      <c r="F50" s="103" t="str">
        <f>IF(B50=0,"",LOOKUP($B50,'Course List'!$C$6:$C$1019,'Course List'!G$6:G$1019))</f>
        <v>F</v>
      </c>
      <c r="G50" s="103" t="str">
        <f>IF(B50=0,"",LOOKUP($B50,'Course List'!$C$6:$C$1019,'Course List'!H$6:H$1019))</f>
        <v>Prerequisite: CE 2210 (117), CE 2220 (120)</v>
      </c>
      <c r="H50" s="45"/>
      <c r="I50" s="47"/>
      <c r="J50" s="33" t="str">
        <f>IF(H50=0,"",LOOKUP(H50,'GPA Table'!$B$5:$B$16,'GPA Table'!$E$5:$E$16))</f>
        <v/>
      </c>
      <c r="K50" s="231"/>
      <c r="L50" s="9"/>
      <c r="M50" s="17">
        <f t="shared" si="18"/>
        <v>0</v>
      </c>
      <c r="N50" s="17">
        <f t="shared" si="19"/>
        <v>0</v>
      </c>
      <c r="O50" s="10"/>
      <c r="P50" s="21"/>
    </row>
    <row r="51" spans="1:16" s="186" customFormat="1" ht="31.2" x14ac:dyDescent="0.3">
      <c r="A51" s="203">
        <f t="shared" si="20"/>
        <v>5</v>
      </c>
      <c r="B51" s="103" t="s">
        <v>291</v>
      </c>
      <c r="C51" s="103" t="str">
        <f>IF(B51=0,"",LOOKUP($B51,'Course List'!$C$6:$C$1019,'Course List'!D$6:D$1019))</f>
        <v>  171</v>
      </c>
      <c r="D51" s="103" t="str">
        <f>IF(B51=0,"",LOOKUP($B51,'Course List'!$C$6:$C$1019,'Course List'!E$6:E$1019))</f>
        <v> Highway Engineering &amp; Design</v>
      </c>
      <c r="E51" s="103">
        <f>IF(B51=0,"",LOOKUP($B51,'Course List'!$C$6:$C$1019,'Course List'!F$6:F$1019))</f>
        <v>3</v>
      </c>
      <c r="F51" s="103" t="str">
        <f>IF(B51=0,"",LOOKUP($B51,'Course List'!$C$6:$C$1019,'Course List'!G$6:G$1019))</f>
        <v>F</v>
      </c>
      <c r="G51" s="103" t="str">
        <f>IF(B51=0,"",LOOKUP($B51,'Course List'!$C$6:$C$1019,'Course List'!H$6:H$1019))</f>
        <v>Prerequisite: Math 2233 (33); prerequisite or corequisite: ApSc 3115 (115) and CE 2220 (120)</v>
      </c>
      <c r="H51" s="45"/>
      <c r="I51" s="47"/>
      <c r="J51" s="33" t="str">
        <f>IF(H51=0,"",LOOKUP(H51,'GPA Table'!$B$5:$B$16,'GPA Table'!$E$5:$E$16))</f>
        <v/>
      </c>
      <c r="K51" s="231"/>
      <c r="L51" s="9"/>
      <c r="M51" s="17">
        <f t="shared" si="18"/>
        <v>0</v>
      </c>
      <c r="N51" s="17">
        <f t="shared" si="19"/>
        <v>0</v>
      </c>
      <c r="O51" s="10"/>
      <c r="P51" s="21"/>
    </row>
    <row r="52" spans="1:16" s="186" customFormat="1" x14ac:dyDescent="0.3">
      <c r="A52" s="203">
        <f>A51+1</f>
        <v>6</v>
      </c>
      <c r="B52" s="103" t="s">
        <v>9</v>
      </c>
      <c r="C52" s="103" t="str">
        <f>IF(B52=0,"",LOOKUP($B52,'Course List'!$C$6:$C$1019,'Course List'!D$6:D$1019))</f>
        <v>---</v>
      </c>
      <c r="D52" s="103" t="str">
        <f>IF(B52=0,"",LOOKUP($B52,'Course List'!$C$6:$C$1019,'Course List'!E$6:E$1019))</f>
        <v>See the H/SS List</v>
      </c>
      <c r="E52" s="103">
        <f>IF(B52=0,"",LOOKUP($B52,'Course List'!$C$6:$C$1019,'Course List'!F$6:F$1019))</f>
        <v>3</v>
      </c>
      <c r="F52" s="103" t="str">
        <f>IF(B52=0,"",LOOKUP($B52,'Course List'!$C$6:$C$1019,'Course List'!G$6:G$1019))</f>
        <v>F &amp; S</v>
      </c>
      <c r="G52" s="103" t="str">
        <f>IF(B52=0,"",LOOKUP($B52,'Course List'!$C$6:$C$1019,'Course List'!H$6:H$1019))</f>
        <v xml:space="preserve"> ---</v>
      </c>
      <c r="H52" s="45"/>
      <c r="I52" s="47"/>
      <c r="J52" s="33" t="str">
        <f>IF(H52=0,"",LOOKUP(H52,'GPA Table'!$B$5:$B$16,'GPA Table'!$E$5:$E$16))</f>
        <v/>
      </c>
      <c r="K52" s="231"/>
      <c r="L52" s="9"/>
      <c r="M52" s="17">
        <f t="shared" si="18"/>
        <v>0</v>
      </c>
      <c r="N52" s="17">
        <f t="shared" si="19"/>
        <v>0</v>
      </c>
      <c r="O52" s="10"/>
      <c r="P52" s="21"/>
    </row>
    <row r="53" spans="1:16" s="186" customFormat="1" x14ac:dyDescent="0.3">
      <c r="A53" s="203">
        <f>A52+1</f>
        <v>7</v>
      </c>
      <c r="B53" s="103" t="s">
        <v>262</v>
      </c>
      <c r="C53" s="103">
        <f>IF(B53=0,"",LOOKUP($B53,'Course List'!$C$6:$C$1019,'Course List'!D$6:D$1019))</f>
        <v>126</v>
      </c>
      <c r="D53" s="103" t="str">
        <f>IF(B53=0,"",LOOKUP($B53,'Course List'!$C$6:$C$1019,'Course List'!E$6:E$1019))</f>
        <v>Fluid Mechanics</v>
      </c>
      <c r="E53" s="103">
        <f>IF(B53=0,"",LOOKUP($B53,'Course List'!$C$6:$C$1019,'Course List'!F$6:F$1019))</f>
        <v>3</v>
      </c>
      <c r="F53" s="103" t="str">
        <f>IF(B53=0,"",LOOKUP($B53,'Course List'!$C$6:$C$1019,'Course List'!G$6:G$1019))</f>
        <v>F</v>
      </c>
      <c r="G53" s="103" t="str">
        <f>IF(B53=0,"",LOOKUP($B53,'Course List'!$C$6:$C$1019,'Course List'!H$6:H$1019))</f>
        <v>Prerequisite: ApSc 2058 (58)</v>
      </c>
      <c r="H53" s="45"/>
      <c r="I53" s="47"/>
      <c r="J53" s="33" t="str">
        <f>IF(H53=0,"",LOOKUP(H53,'GPA Table'!$B$5:$B$16,'GPA Table'!$E$5:$E$16))</f>
        <v/>
      </c>
      <c r="K53" s="231"/>
      <c r="L53" s="9"/>
      <c r="M53" s="17">
        <f t="shared" si="18"/>
        <v>0</v>
      </c>
      <c r="N53" s="17">
        <f t="shared" si="19"/>
        <v>0</v>
      </c>
      <c r="O53" s="10"/>
      <c r="P53" s="21"/>
    </row>
    <row r="54" spans="1:16" s="186" customFormat="1" ht="16.2" thickBot="1" x14ac:dyDescent="0.35">
      <c r="A54" s="204">
        <f t="shared" ref="A54" si="21">A53+1</f>
        <v>8</v>
      </c>
      <c r="B54" s="74"/>
      <c r="C54" s="74" t="str">
        <f>IF(B54=0,"",LOOKUP($B54,'Course List'!$C$6:$C$1019,'Course List'!D$6:D$1019))</f>
        <v/>
      </c>
      <c r="D54" s="74" t="str">
        <f>IF(B54=0,"",LOOKUP($B54,'Course List'!$C$6:$C$1019,'Course List'!E$6:E$1019))</f>
        <v/>
      </c>
      <c r="E54" s="73" t="str">
        <f>IF(B54=0,"",LOOKUP($B54,'Course List'!$C$6:$C$1019,'Course List'!F$6:F$1019))</f>
        <v/>
      </c>
      <c r="F54" s="74" t="str">
        <f>IF(B54=0,"",LOOKUP($B54,'Course List'!$C$6:$C$1019,'Course List'!G$6:G$1019))</f>
        <v/>
      </c>
      <c r="G54" s="74" t="str">
        <f>IF(B54=0,"",LOOKUP($B54,'Course List'!$C$6:$C$1019,'Course List'!H$6:H$1019))</f>
        <v/>
      </c>
      <c r="H54" s="46"/>
      <c r="I54" s="48"/>
      <c r="J54" s="34" t="str">
        <f>IF(H54=0,"",LOOKUP(H54,'GPA Table'!$B$5:$B$16,'GPA Table'!$E$5:$E$16))</f>
        <v/>
      </c>
      <c r="K54" s="231"/>
      <c r="L54" s="9"/>
      <c r="M54" s="17">
        <f t="shared" si="18"/>
        <v>0</v>
      </c>
      <c r="N54" s="17">
        <f t="shared" si="19"/>
        <v>0</v>
      </c>
      <c r="O54" s="10"/>
      <c r="P54" s="21"/>
    </row>
    <row r="55" spans="1:16" s="13" customFormat="1" ht="16.2" thickBot="1" x14ac:dyDescent="0.35">
      <c r="A55" s="201"/>
      <c r="B55" s="202" t="str">
        <f>B46</f>
        <v>Semester</v>
      </c>
      <c r="C55" s="202">
        <f>C46+1</f>
        <v>6</v>
      </c>
      <c r="D55" s="202" t="str">
        <f>D46</f>
        <v>Total Credit Hours</v>
      </c>
      <c r="E55" s="202">
        <f>SUM(E56:E63)</f>
        <v>17</v>
      </c>
      <c r="F55" s="185" t="str">
        <f>F37</f>
        <v>SPRING</v>
      </c>
      <c r="G55" s="185">
        <f>G46+1</f>
        <v>2019</v>
      </c>
      <c r="H55" s="43"/>
      <c r="I55" s="44"/>
      <c r="J55" s="50">
        <f>IF(N55=0,0,ROUND(M55/N55,2))</f>
        <v>0</v>
      </c>
      <c r="K55" s="232"/>
      <c r="M55" s="36">
        <f t="shared" ref="M55:N55" si="22">SUM(M56:M63)</f>
        <v>0</v>
      </c>
      <c r="N55" s="37">
        <f t="shared" si="22"/>
        <v>0</v>
      </c>
      <c r="O55" s="14"/>
      <c r="P55" s="14"/>
    </row>
    <row r="56" spans="1:16" s="186" customFormat="1" x14ac:dyDescent="0.3">
      <c r="A56" s="203">
        <v>1</v>
      </c>
      <c r="B56" s="103" t="s">
        <v>285</v>
      </c>
      <c r="C56" s="103" t="str">
        <f>IF(B56=0,"",LOOKUP($B56,'Course List'!$C$6:$C$1019,'Course List'!D$6:D$1019))</f>
        <v>  122</v>
      </c>
      <c r="D56" s="103" t="str">
        <f>IF(B56=0,"",LOOKUP($B56,'Course List'!$C$6:$C$1019,'Course List'!E$6:E$1019))</f>
        <v> Structural Theory II (w 2-hr recitation)</v>
      </c>
      <c r="E56" s="103">
        <f>IF(B56=0,"",LOOKUP($B56,'Course List'!$C$6:$C$1019,'Course List'!F$6:F$1019))</f>
        <v>3</v>
      </c>
      <c r="F56" s="103" t="str">
        <f>IF(B56=0,"",LOOKUP($B56,'Course List'!$C$6:$C$1019,'Course List'!G$6:G$1019))</f>
        <v>S</v>
      </c>
      <c r="G56" s="103" t="str">
        <f>IF(B56=0,"",LOOKUP($B56,'Course List'!$C$6:$C$1019,'Course List'!H$6:H$1019))</f>
        <v>CE 3230 (121)</v>
      </c>
      <c r="H56" s="45"/>
      <c r="I56" s="47"/>
      <c r="J56" s="32" t="str">
        <f>IF(H56=0,"",LOOKUP(H56,'GPA Table'!$B$5:$B$16,'GPA Table'!$E$5:$E$16))</f>
        <v/>
      </c>
      <c r="K56" s="230"/>
      <c r="L56" s="9"/>
      <c r="M56" s="17">
        <f t="shared" ref="M56:M63" si="23">IF(E56=0,0,IF(H56=0,0,J56*E56))</f>
        <v>0</v>
      </c>
      <c r="N56" s="17">
        <f t="shared" ref="N56:N63" si="24">IF(H56=0,0,E56)</f>
        <v>0</v>
      </c>
      <c r="O56" s="10"/>
      <c r="P56" s="21"/>
    </row>
    <row r="57" spans="1:16" s="186" customFormat="1" x14ac:dyDescent="0.3">
      <c r="A57" s="203">
        <f>A56+1</f>
        <v>2</v>
      </c>
      <c r="B57" s="196" t="s">
        <v>286</v>
      </c>
      <c r="C57" s="103" t="str">
        <f>IF(B57=0,"",LOOKUP($B57,'Course List'!$C$6:$C$1019,'Course List'!D$6:D$1019))</f>
        <v>  192</v>
      </c>
      <c r="D57" s="103" t="str">
        <f>IF(B57=0,"",LOOKUP($B57,'Course List'!$C$6:$C$1019,'Course List'!E$6:E$1019))</f>
        <v> Reinforced Concrete Structures</v>
      </c>
      <c r="E57" s="103">
        <f>IF(B57=0,"",LOOKUP($B57,'Course List'!$C$6:$C$1019,'Course List'!F$6:F$1019))</f>
        <v>3</v>
      </c>
      <c r="F57" s="103" t="str">
        <f>IF(B57=0,"",LOOKUP($B57,'Course List'!$C$6:$C$1019,'Course List'!G$6:G$1019))</f>
        <v>S</v>
      </c>
      <c r="G57" s="103" t="str">
        <f>IF(B57=0,"",LOOKUP($B57,'Course List'!$C$6:$C$1019,'Course List'!H$6:H$1019))</f>
        <v>Prerequisite or corequisite: CE 3240 (122)</v>
      </c>
      <c r="H57" s="45"/>
      <c r="I57" s="47"/>
      <c r="J57" s="33" t="str">
        <f>IF(H57=0,"",LOOKUP(H57,'GPA Table'!$B$5:$B$16,'GPA Table'!$E$5:$E$16))</f>
        <v/>
      </c>
      <c r="K57" s="231"/>
      <c r="L57" s="9"/>
      <c r="M57" s="17">
        <f t="shared" si="23"/>
        <v>0</v>
      </c>
      <c r="N57" s="17">
        <f t="shared" si="24"/>
        <v>0</v>
      </c>
      <c r="O57" s="10"/>
      <c r="P57" s="21"/>
    </row>
    <row r="58" spans="1:16" s="186" customFormat="1" x14ac:dyDescent="0.3">
      <c r="A58" s="203">
        <f t="shared" ref="A58:A60" si="25">A57+1</f>
        <v>3</v>
      </c>
      <c r="B58" s="103" t="s">
        <v>287</v>
      </c>
      <c r="C58" s="103" t="str">
        <f>IF(B58=0,"",LOOKUP($B58,'Course List'!$C$6:$C$1019,'Course List'!D$6:D$1019))</f>
        <v>  194</v>
      </c>
      <c r="D58" s="103" t="str">
        <f>IF(B58=0,"",LOOKUP($B58,'Course List'!$C$6:$C$1019,'Course List'!E$6:E$1019))</f>
        <v> Envir Eng I:Water Resourc&amp;Qual</v>
      </c>
      <c r="E58" s="103">
        <f>IF(B58=0,"",LOOKUP($B58,'Course List'!$C$6:$C$1019,'Course List'!F$6:F$1019))</f>
        <v>3</v>
      </c>
      <c r="F58" s="103" t="str">
        <f>IF(B58=0,"",LOOKUP($B58,'Course List'!$C$6:$C$1019,'Course List'!G$6:G$1019))</f>
        <v>S</v>
      </c>
      <c r="G58" s="103" t="str">
        <f>IF(B58=0,"",LOOKUP($B58,'Course List'!$C$6:$C$1019,'Course List'!H$6:H$1019))</f>
        <v>Prerequisite or corequisite: CE3610 (193)</v>
      </c>
      <c r="H58" s="45"/>
      <c r="I58" s="47"/>
      <c r="J58" s="33" t="str">
        <f>IF(H58=0,"",LOOKUP(H58,'GPA Table'!$B$5:$B$16,'GPA Table'!$E$5:$E$16))</f>
        <v/>
      </c>
      <c r="K58" s="231"/>
      <c r="L58" s="9"/>
      <c r="M58" s="17">
        <f t="shared" si="23"/>
        <v>0</v>
      </c>
      <c r="N58" s="17">
        <f t="shared" si="24"/>
        <v>0</v>
      </c>
      <c r="O58" s="10"/>
      <c r="P58" s="21"/>
    </row>
    <row r="59" spans="1:16" s="186" customFormat="1" ht="17.399999999999999" customHeight="1" x14ac:dyDescent="0.3">
      <c r="A59" s="203">
        <f t="shared" si="25"/>
        <v>4</v>
      </c>
      <c r="B59" s="103" t="s">
        <v>288</v>
      </c>
      <c r="C59" s="103" t="str">
        <f>IF(B59=0,"",LOOKUP($B59,'Course List'!$C$6:$C$1019,'Course List'!D$6:D$1019))</f>
        <v>  189</v>
      </c>
      <c r="D59" s="103" t="str">
        <f>IF(B59=0,"",LOOKUP($B59,'Course List'!$C$6:$C$1019,'Course List'!E$6:E$1019))</f>
        <v> Environmental Engineering Lab</v>
      </c>
      <c r="E59" s="103">
        <f>IF(B59=0,"",LOOKUP($B59,'Course List'!$C$6:$C$1019,'Course List'!F$6:F$1019))</f>
        <v>1</v>
      </c>
      <c r="F59" s="103" t="str">
        <f>IF(B59=0,"",LOOKUP($B59,'Course List'!$C$6:$C$1019,'Course List'!G$6:G$1019))</f>
        <v>S</v>
      </c>
      <c r="G59" s="103" t="str">
        <f>IF(B59=0,"",LOOKUP($B59,'Course List'!$C$6:$C$1019,'Course List'!H$6:H$1019))</f>
        <v xml:space="preserve"> Corequisite: CE 3520 (194)</v>
      </c>
      <c r="H59" s="45"/>
      <c r="I59" s="47"/>
      <c r="J59" s="33" t="str">
        <f>IF(H59=0,"",LOOKUP(H59,'GPA Table'!$B$5:$B$16,'GPA Table'!$E$5:$E$16))</f>
        <v/>
      </c>
      <c r="K59" s="231"/>
      <c r="L59" s="9"/>
      <c r="M59" s="17">
        <f t="shared" si="23"/>
        <v>0</v>
      </c>
      <c r="N59" s="17">
        <f t="shared" si="24"/>
        <v>0</v>
      </c>
      <c r="O59" s="10"/>
      <c r="P59" s="21"/>
    </row>
    <row r="60" spans="1:16" s="186" customFormat="1" x14ac:dyDescent="0.3">
      <c r="A60" s="203">
        <f t="shared" si="25"/>
        <v>5</v>
      </c>
      <c r="B60" s="103" t="s">
        <v>289</v>
      </c>
      <c r="C60" s="103" t="str">
        <f>IF(B60=0,"",LOOKUP($B60,'Course List'!$C$6:$C$1019,'Course List'!D$6:D$1019))</f>
        <v>  193</v>
      </c>
      <c r="D60" s="103" t="str">
        <f>IF(B60=0,"",LOOKUP($B60,'Course List'!$C$6:$C$1019,'Course List'!E$6:E$1019))</f>
        <v> Hydraulics</v>
      </c>
      <c r="E60" s="103">
        <f>IF(B60=0,"",LOOKUP($B60,'Course List'!$C$6:$C$1019,'Course List'!F$6:F$1019))</f>
        <v>3</v>
      </c>
      <c r="F60" s="103" t="str">
        <f>IF(B60=0,"",LOOKUP($B60,'Course List'!$C$6:$C$1019,'Course List'!G$6:G$1019))</f>
        <v>S</v>
      </c>
      <c r="G60" s="103" t="str">
        <f>IF(B60=0,"",LOOKUP($B60,'Course List'!$C$6:$C$1019,'Course List'!H$6:H$1019))</f>
        <v>Prerequisite: MAE 3126</v>
      </c>
      <c r="H60" s="45"/>
      <c r="I60" s="47"/>
      <c r="J60" s="33" t="str">
        <f>IF(H60=0,"",LOOKUP(H60,'GPA Table'!$B$5:$B$16,'GPA Table'!$E$5:$E$16))</f>
        <v/>
      </c>
      <c r="K60" s="231"/>
      <c r="L60" s="9"/>
      <c r="M60" s="17">
        <f t="shared" si="23"/>
        <v>0</v>
      </c>
      <c r="N60" s="17">
        <f t="shared" si="24"/>
        <v>0</v>
      </c>
      <c r="O60" s="10"/>
      <c r="P60" s="21"/>
    </row>
    <row r="61" spans="1:16" s="186" customFormat="1" x14ac:dyDescent="0.3">
      <c r="A61" s="203">
        <f>A60+1</f>
        <v>6</v>
      </c>
      <c r="B61" s="103" t="s">
        <v>290</v>
      </c>
      <c r="C61" s="103" t="str">
        <f>IF(B61=0,"",LOOKUP($B61,'Course List'!$C$6:$C$1019,'Course List'!D$6:D$1019))</f>
        <v>  188</v>
      </c>
      <c r="D61" s="103" t="str">
        <f>IF(B61=0,"",LOOKUP($B61,'Course List'!$C$6:$C$1019,'Course List'!E$6:E$1019))</f>
        <v> Hydraulics Laboratory</v>
      </c>
      <c r="E61" s="103">
        <f>IF(B61=0,"",LOOKUP($B61,'Course List'!$C$6:$C$1019,'Course List'!F$6:F$1019))</f>
        <v>1</v>
      </c>
      <c r="F61" s="103" t="str">
        <f>IF(B61=0,"",LOOKUP($B61,'Course List'!$C$6:$C$1019,'Course List'!G$6:G$1019))</f>
        <v>S</v>
      </c>
      <c r="G61" s="103" t="str">
        <f>IF(B61=0,"",LOOKUP($B61,'Course List'!$C$6:$C$1019,'Course List'!H$6:H$1019))</f>
        <v>Prerequisite or corequisite: CE 3610 (193)</v>
      </c>
      <c r="H61" s="45"/>
      <c r="I61" s="47"/>
      <c r="J61" s="33" t="str">
        <f>IF(H61=0,"",LOOKUP(H61,'GPA Table'!$B$5:$B$16,'GPA Table'!$E$5:$E$16))</f>
        <v/>
      </c>
      <c r="K61" s="231"/>
      <c r="L61" s="9"/>
      <c r="M61" s="17">
        <f t="shared" si="23"/>
        <v>0</v>
      </c>
      <c r="N61" s="17">
        <f t="shared" si="24"/>
        <v>0</v>
      </c>
      <c r="O61" s="10"/>
      <c r="P61" s="21"/>
    </row>
    <row r="62" spans="1:16" s="186" customFormat="1" x14ac:dyDescent="0.3">
      <c r="A62" s="203">
        <f>A61+1</f>
        <v>7</v>
      </c>
      <c r="B62" s="103" t="s">
        <v>466</v>
      </c>
      <c r="C62" s="103" t="str">
        <f>IF(B62=0,"",LOOKUP($B62,'Course List'!$C$6:$C$1019,'Course List'!D$6:D$1019))</f>
        <v> 183</v>
      </c>
      <c r="D62" s="103" t="str">
        <f>IF(B62=0,"",LOOKUP($B62,'Course List'!$C$6:$C$1019,'Course List'!E$6:E$1019))</f>
        <v>Statistical Computing Packages</v>
      </c>
      <c r="E62" s="103">
        <f>IF(B62=0,"",LOOKUP($B62,'Course List'!$C$6:$C$1019,'Course List'!F$6:F$1019))</f>
        <v>3</v>
      </c>
      <c r="F62" s="103" t="str">
        <f>IF(B62=0,"",LOOKUP($B62,'Course List'!$C$6:$C$1019,'Course List'!G$6:G$1019))</f>
        <v>S</v>
      </c>
      <c r="G62" s="103" t="str">
        <f>IF(B62=0,"",LOOKUP($B62,'Course List'!$C$6:$C$1019,'Course List'!H$6:H$1019))</f>
        <v xml:space="preserve"> ---</v>
      </c>
      <c r="H62" s="45"/>
      <c r="I62" s="47"/>
      <c r="J62" s="33" t="str">
        <f>IF(H62=0,"",LOOKUP(H62,'GPA Table'!$B$5:$B$16,'GPA Table'!$E$5:$E$16))</f>
        <v/>
      </c>
      <c r="K62" s="231"/>
      <c r="L62" s="9"/>
      <c r="M62" s="17">
        <f t="shared" si="23"/>
        <v>0</v>
      </c>
      <c r="N62" s="17">
        <f t="shared" si="24"/>
        <v>0</v>
      </c>
      <c r="O62" s="10"/>
      <c r="P62" s="21"/>
    </row>
    <row r="63" spans="1:16" s="186" customFormat="1" ht="16.2" thickBot="1" x14ac:dyDescent="0.35">
      <c r="A63" s="204">
        <f t="shared" ref="A63" si="26">A62+1</f>
        <v>8</v>
      </c>
      <c r="B63" s="74"/>
      <c r="C63" s="74" t="str">
        <f>IF(B63=0,"",LOOKUP($B63,'Course List'!$C$6:$C$1019,'Course List'!D$6:D$1019))</f>
        <v/>
      </c>
      <c r="D63" s="74" t="str">
        <f>IF(B63=0,"",LOOKUP($B63,'Course List'!$C$6:$C$1019,'Course List'!E$6:E$1019))</f>
        <v/>
      </c>
      <c r="E63" s="73" t="str">
        <f>IF(B63=0,"",LOOKUP($B63,'Course List'!$C$6:$C$1019,'Course List'!F$6:F$1019))</f>
        <v/>
      </c>
      <c r="F63" s="74" t="str">
        <f>IF(B63=0,"",LOOKUP($B63,'Course List'!$C$6:$C$1019,'Course List'!G$6:G$1019))</f>
        <v/>
      </c>
      <c r="G63" s="74" t="str">
        <f>IF(B63=0,"",LOOKUP($B63,'Course List'!$C$6:$C$1019,'Course List'!H$6:H$1019))</f>
        <v/>
      </c>
      <c r="H63" s="46"/>
      <c r="I63" s="48"/>
      <c r="J63" s="34" t="str">
        <f>IF(H63=0,"",LOOKUP(H63,'GPA Table'!$B$5:$B$16,'GPA Table'!$E$5:$E$16))</f>
        <v/>
      </c>
      <c r="K63" s="231"/>
      <c r="L63" s="9"/>
      <c r="M63" s="17">
        <f t="shared" si="23"/>
        <v>0</v>
      </c>
      <c r="N63" s="17">
        <f t="shared" si="24"/>
        <v>0</v>
      </c>
      <c r="O63" s="10"/>
      <c r="P63" s="21"/>
    </row>
    <row r="64" spans="1:16" s="13" customFormat="1" ht="16.2" thickBot="1" x14ac:dyDescent="0.35">
      <c r="A64" s="201"/>
      <c r="B64" s="202" t="str">
        <f>B55</f>
        <v>Semester</v>
      </c>
      <c r="C64" s="202">
        <f>C55+1</f>
        <v>7</v>
      </c>
      <c r="D64" s="202" t="str">
        <f>D55</f>
        <v>Total Credit Hours</v>
      </c>
      <c r="E64" s="202">
        <f>SUM(E65:E72)</f>
        <v>16</v>
      </c>
      <c r="F64" s="185" t="str">
        <f>F46</f>
        <v>FALL</v>
      </c>
      <c r="G64" s="185">
        <f>G55</f>
        <v>2019</v>
      </c>
      <c r="H64" s="43"/>
      <c r="I64" s="44"/>
      <c r="J64" s="50">
        <f>IF(N64=0,0,ROUND(M64/N64,2))</f>
        <v>0</v>
      </c>
      <c r="K64" s="232"/>
      <c r="M64" s="36">
        <f t="shared" ref="M64:N64" si="27">SUM(M65:M72)</f>
        <v>0</v>
      </c>
      <c r="N64" s="37">
        <f t="shared" si="27"/>
        <v>0</v>
      </c>
      <c r="O64" s="14"/>
      <c r="P64" s="14"/>
    </row>
    <row r="65" spans="1:16" s="186" customFormat="1" x14ac:dyDescent="0.3">
      <c r="A65" s="203">
        <v>1</v>
      </c>
      <c r="B65" s="103" t="s">
        <v>292</v>
      </c>
      <c r="C65" s="103" t="str">
        <f>IF(B65=0,"",LOOKUP($B65,'Course List'!$C$6:$C$1019,'Course List'!D$6:D$1019))</f>
        <v>  191</v>
      </c>
      <c r="D65" s="103" t="str">
        <f>IF(B65=0,"",LOOKUP($B65,'Course List'!$C$6:$C$1019,'Course List'!E$6:E$1019))</f>
        <v> Metal Structures</v>
      </c>
      <c r="E65" s="103">
        <f>IF(B65=0,"",LOOKUP($B65,'Course List'!$C$6:$C$1019,'Course List'!F$6:F$1019))</f>
        <v>3</v>
      </c>
      <c r="F65" s="103" t="str">
        <f>IF(B65=0,"",LOOKUP($B65,'Course List'!$C$6:$C$1019,'Course List'!G$6:G$1019))</f>
        <v>F</v>
      </c>
      <c r="G65" s="103" t="str">
        <f>IF(B65=0,"",LOOKUP($B65,'Course List'!$C$6:$C$1019,'Course List'!H$6:H$1019))</f>
        <v>Prerequisite: CE 3240 (122)</v>
      </c>
      <c r="H65" s="45"/>
      <c r="I65" s="47"/>
      <c r="J65" s="32" t="str">
        <f>IF(H65=0,"",LOOKUP(H65,'GPA Table'!$B$5:$B$16,'GPA Table'!$E$5:$E$16))</f>
        <v/>
      </c>
      <c r="K65" s="230"/>
      <c r="L65" s="9"/>
      <c r="M65" s="17">
        <f t="shared" ref="M65:M72" si="28">IF(E65=0,0,IF(H65=0,0,J65*E65))</f>
        <v>0</v>
      </c>
      <c r="N65" s="17">
        <f t="shared" ref="N65:N72" si="29">IF(H65=0,0,E65)</f>
        <v>0</v>
      </c>
      <c r="O65" s="10"/>
      <c r="P65" s="21"/>
    </row>
    <row r="66" spans="1:16" s="186" customFormat="1" x14ac:dyDescent="0.3">
      <c r="A66" s="203">
        <f>A65+1</f>
        <v>2</v>
      </c>
      <c r="B66" s="196" t="s">
        <v>295</v>
      </c>
      <c r="C66" s="103" t="str">
        <f>IF(B66=0,"",LOOKUP($B66,'Course List'!$C$6:$C$1019,'Course List'!D$6:D$1019))</f>
        <v>  168</v>
      </c>
      <c r="D66" s="103" t="str">
        <f>IF(B66=0,"",LOOKUP($B66,'Course List'!$C$6:$C$1019,'Course List'!E$6:E$1019))</f>
        <v> Intro-Geotechnical Engineering</v>
      </c>
      <c r="E66" s="103">
        <f>IF(B66=0,"",LOOKUP($B66,'Course List'!$C$6:$C$1019,'Course List'!F$6:F$1019))</f>
        <v>3</v>
      </c>
      <c r="F66" s="103" t="str">
        <f>IF(B66=0,"",LOOKUP($B66,'Course List'!$C$6:$C$1019,'Course List'!G$6:G$1019))</f>
        <v>F</v>
      </c>
      <c r="G66" s="103" t="str">
        <f>IF(B66=0,"",LOOKUP($B66,'Course List'!$C$6:$C$1019,'Course List'!H$6:H$1019))</f>
        <v>Prerequisite: CE 2220 (120), MAE 3126</v>
      </c>
      <c r="H66" s="45"/>
      <c r="I66" s="47"/>
      <c r="J66" s="33" t="str">
        <f>IF(H66=0,"",LOOKUP(H66,'GPA Table'!$B$5:$B$16,'GPA Table'!$E$5:$E$16))</f>
        <v/>
      </c>
      <c r="K66" s="231"/>
      <c r="L66" s="9"/>
      <c r="M66" s="17">
        <f t="shared" si="28"/>
        <v>0</v>
      </c>
      <c r="N66" s="17">
        <f t="shared" si="29"/>
        <v>0</v>
      </c>
      <c r="O66" s="10"/>
      <c r="P66" s="21"/>
    </row>
    <row r="67" spans="1:16" s="186" customFormat="1" x14ac:dyDescent="0.3">
      <c r="A67" s="203">
        <f t="shared" ref="A67:A69" si="30">A66+1</f>
        <v>3</v>
      </c>
      <c r="B67" s="103" t="s">
        <v>296</v>
      </c>
      <c r="C67" s="103" t="str">
        <f>IF(B67=0,"",LOOKUP($B67,'Course List'!$C$6:$C$1019,'Course List'!D$6:D$1019))</f>
        <v>  185</v>
      </c>
      <c r="D67" s="103" t="str">
        <f>IF(B67=0,"",LOOKUP($B67,'Course List'!$C$6:$C$1019,'Course List'!E$6:E$1019))</f>
        <v> Geotechnical Engineering Lab</v>
      </c>
      <c r="E67" s="103">
        <f>IF(B67=0,"",LOOKUP($B67,'Course List'!$C$6:$C$1019,'Course List'!F$6:F$1019))</f>
        <v>1</v>
      </c>
      <c r="F67" s="103" t="str">
        <f>IF(B67=0,"",LOOKUP($B67,'Course List'!$C$6:$C$1019,'Course List'!G$6:G$1019))</f>
        <v>F</v>
      </c>
      <c r="G67" s="103" t="str">
        <f>IF(B67=0,"",LOOKUP($B67,'Course List'!$C$6:$C$1019,'Course List'!H$6:H$1019))</f>
        <v>Prerequisite or corequisite: CE 4410 (168)</v>
      </c>
      <c r="H67" s="45"/>
      <c r="I67" s="47"/>
      <c r="J67" s="33" t="str">
        <f>IF(H67=0,"",LOOKUP(H67,'GPA Table'!$B$5:$B$16,'GPA Table'!$E$5:$E$16))</f>
        <v/>
      </c>
      <c r="K67" s="231"/>
      <c r="L67" s="9"/>
      <c r="M67" s="17">
        <f t="shared" si="28"/>
        <v>0</v>
      </c>
      <c r="N67" s="17">
        <f t="shared" si="29"/>
        <v>0</v>
      </c>
      <c r="O67" s="10"/>
      <c r="P67" s="21"/>
    </row>
    <row r="68" spans="1:16" s="186" customFormat="1" ht="17.399999999999999" customHeight="1" x14ac:dyDescent="0.3">
      <c r="A68" s="203">
        <f t="shared" si="30"/>
        <v>4</v>
      </c>
      <c r="B68" s="103" t="s">
        <v>297</v>
      </c>
      <c r="C68" s="103" t="str">
        <f>IF(B68=0,"",LOOKUP($B68,'Course List'!$C$6:$C$1019,'Course List'!D$6:D$1019))</f>
        <v>  197</v>
      </c>
      <c r="D68" s="103" t="str">
        <f>IF(B68=0,"",LOOKUP($B68,'Course List'!$C$6:$C$1019,'Course List'!E$6:E$1019))</f>
        <v> Env Eng 2:Water Supply/Pollutn</v>
      </c>
      <c r="E68" s="103">
        <f>IF(B68=0,"",LOOKUP($B68,'Course List'!$C$6:$C$1019,'Course List'!F$6:F$1019))</f>
        <v>3</v>
      </c>
      <c r="F68" s="103" t="str">
        <f>IF(B68=0,"",LOOKUP($B68,'Course List'!$C$6:$C$1019,'Course List'!G$6:G$1019))</f>
        <v>F</v>
      </c>
      <c r="G68" s="103" t="str">
        <f>IF(B68=0,"",LOOKUP($B68,'Course List'!$C$6:$C$1019,'Course List'!H$6:H$1019))</f>
        <v>Prerequisite: CE 3520 (194)</v>
      </c>
      <c r="H68" s="45"/>
      <c r="I68" s="47"/>
      <c r="J68" s="33" t="str">
        <f>IF(H68=0,"",LOOKUP(H68,'GPA Table'!$B$5:$B$16,'GPA Table'!$E$5:$E$16))</f>
        <v/>
      </c>
      <c r="K68" s="231"/>
      <c r="L68" s="9"/>
      <c r="M68" s="17">
        <f t="shared" si="28"/>
        <v>0</v>
      </c>
      <c r="N68" s="17">
        <f t="shared" si="29"/>
        <v>0</v>
      </c>
      <c r="O68" s="10"/>
      <c r="P68" s="21"/>
    </row>
    <row r="69" spans="1:16" s="186" customFormat="1" ht="31.2" x14ac:dyDescent="0.3">
      <c r="A69" s="203">
        <f t="shared" si="30"/>
        <v>5</v>
      </c>
      <c r="B69" s="103" t="s">
        <v>298</v>
      </c>
      <c r="C69" s="103" t="str">
        <f>IF(B69=0,"",LOOKUP($B69,'Course List'!$C$6:$C$1019,'Course List'!D$6:D$1019))</f>
        <v>  195</v>
      </c>
      <c r="D69" s="103" t="str">
        <f>IF(B69=0,"",LOOKUP($B69,'Course List'!$C$6:$C$1019,'Course List'!E$6:E$1019))</f>
        <v> Hydrology &amp; Hydraulic Design</v>
      </c>
      <c r="E69" s="103">
        <f>IF(B69=0,"",LOOKUP($B69,'Course List'!$C$6:$C$1019,'Course List'!F$6:F$1019))</f>
        <v>3</v>
      </c>
      <c r="F69" s="103" t="str">
        <f>IF(B69=0,"",LOOKUP($B69,'Course List'!$C$6:$C$1019,'Course List'!G$6:G$1019))</f>
        <v>F</v>
      </c>
      <c r="G69" s="103" t="str">
        <f>IF(B69=0,"",LOOKUP($B69,'Course List'!$C$6:$C$1019,'Course List'!H$6:H$1019))</f>
        <v>Prerequisite or corequisite: ApSc 3115 (115), CE 3610 (193)</v>
      </c>
      <c r="H69" s="45"/>
      <c r="I69" s="47"/>
      <c r="J69" s="33" t="str">
        <f>IF(H69=0,"",LOOKUP(H69,'GPA Table'!$B$5:$B$16,'GPA Table'!$E$5:$E$16))</f>
        <v/>
      </c>
      <c r="K69" s="231"/>
      <c r="L69" s="9"/>
      <c r="M69" s="17">
        <f t="shared" si="28"/>
        <v>0</v>
      </c>
      <c r="N69" s="17">
        <f t="shared" si="29"/>
        <v>0</v>
      </c>
      <c r="O69" s="10"/>
      <c r="P69" s="21"/>
    </row>
    <row r="70" spans="1:16" s="186" customFormat="1" x14ac:dyDescent="0.3">
      <c r="A70" s="203">
        <f>A69+1</f>
        <v>6</v>
      </c>
      <c r="B70" s="103" t="s">
        <v>10</v>
      </c>
      <c r="C70" s="103" t="str">
        <f>IF(B70=0,"",LOOKUP($B70,'Course List'!$C$6:$C$1019,'Course List'!D$6:D$1019))</f>
        <v>---</v>
      </c>
      <c r="D70" s="103" t="str">
        <f>IF(B70=0,"",LOOKUP($B70,'Course List'!$C$6:$C$1019,'Course List'!E$6:E$1019))</f>
        <v>See the H/SS List</v>
      </c>
      <c r="E70" s="103">
        <f>IF(B70=0,"",LOOKUP($B70,'Course List'!$C$6:$C$1019,'Course List'!F$6:F$1019))</f>
        <v>3</v>
      </c>
      <c r="F70" s="103" t="str">
        <f>IF(B70=0,"",LOOKUP($B70,'Course List'!$C$6:$C$1019,'Course List'!G$6:G$1019))</f>
        <v>F &amp; S</v>
      </c>
      <c r="G70" s="103" t="str">
        <f>IF(B70=0,"",LOOKUP($B70,'Course List'!$C$6:$C$1019,'Course List'!H$6:H$1019))</f>
        <v xml:space="preserve"> ---</v>
      </c>
      <c r="H70" s="45"/>
      <c r="I70" s="47"/>
      <c r="J70" s="33" t="str">
        <f>IF(H70=0,"",LOOKUP(H70,'GPA Table'!$B$5:$B$16,'GPA Table'!$E$5:$E$16))</f>
        <v/>
      </c>
      <c r="K70" s="231"/>
      <c r="L70" s="9"/>
      <c r="M70" s="17">
        <f t="shared" si="28"/>
        <v>0</v>
      </c>
      <c r="N70" s="17">
        <f t="shared" si="29"/>
        <v>0</v>
      </c>
      <c r="O70" s="10"/>
      <c r="P70" s="21"/>
    </row>
    <row r="71" spans="1:16" s="186" customFormat="1" x14ac:dyDescent="0.3">
      <c r="A71" s="203">
        <f>A70+1</f>
        <v>7</v>
      </c>
      <c r="B71" s="73"/>
      <c r="C71" s="73" t="str">
        <f>IF(B71=0,"",LOOKUP($B71,'Course List'!$C$6:$C$1019,'Course List'!D$6:D$1019))</f>
        <v/>
      </c>
      <c r="D71" s="73" t="str">
        <f>IF(B71=0,"",LOOKUP($B71,'Course List'!$C$6:$C$1019,'Course List'!E$6:E$1019))</f>
        <v/>
      </c>
      <c r="E71" s="73" t="str">
        <f>IF(B71=0,"",LOOKUP($B71,'Course List'!$C$6:$C$1019,'Course List'!F$6:F$1019))</f>
        <v/>
      </c>
      <c r="F71" s="73" t="str">
        <f>IF(B71=0,"",LOOKUP($B71,'Course List'!$C$6:$C$1019,'Course List'!G$6:G$1019))</f>
        <v/>
      </c>
      <c r="G71" s="73" t="str">
        <f>IF(B71=0,"",LOOKUP($B71,'Course List'!$C$6:$C$1019,'Course List'!H$6:H$1019))</f>
        <v/>
      </c>
      <c r="H71" s="45"/>
      <c r="I71" s="47"/>
      <c r="J71" s="33" t="str">
        <f>IF(H71=0,"",LOOKUP(H71,'GPA Table'!$B$5:$B$16,'GPA Table'!$E$5:$E$16))</f>
        <v/>
      </c>
      <c r="K71" s="231"/>
      <c r="L71" s="9"/>
      <c r="M71" s="17">
        <f t="shared" si="28"/>
        <v>0</v>
      </c>
      <c r="N71" s="17">
        <f t="shared" si="29"/>
        <v>0</v>
      </c>
      <c r="O71" s="10"/>
      <c r="P71" s="21"/>
    </row>
    <row r="72" spans="1:16" s="186" customFormat="1" ht="16.2" thickBot="1" x14ac:dyDescent="0.35">
      <c r="A72" s="204">
        <f t="shared" ref="A72" si="31">A71+1</f>
        <v>8</v>
      </c>
      <c r="B72" s="74"/>
      <c r="C72" s="74" t="str">
        <f>IF(B72=0,"",LOOKUP($B72,'Course List'!$C$6:$C$1019,'Course List'!D$6:D$1019))</f>
        <v/>
      </c>
      <c r="D72" s="74" t="str">
        <f>IF(B72=0,"",LOOKUP($B72,'Course List'!$C$6:$C$1019,'Course List'!E$6:E$1019))</f>
        <v/>
      </c>
      <c r="E72" s="73" t="str">
        <f>IF(B72=0,"",LOOKUP($B72,'Course List'!$C$6:$C$1019,'Course List'!F$6:F$1019))</f>
        <v/>
      </c>
      <c r="F72" s="74" t="str">
        <f>IF(B72=0,"",LOOKUP($B72,'Course List'!$C$6:$C$1019,'Course List'!G$6:G$1019))</f>
        <v/>
      </c>
      <c r="G72" s="74" t="str">
        <f>IF(B72=0,"",LOOKUP($B72,'Course List'!$C$6:$C$1019,'Course List'!H$6:H$1019))</f>
        <v/>
      </c>
      <c r="H72" s="46"/>
      <c r="I72" s="48"/>
      <c r="J72" s="34" t="str">
        <f>IF(H72=0,"",LOOKUP(H72,'GPA Table'!$B$5:$B$16,'GPA Table'!$E$5:$E$16))</f>
        <v/>
      </c>
      <c r="K72" s="231"/>
      <c r="L72" s="9"/>
      <c r="M72" s="17">
        <f t="shared" si="28"/>
        <v>0</v>
      </c>
      <c r="N72" s="17">
        <f t="shared" si="29"/>
        <v>0</v>
      </c>
      <c r="O72" s="10"/>
      <c r="P72" s="21"/>
    </row>
    <row r="73" spans="1:16" s="13" customFormat="1" ht="16.2" thickBot="1" x14ac:dyDescent="0.35">
      <c r="A73" s="201"/>
      <c r="B73" s="202" t="str">
        <f>B64</f>
        <v>Semester</v>
      </c>
      <c r="C73" s="202">
        <f>C64+1</f>
        <v>8</v>
      </c>
      <c r="D73" s="202" t="str">
        <f>D64</f>
        <v>Total Credit Hours</v>
      </c>
      <c r="E73" s="202">
        <f>SUM(E74:E81)</f>
        <v>18</v>
      </c>
      <c r="F73" s="185" t="str">
        <f>F55</f>
        <v>SPRING</v>
      </c>
      <c r="G73" s="185">
        <f>G64+1</f>
        <v>2020</v>
      </c>
      <c r="H73" s="43"/>
      <c r="I73" s="44"/>
      <c r="J73" s="50">
        <f>IF(N73=0,0,ROUND(M73/N73,2))</f>
        <v>0</v>
      </c>
      <c r="K73" s="232"/>
      <c r="M73" s="36">
        <f t="shared" ref="M73:N73" si="32">SUM(M74:M81)</f>
        <v>0</v>
      </c>
      <c r="N73" s="37">
        <f t="shared" si="32"/>
        <v>0</v>
      </c>
      <c r="O73" s="14"/>
      <c r="P73" s="14"/>
    </row>
    <row r="74" spans="1:16" s="186" customFormat="1" x14ac:dyDescent="0.3">
      <c r="A74" s="203">
        <v>1</v>
      </c>
      <c r="B74" s="103" t="s">
        <v>293</v>
      </c>
      <c r="C74" s="103" t="str">
        <f>IF(B74=0,"",LOOKUP($B74,'Course List'!$C$6:$C$1019,'Course List'!D$6:D$1019))</f>
        <v>  190W</v>
      </c>
      <c r="D74" s="103" t="str">
        <f>IF(B74=0,"",LOOKUP($B74,'Course List'!$C$6:$C$1019,'Course List'!E$6:E$1019))</f>
        <v> Contracts and Specifications (WID)</v>
      </c>
      <c r="E74" s="103">
        <f>IF(B74=0,"",LOOKUP($B74,'Course List'!$C$6:$C$1019,'Course List'!F$6:F$1019))</f>
        <v>3</v>
      </c>
      <c r="F74" s="103" t="str">
        <f>IF(B74=0,"",LOOKUP($B74,'Course List'!$C$6:$C$1019,'Course List'!G$6:G$1019))</f>
        <v>S</v>
      </c>
      <c r="G74" s="103" t="str">
        <f>IF(B74=0,"",LOOKUP($B74,'Course List'!$C$6:$C$1019,'Course List'!H$6:H$1019))</f>
        <v>None</v>
      </c>
      <c r="H74" s="45"/>
      <c r="I74" s="47"/>
      <c r="J74" s="32" t="str">
        <f>IF(H74=0,"",LOOKUP(H74,'GPA Table'!$B$5:$B$16,'GPA Table'!$E$5:$E$16))</f>
        <v/>
      </c>
      <c r="K74" s="230"/>
      <c r="L74" s="9"/>
      <c r="M74" s="17">
        <f t="shared" ref="M74:M81" si="33">IF(E74=0,0,IF(H74=0,0,J74*E74))</f>
        <v>0</v>
      </c>
      <c r="N74" s="17">
        <f t="shared" ref="N74:N81" si="34">IF(H74=0,0,E74)</f>
        <v>0</v>
      </c>
      <c r="O74" s="10"/>
      <c r="P74" s="21"/>
    </row>
    <row r="75" spans="1:16" s="186" customFormat="1" ht="31.2" x14ac:dyDescent="0.3">
      <c r="A75" s="203">
        <f>A74+1</f>
        <v>2</v>
      </c>
      <c r="B75" s="196" t="s">
        <v>294</v>
      </c>
      <c r="C75" s="103" t="str">
        <f>IF(B75=0,"",LOOKUP($B75,'Course List'!$C$6:$C$1019,'Course List'!D$6:D$1019))</f>
        <v>  196</v>
      </c>
      <c r="D75" s="103" t="str">
        <f>IF(B75=0,"",LOOKUP($B75,'Course List'!$C$6:$C$1019,'Course List'!E$6:E$1019))</f>
        <v> Design/Cost Analysis-CE Struct</v>
      </c>
      <c r="E75" s="103">
        <f>IF(B75=0,"",LOOKUP($B75,'Course List'!$C$6:$C$1019,'Course List'!F$6:F$1019))</f>
        <v>3</v>
      </c>
      <c r="F75" s="103" t="str">
        <f>IF(B75=0,"",LOOKUP($B75,'Course List'!$C$6:$C$1019,'Course List'!G$6:G$1019))</f>
        <v>S</v>
      </c>
      <c r="G75" s="103" t="str">
        <f>IF(B75=0,"",LOOKUP($B75,'Course List'!$C$6:$C$1019,'Course List'!H$6:H$1019))</f>
        <v>Successful completion of all CE courses up to the end of the 7th semester</v>
      </c>
      <c r="H75" s="45"/>
      <c r="I75" s="47"/>
      <c r="J75" s="33" t="str">
        <f>IF(H75=0,"",LOOKUP(H75,'GPA Table'!$B$5:$B$16,'GPA Table'!$E$5:$E$16))</f>
        <v/>
      </c>
      <c r="K75" s="231"/>
      <c r="L75" s="9"/>
      <c r="M75" s="17">
        <f t="shared" si="33"/>
        <v>0</v>
      </c>
      <c r="N75" s="17">
        <f t="shared" si="34"/>
        <v>0</v>
      </c>
      <c r="O75" s="10"/>
      <c r="P75" s="21"/>
    </row>
    <row r="76" spans="1:16" s="186" customFormat="1" x14ac:dyDescent="0.3">
      <c r="A76" s="203">
        <f t="shared" ref="A76:A78" si="35">A75+1</f>
        <v>3</v>
      </c>
      <c r="B76" s="103" t="s">
        <v>323</v>
      </c>
      <c r="C76" s="103" t="str">
        <f>IF(B76=0,"",LOOKUP($B76,'Course List'!$C$6:$C$1019,'Course List'!D$6:D$1019))</f>
        <v>  232</v>
      </c>
      <c r="D76" s="103" t="str">
        <f>IF(B76=0,"",LOOKUP($B76,'Course List'!$C$6:$C$1019,'Course List'!E$6:E$1019))</f>
        <v> Geotechnical Engineering</v>
      </c>
      <c r="E76" s="103">
        <f>IF(B76=0,"",LOOKUP($B76,'Course List'!$C$6:$C$1019,'Course List'!F$6:F$1019))</f>
        <v>3</v>
      </c>
      <c r="F76" s="103" t="str">
        <f>IF(B76=0,"",LOOKUP($B76,'Course List'!$C$6:$C$1019,'Course List'!G$6:G$1019))</f>
        <v>S</v>
      </c>
      <c r="G76" s="103" t="str">
        <f>IF(B76=0,"",LOOKUP($B76,'Course List'!$C$6:$C$1019,'Course List'!H$6:H$1019))</f>
        <v>Prerequisite: CE 4410 (168) or equivalent</v>
      </c>
      <c r="H76" s="45"/>
      <c r="I76" s="47"/>
      <c r="J76" s="33" t="str">
        <f>IF(H76=0,"",LOOKUP(H76,'GPA Table'!$B$5:$B$16,'GPA Table'!$E$5:$E$16))</f>
        <v/>
      </c>
      <c r="K76" s="231"/>
      <c r="L76" s="9"/>
      <c r="M76" s="17">
        <f t="shared" si="33"/>
        <v>0</v>
      </c>
      <c r="N76" s="17">
        <f t="shared" si="34"/>
        <v>0</v>
      </c>
      <c r="O76" s="10"/>
      <c r="P76" s="21"/>
    </row>
    <row r="77" spans="1:16" s="186" customFormat="1" ht="17.399999999999999" customHeight="1" x14ac:dyDescent="0.3">
      <c r="A77" s="203">
        <f t="shared" si="35"/>
        <v>4</v>
      </c>
      <c r="B77" s="103" t="s">
        <v>824</v>
      </c>
      <c r="C77" s="103" t="str">
        <f>IF(B77=0,"",LOOKUP($B77,'Course List'!$C$6:$C$1019,'Course List'!D$6:D$1019))</f>
        <v>---</v>
      </c>
      <c r="D77" s="103" t="str">
        <f>IF(B77=0,"",LOOKUP($B77,'Course List'!$C$6:$C$1019,'Course List'!E$6:E$1019))</f>
        <v>See the CE Eng. Elective List</v>
      </c>
      <c r="E77" s="103">
        <f>IF(B77=0,"",LOOKUP($B77,'Course List'!$C$6:$C$1019,'Course List'!F$6:F$1019))</f>
        <v>3</v>
      </c>
      <c r="F77" s="103" t="str">
        <f>IF(B77=0,"",LOOKUP($B77,'Course List'!$C$6:$C$1019,'Course List'!G$6:G$1019))</f>
        <v>F &amp; S</v>
      </c>
      <c r="G77" s="103" t="str">
        <f>IF(B77=0,"",LOOKUP($B77,'Course List'!$C$6:$C$1019,'Course List'!H$6:H$1019))</f>
        <v xml:space="preserve"> ---</v>
      </c>
      <c r="H77" s="45"/>
      <c r="I77" s="47"/>
      <c r="J77" s="33" t="str">
        <f>IF(H77=0,"",LOOKUP(H77,'GPA Table'!$B$5:$B$16,'GPA Table'!$E$5:$E$16))</f>
        <v/>
      </c>
      <c r="K77" s="231"/>
      <c r="L77" s="9"/>
      <c r="M77" s="17">
        <f t="shared" si="33"/>
        <v>0</v>
      </c>
      <c r="N77" s="17">
        <f t="shared" si="34"/>
        <v>0</v>
      </c>
      <c r="O77" s="10"/>
      <c r="P77" s="21"/>
    </row>
    <row r="78" spans="1:16" s="186" customFormat="1" x14ac:dyDescent="0.3">
      <c r="A78" s="203">
        <f t="shared" si="35"/>
        <v>5</v>
      </c>
      <c r="B78" s="103" t="s">
        <v>824</v>
      </c>
      <c r="C78" s="103" t="str">
        <f>IF(B78=0,"",LOOKUP($B78,'Course List'!$C$6:$C$1019,'Course List'!D$6:D$1019))</f>
        <v>---</v>
      </c>
      <c r="D78" s="103" t="str">
        <f>IF(B78=0,"",LOOKUP($B78,'Course List'!$C$6:$C$1019,'Course List'!E$6:E$1019))</f>
        <v>See the CE Eng. Elective List</v>
      </c>
      <c r="E78" s="103">
        <f>IF(B78=0,"",LOOKUP($B78,'Course List'!$C$6:$C$1019,'Course List'!F$6:F$1019))</f>
        <v>3</v>
      </c>
      <c r="F78" s="103" t="str">
        <f>IF(B78=0,"",LOOKUP($B78,'Course List'!$C$6:$C$1019,'Course List'!G$6:G$1019))</f>
        <v>F &amp; S</v>
      </c>
      <c r="G78" s="103" t="str">
        <f>IF(B78=0,"",LOOKUP($B78,'Course List'!$C$6:$C$1019,'Course List'!H$6:H$1019))</f>
        <v xml:space="preserve"> ---</v>
      </c>
      <c r="H78" s="45"/>
      <c r="I78" s="47"/>
      <c r="J78" s="33" t="str">
        <f>IF(H78=0,"",LOOKUP(H78,'GPA Table'!$B$5:$B$16,'GPA Table'!$E$5:$E$16))</f>
        <v/>
      </c>
      <c r="K78" s="231"/>
      <c r="L78" s="9"/>
      <c r="M78" s="17">
        <f t="shared" si="33"/>
        <v>0</v>
      </c>
      <c r="N78" s="17">
        <f t="shared" si="34"/>
        <v>0</v>
      </c>
      <c r="O78" s="10"/>
      <c r="P78" s="21"/>
    </row>
    <row r="79" spans="1:16" s="186" customFormat="1" x14ac:dyDescent="0.3">
      <c r="A79" s="203">
        <f>A78+1</f>
        <v>6</v>
      </c>
      <c r="B79" s="103" t="s">
        <v>496</v>
      </c>
      <c r="C79" s="103" t="str">
        <f>IF(B79=0,"",LOOKUP($B79,'Course List'!$C$6:$C$1019,'Course List'!D$6:D$1019))</f>
        <v>---</v>
      </c>
      <c r="D79" s="103" t="str">
        <f>IF(B79=0,"",LOOKUP($B79,'Course List'!$C$6:$C$1019,'Course List'!E$6:E$1019))</f>
        <v>CE 6000 &amp; 8000 Level</v>
      </c>
      <c r="E79" s="103">
        <f>IF(B79=0,"",LOOKUP($B79,'Course List'!$C$6:$C$1019,'Course List'!F$6:F$1019))</f>
        <v>3</v>
      </c>
      <c r="F79" s="103" t="str">
        <f>IF(B79=0,"",LOOKUP($B79,'Course List'!$C$6:$C$1019,'Course List'!G$6:G$1019))</f>
        <v>F &amp; S</v>
      </c>
      <c r="G79" s="103" t="str">
        <f>IF(B79=0,"",LOOKUP($B79,'Course List'!$C$6:$C$1019,'Course List'!H$6:H$1019))</f>
        <v xml:space="preserve"> ---</v>
      </c>
      <c r="H79" s="45"/>
      <c r="I79" s="47"/>
      <c r="J79" s="33" t="str">
        <f>IF(H79=0,"",LOOKUP(H79,'GPA Table'!$B$5:$B$16,'GPA Table'!$E$5:$E$16))</f>
        <v/>
      </c>
      <c r="K79" s="231"/>
      <c r="L79" s="9"/>
      <c r="M79" s="17">
        <f t="shared" si="33"/>
        <v>0</v>
      </c>
      <c r="N79" s="17">
        <f t="shared" si="34"/>
        <v>0</v>
      </c>
      <c r="O79" s="10"/>
      <c r="P79" s="21"/>
    </row>
    <row r="80" spans="1:16" s="186" customFormat="1" x14ac:dyDescent="0.3">
      <c r="A80" s="203">
        <f>A79+1</f>
        <v>7</v>
      </c>
      <c r="B80" s="73"/>
      <c r="C80" s="73" t="str">
        <f>IF(B80=0,"",LOOKUP($B80,'Course List'!$C$6:$C$1019,'Course List'!D$6:D$1019))</f>
        <v/>
      </c>
      <c r="D80" s="73" t="str">
        <f>IF(B80=0,"",LOOKUP($B80,'Course List'!$C$6:$C$1019,'Course List'!E$6:E$1019))</f>
        <v/>
      </c>
      <c r="E80" s="73" t="str">
        <f>IF(B80=0,"",LOOKUP($B80,'Course List'!$C$6:$C$1019,'Course List'!F$6:F$1019))</f>
        <v/>
      </c>
      <c r="F80" s="73" t="str">
        <f>IF(B80=0,"",LOOKUP($B80,'Course List'!$C$6:$C$1019,'Course List'!G$6:G$1019))</f>
        <v/>
      </c>
      <c r="G80" s="73" t="str">
        <f>IF(B80=0,"",LOOKUP($B80,'Course List'!$C$6:$C$1019,'Course List'!H$6:H$1019))</f>
        <v/>
      </c>
      <c r="H80" s="45"/>
      <c r="I80" s="47"/>
      <c r="J80" s="33" t="str">
        <f>IF(H80=0,"",LOOKUP(H80,'GPA Table'!$B$5:$B$16,'GPA Table'!$E$5:$E$16))</f>
        <v/>
      </c>
      <c r="K80" s="231"/>
      <c r="L80" s="9"/>
      <c r="M80" s="17">
        <f t="shared" si="33"/>
        <v>0</v>
      </c>
      <c r="N80" s="17">
        <f t="shared" si="34"/>
        <v>0</v>
      </c>
      <c r="O80" s="10"/>
      <c r="P80" s="21"/>
    </row>
    <row r="81" spans="1:16" s="186" customFormat="1" ht="16.2" thickBot="1" x14ac:dyDescent="0.35">
      <c r="A81" s="204">
        <f t="shared" ref="A81" si="36">A80+1</f>
        <v>8</v>
      </c>
      <c r="B81" s="74"/>
      <c r="C81" s="74" t="str">
        <f>IF(B81=0,"",LOOKUP($B81,'Course List'!$C$6:$C$1019,'Course List'!D$6:D$1019))</f>
        <v/>
      </c>
      <c r="D81" s="74" t="str">
        <f>IF(B81=0,"",LOOKUP($B81,'Course List'!$C$6:$C$1019,'Course List'!E$6:E$1019))</f>
        <v/>
      </c>
      <c r="E81" s="74" t="str">
        <f>IF(B81=0,"",LOOKUP($B81,'Course List'!$C$6:$C$1019,'Course List'!F$6:F$1019))</f>
        <v/>
      </c>
      <c r="F81" s="74" t="str">
        <f>IF(B81=0,"",LOOKUP($B81,'Course List'!$C$6:$C$1019,'Course List'!G$6:G$1019))</f>
        <v/>
      </c>
      <c r="G81" s="74" t="str">
        <f>IF(B81=0,"",LOOKUP($B81,'Course List'!$C$6:$C$1019,'Course List'!H$6:H$1019))</f>
        <v/>
      </c>
      <c r="H81" s="46"/>
      <c r="I81" s="48"/>
      <c r="J81" s="34" t="str">
        <f>IF(H81=0,"",LOOKUP(H81,'GPA Table'!$B$5:$B$16,'GPA Table'!$E$5:$E$16))</f>
        <v/>
      </c>
      <c r="K81" s="241"/>
      <c r="L81" s="9"/>
      <c r="M81" s="17">
        <f t="shared" si="33"/>
        <v>0</v>
      </c>
      <c r="N81" s="17">
        <f t="shared" si="34"/>
        <v>0</v>
      </c>
      <c r="O81" s="10"/>
      <c r="P81" s="21"/>
    </row>
    <row r="82" spans="1:16" s="13" customFormat="1" ht="16.2" thickBot="1" x14ac:dyDescent="0.35">
      <c r="A82" s="201"/>
      <c r="B82" s="202" t="str">
        <f>B73</f>
        <v>Semester</v>
      </c>
      <c r="C82" s="202">
        <f>C73+1</f>
        <v>9</v>
      </c>
      <c r="D82" s="202" t="str">
        <f>D73</f>
        <v>Total Credit Hours</v>
      </c>
      <c r="E82" s="202">
        <f>SUM(E83:E90)</f>
        <v>12</v>
      </c>
      <c r="F82" s="185" t="str">
        <f>F64</f>
        <v>FALL</v>
      </c>
      <c r="G82" s="185">
        <f>G73</f>
        <v>2020</v>
      </c>
      <c r="H82" s="43"/>
      <c r="I82" s="44"/>
      <c r="J82" s="50">
        <f>IF(N82=0,0,ROUND(M82/N82,2))</f>
        <v>0</v>
      </c>
      <c r="K82" s="242"/>
      <c r="M82" s="36">
        <f t="shared" ref="M82:N82" si="37">SUM(M83:M90)</f>
        <v>0</v>
      </c>
      <c r="N82" s="37">
        <f t="shared" si="37"/>
        <v>0</v>
      </c>
      <c r="O82" s="14"/>
      <c r="P82" s="14"/>
    </row>
    <row r="83" spans="1:16" s="186" customFormat="1" x14ac:dyDescent="0.3">
      <c r="A83" s="203">
        <v>1</v>
      </c>
      <c r="B83" s="103" t="s">
        <v>496</v>
      </c>
      <c r="C83" s="103" t="str">
        <f>IF(B83=0,"",LOOKUP($B83,'Course List'!$C$6:$C$1019,'Course List'!D$6:D$1019))</f>
        <v>---</v>
      </c>
      <c r="D83" s="103" t="str">
        <f>IF(B83=0,"",LOOKUP($B83,'Course List'!$C$6:$C$1019,'Course List'!E$6:E$1019))</f>
        <v>CE 6000 &amp; 8000 Level</v>
      </c>
      <c r="E83" s="103">
        <f>IF(B83=0,"",LOOKUP($B83,'Course List'!$C$6:$C$1019,'Course List'!F$6:F$1019))</f>
        <v>3</v>
      </c>
      <c r="F83" s="103" t="str">
        <f>IF(B83=0,"",LOOKUP($B83,'Course List'!$C$6:$C$1019,'Course List'!G$6:G$1019))</f>
        <v>F &amp; S</v>
      </c>
      <c r="G83" s="103" t="str">
        <f>IF(B83=0,"",LOOKUP($B83,'Course List'!$C$6:$C$1019,'Course List'!H$6:H$1019))</f>
        <v xml:space="preserve"> ---</v>
      </c>
      <c r="H83" s="45"/>
      <c r="I83" s="47"/>
      <c r="J83" s="32" t="str">
        <f>IF(H83=0,"",LOOKUP(H83,'GPA Table'!$B$5:$B$16,'GPA Table'!$E$5:$E$16))</f>
        <v/>
      </c>
      <c r="K83" s="230"/>
      <c r="L83" s="9"/>
      <c r="M83" s="17">
        <f t="shared" ref="M83:M90" si="38">IF(E83=0,0,IF(H83=0,0,J83*E83))</f>
        <v>0</v>
      </c>
      <c r="N83" s="17">
        <f t="shared" ref="N83:N90" si="39">IF(H83=0,0,E83)</f>
        <v>0</v>
      </c>
      <c r="O83" s="10"/>
      <c r="P83" s="21"/>
    </row>
    <row r="84" spans="1:16" s="186" customFormat="1" x14ac:dyDescent="0.3">
      <c r="A84" s="203">
        <f>A83+1</f>
        <v>2</v>
      </c>
      <c r="B84" s="103" t="s">
        <v>496</v>
      </c>
      <c r="C84" s="103" t="str">
        <f>IF(B84=0,"",LOOKUP($B84,'Course List'!$C$6:$C$1019,'Course List'!D$6:D$1019))</f>
        <v>---</v>
      </c>
      <c r="D84" s="103" t="str">
        <f>IF(B84=0,"",LOOKUP($B84,'Course List'!$C$6:$C$1019,'Course List'!E$6:E$1019))</f>
        <v>CE 6000 &amp; 8000 Level</v>
      </c>
      <c r="E84" s="103">
        <f>IF(B84=0,"",LOOKUP($B84,'Course List'!$C$6:$C$1019,'Course List'!F$6:F$1019))</f>
        <v>3</v>
      </c>
      <c r="F84" s="103" t="str">
        <f>IF(B84=0,"",LOOKUP($B84,'Course List'!$C$6:$C$1019,'Course List'!G$6:G$1019))</f>
        <v>F &amp; S</v>
      </c>
      <c r="G84" s="103" t="str">
        <f>IF(B84=0,"",LOOKUP($B84,'Course List'!$C$6:$C$1019,'Course List'!H$6:H$1019))</f>
        <v xml:space="preserve"> ---</v>
      </c>
      <c r="H84" s="45"/>
      <c r="I84" s="47"/>
      <c r="J84" s="33" t="str">
        <f>IF(H84=0,"",LOOKUP(H84,'GPA Table'!$B$5:$B$16,'GPA Table'!$E$5:$E$16))</f>
        <v/>
      </c>
      <c r="K84" s="231"/>
      <c r="L84" s="9"/>
      <c r="M84" s="17">
        <f t="shared" si="38"/>
        <v>0</v>
      </c>
      <c r="N84" s="17">
        <f t="shared" si="39"/>
        <v>0</v>
      </c>
      <c r="O84" s="10"/>
      <c r="P84" s="21"/>
    </row>
    <row r="85" spans="1:16" s="186" customFormat="1" x14ac:dyDescent="0.3">
      <c r="A85" s="203">
        <f t="shared" ref="A85:A87" si="40">A84+1</f>
        <v>3</v>
      </c>
      <c r="B85" s="103" t="s">
        <v>496</v>
      </c>
      <c r="C85" s="103" t="str">
        <f>IF(B85=0,"",LOOKUP($B85,'Course List'!$C$6:$C$1019,'Course List'!D$6:D$1019))</f>
        <v>---</v>
      </c>
      <c r="D85" s="103" t="str">
        <f>IF(B85=0,"",LOOKUP($B85,'Course List'!$C$6:$C$1019,'Course List'!E$6:E$1019))</f>
        <v>CE 6000 &amp; 8000 Level</v>
      </c>
      <c r="E85" s="103">
        <f>IF(B85=0,"",LOOKUP($B85,'Course List'!$C$6:$C$1019,'Course List'!F$6:F$1019))</f>
        <v>3</v>
      </c>
      <c r="F85" s="103" t="str">
        <f>IF(B85=0,"",LOOKUP($B85,'Course List'!$C$6:$C$1019,'Course List'!G$6:G$1019))</f>
        <v>F &amp; S</v>
      </c>
      <c r="G85" s="103" t="str">
        <f>IF(B85=0,"",LOOKUP($B85,'Course List'!$C$6:$C$1019,'Course List'!H$6:H$1019))</f>
        <v xml:space="preserve"> ---</v>
      </c>
      <c r="H85" s="45"/>
      <c r="I85" s="47"/>
      <c r="J85" s="33" t="str">
        <f>IF(H85=0,"",LOOKUP(H85,'GPA Table'!$B$5:$B$16,'GPA Table'!$E$5:$E$16))</f>
        <v/>
      </c>
      <c r="K85" s="231"/>
      <c r="L85" s="9"/>
      <c r="M85" s="17">
        <f t="shared" si="38"/>
        <v>0</v>
      </c>
      <c r="N85" s="17">
        <f t="shared" si="39"/>
        <v>0</v>
      </c>
      <c r="O85" s="10"/>
      <c r="P85" s="21"/>
    </row>
    <row r="86" spans="1:16" s="186" customFormat="1" ht="17.399999999999999" customHeight="1" x14ac:dyDescent="0.3">
      <c r="A86" s="203">
        <f t="shared" si="40"/>
        <v>4</v>
      </c>
      <c r="B86" s="103" t="s">
        <v>496</v>
      </c>
      <c r="C86" s="103" t="str">
        <f>IF(B86=0,"",LOOKUP($B86,'Course List'!$C$6:$C$1019,'Course List'!D$6:D$1019))</f>
        <v>---</v>
      </c>
      <c r="D86" s="103" t="str">
        <f>IF(B86=0,"",LOOKUP($B86,'Course List'!$C$6:$C$1019,'Course List'!E$6:E$1019))</f>
        <v>CE 6000 &amp; 8000 Level</v>
      </c>
      <c r="E86" s="103">
        <f>IF(B86=0,"",LOOKUP($B86,'Course List'!$C$6:$C$1019,'Course List'!F$6:F$1019))</f>
        <v>3</v>
      </c>
      <c r="F86" s="103" t="str">
        <f>IF(B86=0,"",LOOKUP($B86,'Course List'!$C$6:$C$1019,'Course List'!G$6:G$1019))</f>
        <v>F &amp; S</v>
      </c>
      <c r="G86" s="103" t="str">
        <f>IF(B86=0,"",LOOKUP($B86,'Course List'!$C$6:$C$1019,'Course List'!H$6:H$1019))</f>
        <v xml:space="preserve"> ---</v>
      </c>
      <c r="H86" s="45"/>
      <c r="I86" s="47"/>
      <c r="J86" s="33" t="str">
        <f>IF(H86=0,"",LOOKUP(H86,'GPA Table'!$B$5:$B$16,'GPA Table'!$E$5:$E$16))</f>
        <v/>
      </c>
      <c r="K86" s="231"/>
      <c r="L86" s="9"/>
      <c r="M86" s="17">
        <f t="shared" si="38"/>
        <v>0</v>
      </c>
      <c r="N86" s="17">
        <f t="shared" si="39"/>
        <v>0</v>
      </c>
      <c r="O86" s="10"/>
      <c r="P86" s="21"/>
    </row>
    <row r="87" spans="1:16" s="186" customFormat="1" x14ac:dyDescent="0.3">
      <c r="A87" s="203">
        <f t="shared" si="40"/>
        <v>5</v>
      </c>
      <c r="B87" s="73"/>
      <c r="C87" s="73" t="str">
        <f>IF(B87=0,"",LOOKUP($B87,'Course List'!$C$6:$C$1019,'Course List'!D$6:D$1019))</f>
        <v/>
      </c>
      <c r="D87" s="73" t="str">
        <f>IF(B87=0,"",LOOKUP($B87,'Course List'!$C$6:$C$1019,'Course List'!E$6:E$1019))</f>
        <v/>
      </c>
      <c r="E87" s="73" t="str">
        <f>IF(B87=0,"",LOOKUP($B87,'Course List'!$C$6:$C$1019,'Course List'!F$6:F$1019))</f>
        <v/>
      </c>
      <c r="F87" s="73" t="str">
        <f>IF(B87=0,"",LOOKUP($B87,'Course List'!$C$6:$C$1019,'Course List'!G$6:G$1019))</f>
        <v/>
      </c>
      <c r="G87" s="73" t="str">
        <f>IF(B87=0,"",LOOKUP($B87,'Course List'!$C$6:$C$1019,'Course List'!H$6:H$1019))</f>
        <v/>
      </c>
      <c r="H87" s="45"/>
      <c r="I87" s="47"/>
      <c r="J87" s="33" t="str">
        <f>IF(H87=0,"",LOOKUP(H87,'GPA Table'!$B$5:$B$16,'GPA Table'!$E$5:$E$16))</f>
        <v/>
      </c>
      <c r="K87" s="231"/>
      <c r="L87" s="9"/>
      <c r="M87" s="17">
        <f t="shared" si="38"/>
        <v>0</v>
      </c>
      <c r="N87" s="17">
        <f t="shared" si="39"/>
        <v>0</v>
      </c>
      <c r="O87" s="10"/>
      <c r="P87" s="21"/>
    </row>
    <row r="88" spans="1:16" s="186" customFormat="1" x14ac:dyDescent="0.3">
      <c r="A88" s="203">
        <f>A87+1</f>
        <v>6</v>
      </c>
      <c r="B88" s="73"/>
      <c r="C88" s="73" t="str">
        <f>IF(B88=0,"",LOOKUP($B88,'Course List'!$C$6:$C$1019,'Course List'!D$6:D$1019))</f>
        <v/>
      </c>
      <c r="D88" s="73" t="str">
        <f>IF(B88=0,"",LOOKUP($B88,'Course List'!$C$6:$C$1019,'Course List'!E$6:E$1019))</f>
        <v/>
      </c>
      <c r="E88" s="73" t="str">
        <f>IF(B88=0,"",LOOKUP($B88,'Course List'!$C$6:$C$1019,'Course List'!F$6:F$1019))</f>
        <v/>
      </c>
      <c r="F88" s="73" t="str">
        <f>IF(B88=0,"",LOOKUP($B88,'Course List'!$C$6:$C$1019,'Course List'!G$6:G$1019))</f>
        <v/>
      </c>
      <c r="G88" s="73" t="str">
        <f>IF(B88=0,"",LOOKUP($B88,'Course List'!$C$6:$C$1019,'Course List'!H$6:H$1019))</f>
        <v/>
      </c>
      <c r="H88" s="45"/>
      <c r="I88" s="47"/>
      <c r="J88" s="33" t="str">
        <f>IF(H88=0,"",LOOKUP(H88,'GPA Table'!$B$5:$B$16,'GPA Table'!$E$5:$E$16))</f>
        <v/>
      </c>
      <c r="K88" s="231"/>
      <c r="L88" s="9"/>
      <c r="M88" s="17">
        <f t="shared" si="38"/>
        <v>0</v>
      </c>
      <c r="N88" s="17">
        <f t="shared" si="39"/>
        <v>0</v>
      </c>
      <c r="O88" s="10"/>
      <c r="P88" s="21"/>
    </row>
    <row r="89" spans="1:16" s="186" customFormat="1" x14ac:dyDescent="0.3">
      <c r="A89" s="203">
        <f>A88+1</f>
        <v>7</v>
      </c>
      <c r="B89" s="73"/>
      <c r="C89" s="73" t="str">
        <f>IF(B89=0,"",LOOKUP($B89,'Course List'!$C$6:$C$1019,'Course List'!D$6:D$1019))</f>
        <v/>
      </c>
      <c r="D89" s="73" t="str">
        <f>IF(B89=0,"",LOOKUP($B89,'Course List'!$C$6:$C$1019,'Course List'!E$6:E$1019))</f>
        <v/>
      </c>
      <c r="E89" s="73" t="str">
        <f>IF(B89=0,"",LOOKUP($B89,'Course List'!$C$6:$C$1019,'Course List'!F$6:F$1019))</f>
        <v/>
      </c>
      <c r="F89" s="73" t="str">
        <f>IF(B89=0,"",LOOKUP($B89,'Course List'!$C$6:$C$1019,'Course List'!G$6:G$1019))</f>
        <v/>
      </c>
      <c r="G89" s="73" t="str">
        <f>IF(B89=0,"",LOOKUP($B89,'Course List'!$C$6:$C$1019,'Course List'!H$6:H$1019))</f>
        <v/>
      </c>
      <c r="H89" s="45"/>
      <c r="I89" s="47"/>
      <c r="J89" s="33" t="str">
        <f>IF(H89=0,"",LOOKUP(H89,'GPA Table'!$B$5:$B$16,'GPA Table'!$E$5:$E$16))</f>
        <v/>
      </c>
      <c r="K89" s="231"/>
      <c r="L89" s="9"/>
      <c r="M89" s="17">
        <f t="shared" si="38"/>
        <v>0</v>
      </c>
      <c r="N89" s="17">
        <f t="shared" si="39"/>
        <v>0</v>
      </c>
      <c r="O89" s="10"/>
      <c r="P89" s="21"/>
    </row>
    <row r="90" spans="1:16" s="186" customFormat="1" ht="16.2" thickBot="1" x14ac:dyDescent="0.35">
      <c r="A90" s="204">
        <f t="shared" ref="A90" si="41">A89+1</f>
        <v>8</v>
      </c>
      <c r="B90" s="74"/>
      <c r="C90" s="74" t="str">
        <f>IF(B90=0,"",LOOKUP($B90,'Course List'!$C$6:$C$1019,'Course List'!D$6:D$1019))</f>
        <v/>
      </c>
      <c r="D90" s="74" t="str">
        <f>IF(B90=0,"",LOOKUP($B90,'Course List'!$C$6:$C$1019,'Course List'!E$6:E$1019))</f>
        <v/>
      </c>
      <c r="E90" s="73" t="str">
        <f>IF(B90=0,"",LOOKUP($B90,'Course List'!$C$6:$C$1019,'Course List'!F$6:F$1019))</f>
        <v/>
      </c>
      <c r="F90" s="74" t="str">
        <f>IF(B90=0,"",LOOKUP($B90,'Course List'!$C$6:$C$1019,'Course List'!G$6:G$1019))</f>
        <v/>
      </c>
      <c r="G90" s="74" t="str">
        <f>IF(B90=0,"",LOOKUP($B90,'Course List'!$C$6:$C$1019,'Course List'!H$6:H$1019))</f>
        <v/>
      </c>
      <c r="H90" s="46"/>
      <c r="I90" s="48"/>
      <c r="J90" s="34" t="str">
        <f>IF(H90=0,"",LOOKUP(H90,'GPA Table'!$B$5:$B$16,'GPA Table'!$E$5:$E$16))</f>
        <v/>
      </c>
      <c r="K90" s="233"/>
      <c r="L90" s="9"/>
      <c r="M90" s="17">
        <f t="shared" si="38"/>
        <v>0</v>
      </c>
      <c r="N90" s="17">
        <f t="shared" si="39"/>
        <v>0</v>
      </c>
      <c r="O90" s="10"/>
      <c r="P90" s="21"/>
    </row>
    <row r="91" spans="1:16" s="13" customFormat="1" ht="16.2" thickBot="1" x14ac:dyDescent="0.35">
      <c r="A91" s="201"/>
      <c r="B91" s="202" t="str">
        <f>B82</f>
        <v>Semester</v>
      </c>
      <c r="C91" s="202">
        <f>C82+1</f>
        <v>10</v>
      </c>
      <c r="D91" s="202" t="str">
        <f>D82</f>
        <v>Total Credit Hours</v>
      </c>
      <c r="E91" s="202">
        <f>SUM(E92:E99)</f>
        <v>12</v>
      </c>
      <c r="F91" s="185" t="str">
        <f>F73</f>
        <v>SPRING</v>
      </c>
      <c r="G91" s="185">
        <f>G82+1</f>
        <v>2021</v>
      </c>
      <c r="H91" s="43"/>
      <c r="I91" s="44"/>
      <c r="J91" s="50">
        <f>IF(N91=0,0,ROUND(M91/N91,2))</f>
        <v>0</v>
      </c>
      <c r="K91" s="242"/>
      <c r="M91" s="36">
        <f>SUM(M92:M99)</f>
        <v>0</v>
      </c>
      <c r="N91" s="37">
        <f t="shared" ref="N91" si="42">SUM(N92:N99)</f>
        <v>0</v>
      </c>
      <c r="O91" s="14"/>
      <c r="P91" s="14"/>
    </row>
    <row r="92" spans="1:16" s="186" customFormat="1" x14ac:dyDescent="0.3">
      <c r="A92" s="203">
        <v>1</v>
      </c>
      <c r="B92" s="103" t="s">
        <v>496</v>
      </c>
      <c r="C92" s="103" t="str">
        <f>IF(B92=0,"",LOOKUP($B92,'Course List'!$C$6:$C$1019,'Course List'!D$6:D$1019))</f>
        <v>---</v>
      </c>
      <c r="D92" s="103" t="str">
        <f>IF(B92=0,"",LOOKUP($B92,'Course List'!$C$6:$C$1019,'Course List'!E$6:E$1019))</f>
        <v>CE 6000 &amp; 8000 Level</v>
      </c>
      <c r="E92" s="103">
        <f>IF(B92=0,"",LOOKUP($B92,'Course List'!$C$6:$C$1019,'Course List'!F$6:F$1019))</f>
        <v>3</v>
      </c>
      <c r="F92" s="103" t="str">
        <f>IF(B92=0,"",LOOKUP($B92,'Course List'!$C$6:$C$1019,'Course List'!G$6:G$1019))</f>
        <v>F &amp; S</v>
      </c>
      <c r="G92" s="103" t="str">
        <f>IF(B92=0,"",LOOKUP($B92,'Course List'!$C$6:$C$1019,'Course List'!H$6:H$1019))</f>
        <v xml:space="preserve"> ---</v>
      </c>
      <c r="H92" s="45"/>
      <c r="I92" s="47"/>
      <c r="J92" s="32" t="str">
        <f>IF(H92=0,"",LOOKUP(H92,'GPA Table'!$B$5:$B$16,'GPA Table'!$E$5:$E$16))</f>
        <v/>
      </c>
      <c r="K92" s="230"/>
      <c r="L92" s="9"/>
      <c r="M92" s="17">
        <f t="shared" ref="M92:M99" si="43">IF(E92=0,0,IF(H92=0,0,J92*E92))</f>
        <v>0</v>
      </c>
      <c r="N92" s="17">
        <f t="shared" ref="N92:N99" si="44">IF(H92=0,0,E92)</f>
        <v>0</v>
      </c>
      <c r="O92" s="10"/>
      <c r="P92" s="21"/>
    </row>
    <row r="93" spans="1:16" s="186" customFormat="1" x14ac:dyDescent="0.3">
      <c r="A93" s="203">
        <f>A92+1</f>
        <v>2</v>
      </c>
      <c r="B93" s="103" t="s">
        <v>496</v>
      </c>
      <c r="C93" s="103" t="str">
        <f>IF(B93=0,"",LOOKUP($B93,'Course List'!$C$6:$C$1019,'Course List'!D$6:D$1019))</f>
        <v>---</v>
      </c>
      <c r="D93" s="103" t="str">
        <f>IF(B93=0,"",LOOKUP($B93,'Course List'!$C$6:$C$1019,'Course List'!E$6:E$1019))</f>
        <v>CE 6000 &amp; 8000 Level</v>
      </c>
      <c r="E93" s="103">
        <f>IF(B93=0,"",LOOKUP($B93,'Course List'!$C$6:$C$1019,'Course List'!F$6:F$1019))</f>
        <v>3</v>
      </c>
      <c r="F93" s="103" t="str">
        <f>IF(B93=0,"",LOOKUP($B93,'Course List'!$C$6:$C$1019,'Course List'!G$6:G$1019))</f>
        <v>F &amp; S</v>
      </c>
      <c r="G93" s="103" t="str">
        <f>IF(B93=0,"",LOOKUP($B93,'Course List'!$C$6:$C$1019,'Course List'!H$6:H$1019))</f>
        <v xml:space="preserve"> ---</v>
      </c>
      <c r="H93" s="45"/>
      <c r="I93" s="47"/>
      <c r="J93" s="33" t="str">
        <f>IF(H93=0,"",LOOKUP(H93,'GPA Table'!$B$5:$B$16,'GPA Table'!$E$5:$E$16))</f>
        <v/>
      </c>
      <c r="K93" s="231"/>
      <c r="L93" s="9"/>
      <c r="M93" s="17">
        <f t="shared" si="43"/>
        <v>0</v>
      </c>
      <c r="N93" s="17">
        <f t="shared" si="44"/>
        <v>0</v>
      </c>
      <c r="O93" s="10"/>
      <c r="P93" s="21"/>
    </row>
    <row r="94" spans="1:16" s="186" customFormat="1" x14ac:dyDescent="0.3">
      <c r="A94" s="203">
        <f t="shared" ref="A94:A96" si="45">A93+1</f>
        <v>3</v>
      </c>
      <c r="B94" s="103" t="s">
        <v>496</v>
      </c>
      <c r="C94" s="103" t="str">
        <f>IF(B94=0,"",LOOKUP($B94,'Course List'!$C$6:$C$1019,'Course List'!D$6:D$1019))</f>
        <v>---</v>
      </c>
      <c r="D94" s="103" t="str">
        <f>IF(B94=0,"",LOOKUP($B94,'Course List'!$C$6:$C$1019,'Course List'!E$6:E$1019))</f>
        <v>CE 6000 &amp; 8000 Level</v>
      </c>
      <c r="E94" s="103">
        <f>IF(B94=0,"",LOOKUP($B94,'Course List'!$C$6:$C$1019,'Course List'!F$6:F$1019))</f>
        <v>3</v>
      </c>
      <c r="F94" s="103" t="str">
        <f>IF(B94=0,"",LOOKUP($B94,'Course List'!$C$6:$C$1019,'Course List'!G$6:G$1019))</f>
        <v>F &amp; S</v>
      </c>
      <c r="G94" s="103" t="str">
        <f>IF(B94=0,"",LOOKUP($B94,'Course List'!$C$6:$C$1019,'Course List'!H$6:H$1019))</f>
        <v xml:space="preserve"> ---</v>
      </c>
      <c r="H94" s="45"/>
      <c r="I94" s="47"/>
      <c r="J94" s="33" t="str">
        <f>IF(H94=0,"",LOOKUP(H94,'GPA Table'!$B$5:$B$16,'GPA Table'!$E$5:$E$16))</f>
        <v/>
      </c>
      <c r="K94" s="231"/>
      <c r="L94" s="9"/>
      <c r="M94" s="17">
        <f t="shared" si="43"/>
        <v>0</v>
      </c>
      <c r="N94" s="17">
        <f t="shared" si="44"/>
        <v>0</v>
      </c>
      <c r="O94" s="10"/>
      <c r="P94" s="21"/>
    </row>
    <row r="95" spans="1:16" s="186" customFormat="1" ht="17.399999999999999" customHeight="1" x14ac:dyDescent="0.3">
      <c r="A95" s="203">
        <f t="shared" si="45"/>
        <v>4</v>
      </c>
      <c r="B95" s="103" t="s">
        <v>496</v>
      </c>
      <c r="C95" s="103" t="str">
        <f>IF(B95=0,"",LOOKUP($B95,'Course List'!$C$6:$C$1019,'Course List'!D$6:D$1019))</f>
        <v>---</v>
      </c>
      <c r="D95" s="103" t="str">
        <f>IF(B95=0,"",LOOKUP($B95,'Course List'!$C$6:$C$1019,'Course List'!E$6:E$1019))</f>
        <v>CE 6000 &amp; 8000 Level</v>
      </c>
      <c r="E95" s="103">
        <f>IF(B95=0,"",LOOKUP($B95,'Course List'!$C$6:$C$1019,'Course List'!F$6:F$1019))</f>
        <v>3</v>
      </c>
      <c r="F95" s="103" t="str">
        <f>IF(B95=0,"",LOOKUP($B95,'Course List'!$C$6:$C$1019,'Course List'!G$6:G$1019))</f>
        <v>F &amp; S</v>
      </c>
      <c r="G95" s="103" t="str">
        <f>IF(B95=0,"",LOOKUP($B95,'Course List'!$C$6:$C$1019,'Course List'!H$6:H$1019))</f>
        <v xml:space="preserve"> ---</v>
      </c>
      <c r="H95" s="45"/>
      <c r="I95" s="47"/>
      <c r="J95" s="33" t="str">
        <f>IF(H95=0,"",LOOKUP(H95,'GPA Table'!$B$5:$B$16,'GPA Table'!$E$5:$E$16))</f>
        <v/>
      </c>
      <c r="K95" s="231"/>
      <c r="L95" s="9"/>
      <c r="M95" s="17">
        <f t="shared" si="43"/>
        <v>0</v>
      </c>
      <c r="N95" s="17">
        <f t="shared" si="44"/>
        <v>0</v>
      </c>
      <c r="O95" s="10"/>
      <c r="P95" s="21"/>
    </row>
    <row r="96" spans="1:16" s="186" customFormat="1" x14ac:dyDescent="0.3">
      <c r="A96" s="203">
        <f t="shared" si="45"/>
        <v>5</v>
      </c>
      <c r="B96" s="73"/>
      <c r="C96" s="73" t="str">
        <f>IF(B96=0,"",LOOKUP($B96,'Course List'!$C$6:$C$1019,'Course List'!D$6:D$1019))</f>
        <v/>
      </c>
      <c r="D96" s="73" t="str">
        <f>IF(B96=0,"",LOOKUP($B96,'Course List'!$C$6:$C$1019,'Course List'!E$6:E$1019))</f>
        <v/>
      </c>
      <c r="E96" s="73" t="str">
        <f>IF(B96=0,"",LOOKUP($B96,'Course List'!$C$6:$C$1019,'Course List'!F$6:F$1019))</f>
        <v/>
      </c>
      <c r="F96" s="73" t="str">
        <f>IF(B96=0,"",LOOKUP($B96,'Course List'!$C$6:$C$1019,'Course List'!G$6:G$1019))</f>
        <v/>
      </c>
      <c r="G96" s="73" t="str">
        <f>IF(B96=0,"",LOOKUP($B96,'Course List'!$C$6:$C$1019,'Course List'!H$6:H$1019))</f>
        <v/>
      </c>
      <c r="H96" s="45"/>
      <c r="I96" s="47"/>
      <c r="J96" s="33" t="str">
        <f>IF(H96=0,"",LOOKUP(H96,'GPA Table'!$B$5:$B$16,'GPA Table'!$E$5:$E$16))</f>
        <v/>
      </c>
      <c r="K96" s="231"/>
      <c r="L96" s="9"/>
      <c r="M96" s="17">
        <f t="shared" si="43"/>
        <v>0</v>
      </c>
      <c r="N96" s="17">
        <f t="shared" si="44"/>
        <v>0</v>
      </c>
      <c r="O96" s="10"/>
      <c r="P96" s="21"/>
    </row>
    <row r="97" spans="1:21" s="186" customFormat="1" x14ac:dyDescent="0.3">
      <c r="A97" s="203">
        <f>A96+1</f>
        <v>6</v>
      </c>
      <c r="B97" s="73"/>
      <c r="C97" s="73" t="str">
        <f>IF(B97=0,"",LOOKUP($B97,'Course List'!$C$6:$C$1019,'Course List'!D$6:D$1019))</f>
        <v/>
      </c>
      <c r="D97" s="73" t="str">
        <f>IF(B97=0,"",LOOKUP($B97,'Course List'!$C$6:$C$1019,'Course List'!E$6:E$1019))</f>
        <v/>
      </c>
      <c r="E97" s="73" t="str">
        <f>IF(B97=0,"",LOOKUP($B97,'Course List'!$C$6:$C$1019,'Course List'!F$6:F$1019))</f>
        <v/>
      </c>
      <c r="F97" s="73" t="str">
        <f>IF(B97=0,"",LOOKUP($B97,'Course List'!$C$6:$C$1019,'Course List'!G$6:G$1019))</f>
        <v/>
      </c>
      <c r="G97" s="73" t="str">
        <f>IF(B97=0,"",LOOKUP($B97,'Course List'!$C$6:$C$1019,'Course List'!H$6:H$1019))</f>
        <v/>
      </c>
      <c r="H97" s="45"/>
      <c r="I97" s="47"/>
      <c r="J97" s="33" t="str">
        <f>IF(H97=0,"",LOOKUP(H97,'GPA Table'!$B$5:$B$16,'GPA Table'!$E$5:$E$16))</f>
        <v/>
      </c>
      <c r="K97" s="231"/>
      <c r="L97" s="9"/>
      <c r="M97" s="17">
        <f t="shared" si="43"/>
        <v>0</v>
      </c>
      <c r="N97" s="17">
        <f t="shared" si="44"/>
        <v>0</v>
      </c>
      <c r="O97" s="10"/>
      <c r="P97" s="21"/>
    </row>
    <row r="98" spans="1:21" s="186" customFormat="1" x14ac:dyDescent="0.3">
      <c r="A98" s="203">
        <f>A97+1</f>
        <v>7</v>
      </c>
      <c r="B98" s="73"/>
      <c r="C98" s="73" t="str">
        <f>IF(B98=0,"",LOOKUP($B98,'Course List'!$C$6:$C$1019,'Course List'!D$6:D$1019))</f>
        <v/>
      </c>
      <c r="D98" s="73" t="str">
        <f>IF(B98=0,"",LOOKUP($B98,'Course List'!$C$6:$C$1019,'Course List'!E$6:E$1019))</f>
        <v/>
      </c>
      <c r="E98" s="73" t="str">
        <f>IF(B98=0,"",LOOKUP($B98,'Course List'!$C$6:$C$1019,'Course List'!F$6:F$1019))</f>
        <v/>
      </c>
      <c r="F98" s="73" t="str">
        <f>IF(B98=0,"",LOOKUP($B98,'Course List'!$C$6:$C$1019,'Course List'!G$6:G$1019))</f>
        <v/>
      </c>
      <c r="G98" s="73" t="str">
        <f>IF(B98=0,"",LOOKUP($B98,'Course List'!$C$6:$C$1019,'Course List'!H$6:H$1019))</f>
        <v/>
      </c>
      <c r="H98" s="45"/>
      <c r="I98" s="47"/>
      <c r="J98" s="33" t="str">
        <f>IF(H98=0,"",LOOKUP(H98,'GPA Table'!$B$5:$B$16,'GPA Table'!$E$5:$E$16))</f>
        <v/>
      </c>
      <c r="K98" s="231"/>
      <c r="L98" s="9"/>
      <c r="M98" s="17">
        <f t="shared" si="43"/>
        <v>0</v>
      </c>
      <c r="N98" s="17">
        <f t="shared" si="44"/>
        <v>0</v>
      </c>
      <c r="O98" s="10"/>
      <c r="P98" s="21"/>
    </row>
    <row r="99" spans="1:21" s="186" customFormat="1" ht="16.2" thickBot="1" x14ac:dyDescent="0.35">
      <c r="A99" s="204">
        <f t="shared" ref="A99" si="46">A98+1</f>
        <v>8</v>
      </c>
      <c r="B99" s="74"/>
      <c r="C99" s="74" t="str">
        <f>IF(B99=0,"",LOOKUP($B99,'Course List'!$C$6:$C$1019,'Course List'!D$6:D$1019))</f>
        <v/>
      </c>
      <c r="D99" s="74" t="str">
        <f>IF(B99=0,"",LOOKUP($B99,'Course List'!$C$6:$C$1019,'Course List'!E$6:E$1019))</f>
        <v/>
      </c>
      <c r="E99" s="74" t="str">
        <f>IF(B99=0,"",LOOKUP($B99,'Course List'!$C$6:$C$1019,'Course List'!F$6:F$1019))</f>
        <v/>
      </c>
      <c r="F99" s="74" t="str">
        <f>IF(B99=0,"",LOOKUP($B99,'Course List'!$C$6:$C$1019,'Course List'!G$6:G$1019))</f>
        <v/>
      </c>
      <c r="G99" s="74" t="str">
        <f>IF(B99=0,"",LOOKUP($B99,'Course List'!$C$6:$C$1019,'Course List'!H$6:H$1019))</f>
        <v/>
      </c>
      <c r="H99" s="46"/>
      <c r="I99" s="48"/>
      <c r="J99" s="34" t="str">
        <f>IF(H99=0,"",LOOKUP(H99,'GPA Table'!$B$5:$B$16,'GPA Table'!$E$5:$E$16))</f>
        <v/>
      </c>
      <c r="K99" s="233"/>
      <c r="L99" s="9"/>
      <c r="M99" s="17">
        <f t="shared" si="43"/>
        <v>0</v>
      </c>
      <c r="N99" s="17">
        <f t="shared" si="44"/>
        <v>0</v>
      </c>
      <c r="O99" s="10"/>
      <c r="P99" s="21"/>
    </row>
    <row r="100" spans="1:21" x14ac:dyDescent="0.3">
      <c r="U100" s="200"/>
    </row>
    <row r="101" spans="1:21" x14ac:dyDescent="0.3">
      <c r="U101" s="200"/>
    </row>
    <row r="102" spans="1:21" x14ac:dyDescent="0.3">
      <c r="U102" s="200"/>
    </row>
    <row r="103" spans="1:21" x14ac:dyDescent="0.3">
      <c r="U103" s="200"/>
    </row>
    <row r="104" spans="1:21" x14ac:dyDescent="0.3">
      <c r="U104" s="200"/>
    </row>
    <row r="105" spans="1:21" x14ac:dyDescent="0.3">
      <c r="U105" s="200"/>
    </row>
    <row r="106" spans="1:21" x14ac:dyDescent="0.3">
      <c r="U106" s="200"/>
    </row>
    <row r="107" spans="1:21" x14ac:dyDescent="0.3">
      <c r="U107" s="200"/>
    </row>
    <row r="108" spans="1:21" x14ac:dyDescent="0.3">
      <c r="U108" s="200"/>
    </row>
    <row r="109" spans="1:21" x14ac:dyDescent="0.3">
      <c r="U109" s="200"/>
    </row>
  </sheetData>
  <sheetProtection password="CD74" sheet="1" objects="1" scenarios="1"/>
  <mergeCells count="14">
    <mergeCell ref="K9:K10"/>
    <mergeCell ref="B6:C6"/>
    <mergeCell ref="D6:F6"/>
    <mergeCell ref="H6:I6"/>
    <mergeCell ref="B7:C7"/>
    <mergeCell ref="D7:F7"/>
    <mergeCell ref="H7:I7"/>
    <mergeCell ref="B5:F5"/>
    <mergeCell ref="H5:I5"/>
    <mergeCell ref="A1:J1"/>
    <mergeCell ref="A2:J2"/>
    <mergeCell ref="A3:J3"/>
    <mergeCell ref="B4:C4"/>
    <mergeCell ref="E4:F4"/>
  </mergeCells>
  <pageMargins left="0.7" right="0.7" top="0.12" bottom="0.12" header="0.3" footer="0.3"/>
  <pageSetup scale="70" fitToHeight="3"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
  <sheetViews>
    <sheetView zoomScaleNormal="100" workbookViewId="0">
      <selection activeCell="B2" sqref="B2"/>
    </sheetView>
  </sheetViews>
  <sheetFormatPr defaultRowHeight="14.4" x14ac:dyDescent="0.3"/>
  <sheetData>
    <row r="1" spans="1:2" x14ac:dyDescent="0.3">
      <c r="B1" s="156" t="s">
        <v>619</v>
      </c>
    </row>
    <row r="2" spans="1:2" x14ac:dyDescent="0.3">
      <c r="A2" t="s">
        <v>620</v>
      </c>
      <c r="B2" t="s">
        <v>632</v>
      </c>
    </row>
    <row r="3" spans="1:2" x14ac:dyDescent="0.3">
      <c r="B3" t="s">
        <v>631</v>
      </c>
    </row>
    <row r="4" spans="1:2" x14ac:dyDescent="0.3">
      <c r="B4" t="s">
        <v>633</v>
      </c>
    </row>
  </sheetData>
  <sheetProtection password="CD74" sheet="1" objects="1" scenarios="1"/>
  <hyperlinks>
    <hyperlink ref="B1" r:id="rId1"/>
  </hyperlinks>
  <pageMargins left="0.7" right="0.7" top="0.75" bottom="0.75" header="0.3" footer="0.3"/>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O29"/>
  <sheetViews>
    <sheetView workbookViewId="0">
      <selection activeCell="A5" sqref="A5"/>
    </sheetView>
  </sheetViews>
  <sheetFormatPr defaultRowHeight="14.4" x14ac:dyDescent="0.3"/>
  <cols>
    <col min="3" max="3" width="15" customWidth="1"/>
    <col min="6" max="6" width="11.33203125" customWidth="1"/>
    <col min="7" max="7" width="12.6640625" customWidth="1"/>
  </cols>
  <sheetData>
    <row r="3" spans="1:15" ht="23.4" x14ac:dyDescent="0.45">
      <c r="A3" s="128" t="s">
        <v>573</v>
      </c>
    </row>
    <row r="5" spans="1:15" x14ac:dyDescent="0.3">
      <c r="A5" s="139" t="s">
        <v>613</v>
      </c>
      <c r="B5" s="140"/>
      <c r="C5" s="140"/>
      <c r="D5" s="140"/>
      <c r="E5" s="140"/>
      <c r="F5" s="140"/>
      <c r="G5" s="140"/>
      <c r="H5" s="140"/>
      <c r="I5" s="140"/>
      <c r="J5" s="141"/>
    </row>
    <row r="6" spans="1:15" x14ac:dyDescent="0.3">
      <c r="A6" s="147" t="s">
        <v>616</v>
      </c>
      <c r="B6" s="131"/>
      <c r="C6" s="131"/>
      <c r="D6" s="131"/>
      <c r="E6" s="131"/>
      <c r="F6" s="131"/>
      <c r="G6" s="131"/>
      <c r="H6" s="131"/>
      <c r="I6" s="131"/>
      <c r="J6" s="148"/>
    </row>
    <row r="7" spans="1:15" x14ac:dyDescent="0.3">
      <c r="A7" s="149"/>
      <c r="B7" s="137"/>
      <c r="C7" s="137"/>
      <c r="D7" s="137"/>
      <c r="E7" s="137" t="s">
        <v>615</v>
      </c>
      <c r="F7" s="137" t="s">
        <v>614</v>
      </c>
      <c r="G7" s="137"/>
      <c r="H7" s="137"/>
      <c r="I7" s="137"/>
      <c r="J7" s="138" t="s">
        <v>604</v>
      </c>
    </row>
    <row r="9" spans="1:15" x14ac:dyDescent="0.3">
      <c r="A9" s="139" t="s">
        <v>602</v>
      </c>
      <c r="B9" s="140"/>
      <c r="C9" s="141"/>
      <c r="D9" s="142" t="s">
        <v>603</v>
      </c>
      <c r="E9" s="140"/>
      <c r="F9" s="143" t="s">
        <v>600</v>
      </c>
      <c r="G9" s="143" t="s">
        <v>581</v>
      </c>
      <c r="H9" s="143" t="s">
        <v>604</v>
      </c>
      <c r="I9" s="144" t="s">
        <v>583</v>
      </c>
      <c r="J9" s="143" t="s">
        <v>605</v>
      </c>
      <c r="K9" s="143" t="s">
        <v>601</v>
      </c>
      <c r="L9" s="145" t="s">
        <v>606</v>
      </c>
      <c r="M9" s="143"/>
      <c r="N9" s="144" t="s">
        <v>583</v>
      </c>
      <c r="O9" s="146" t="s">
        <v>607</v>
      </c>
    </row>
    <row r="10" spans="1:15" x14ac:dyDescent="0.3">
      <c r="A10" s="139" t="s">
        <v>612</v>
      </c>
      <c r="B10" s="140"/>
      <c r="C10" s="141"/>
      <c r="D10" s="130" t="s">
        <v>603</v>
      </c>
      <c r="E10" s="131"/>
      <c r="F10" s="132" t="s">
        <v>609</v>
      </c>
      <c r="G10" s="132" t="s">
        <v>581</v>
      </c>
      <c r="H10" s="132" t="s">
        <v>604</v>
      </c>
      <c r="I10" s="133" t="s">
        <v>583</v>
      </c>
      <c r="J10" s="132" t="s">
        <v>610</v>
      </c>
      <c r="K10" s="132" t="s">
        <v>601</v>
      </c>
      <c r="L10" s="134" t="s">
        <v>606</v>
      </c>
      <c r="M10" s="132"/>
      <c r="N10" s="133" t="s">
        <v>583</v>
      </c>
      <c r="O10" s="135" t="s">
        <v>611</v>
      </c>
    </row>
    <row r="11" spans="1:15" x14ac:dyDescent="0.3">
      <c r="D11" s="136" t="s">
        <v>608</v>
      </c>
      <c r="E11" s="137"/>
      <c r="F11" s="137"/>
      <c r="G11" s="137"/>
      <c r="H11" s="137"/>
      <c r="I11" s="137"/>
      <c r="J11" s="137"/>
      <c r="K11" s="137"/>
      <c r="L11" s="137"/>
      <c r="M11" s="137"/>
      <c r="N11" s="137"/>
      <c r="O11" s="138"/>
    </row>
    <row r="12" spans="1:15" x14ac:dyDescent="0.3">
      <c r="A12" s="127" t="s">
        <v>575</v>
      </c>
    </row>
    <row r="13" spans="1:15" x14ac:dyDescent="0.3">
      <c r="A13" s="127" t="s">
        <v>574</v>
      </c>
    </row>
    <row r="14" spans="1:15" x14ac:dyDescent="0.3">
      <c r="A14" t="s">
        <v>576</v>
      </c>
    </row>
    <row r="18" spans="1:12" ht="23.4" x14ac:dyDescent="0.45">
      <c r="A18" s="128" t="s">
        <v>577</v>
      </c>
    </row>
    <row r="19" spans="1:12" ht="23.4" x14ac:dyDescent="0.45">
      <c r="A19" s="128" t="s">
        <v>578</v>
      </c>
    </row>
    <row r="20" spans="1:12" x14ac:dyDescent="0.3">
      <c r="A20" s="142" t="s">
        <v>579</v>
      </c>
      <c r="B20" s="140"/>
      <c r="C20" s="140" t="s">
        <v>580</v>
      </c>
      <c r="D20" s="140" t="s">
        <v>581</v>
      </c>
      <c r="E20" s="140" t="s">
        <v>582</v>
      </c>
      <c r="F20" s="150" t="s">
        <v>583</v>
      </c>
      <c r="G20" s="141" t="s">
        <v>584</v>
      </c>
      <c r="I20" s="307" t="s">
        <v>833</v>
      </c>
      <c r="J20" s="308"/>
      <c r="K20" s="308"/>
      <c r="L20" s="309"/>
    </row>
    <row r="21" spans="1:12" x14ac:dyDescent="0.3">
      <c r="A21" s="130" t="s">
        <v>585</v>
      </c>
      <c r="B21" s="131"/>
      <c r="C21" s="131" t="s">
        <v>587</v>
      </c>
      <c r="D21" s="131" t="s">
        <v>581</v>
      </c>
      <c r="E21" s="131" t="s">
        <v>588</v>
      </c>
      <c r="F21" s="151" t="s">
        <v>583</v>
      </c>
      <c r="G21" s="148" t="s">
        <v>589</v>
      </c>
      <c r="I21" t="s">
        <v>834</v>
      </c>
    </row>
    <row r="22" spans="1:12" x14ac:dyDescent="0.3">
      <c r="A22" s="152"/>
      <c r="B22" s="153"/>
      <c r="C22" s="153" t="s">
        <v>592</v>
      </c>
      <c r="D22" s="153"/>
      <c r="E22" s="153"/>
      <c r="F22" s="153"/>
      <c r="G22" s="154"/>
      <c r="I22" t="s">
        <v>835</v>
      </c>
    </row>
    <row r="23" spans="1:12" x14ac:dyDescent="0.3">
      <c r="A23" s="136"/>
      <c r="B23" s="137"/>
      <c r="C23" s="137" t="s">
        <v>590</v>
      </c>
      <c r="D23" s="137"/>
      <c r="E23" s="137"/>
      <c r="F23" s="137"/>
      <c r="G23" s="138"/>
    </row>
    <row r="25" spans="1:12" ht="23.4" x14ac:dyDescent="0.45">
      <c r="A25" s="128" t="s">
        <v>617</v>
      </c>
    </row>
    <row r="26" spans="1:12" x14ac:dyDescent="0.3">
      <c r="A26" s="142" t="s">
        <v>579</v>
      </c>
      <c r="B26" s="140"/>
      <c r="C26" s="140" t="s">
        <v>586</v>
      </c>
      <c r="D26" s="140" t="s">
        <v>581</v>
      </c>
      <c r="E26" s="140" t="s">
        <v>582</v>
      </c>
      <c r="F26" s="150" t="s">
        <v>583</v>
      </c>
      <c r="G26" s="141" t="s">
        <v>591</v>
      </c>
    </row>
    <row r="27" spans="1:12" x14ac:dyDescent="0.3">
      <c r="A27" s="130" t="s">
        <v>585</v>
      </c>
      <c r="B27" s="131"/>
      <c r="C27" s="131" t="s">
        <v>586</v>
      </c>
      <c r="D27" s="131" t="s">
        <v>581</v>
      </c>
      <c r="E27" s="131" t="s">
        <v>588</v>
      </c>
      <c r="F27" s="151" t="s">
        <v>583</v>
      </c>
      <c r="G27" s="148" t="s">
        <v>591</v>
      </c>
    </row>
    <row r="28" spans="1:12" x14ac:dyDescent="0.3">
      <c r="A28" s="152"/>
      <c r="B28" s="153"/>
      <c r="C28" s="153" t="s">
        <v>593</v>
      </c>
      <c r="D28" s="153"/>
      <c r="E28" s="153"/>
      <c r="F28" s="153"/>
      <c r="G28" s="154"/>
    </row>
    <row r="29" spans="1:12" x14ac:dyDescent="0.3">
      <c r="A29" s="136"/>
      <c r="B29" s="137"/>
      <c r="C29" s="137" t="s">
        <v>590</v>
      </c>
      <c r="D29" s="137"/>
      <c r="E29" s="137"/>
      <c r="F29" s="137"/>
      <c r="G29" s="138"/>
    </row>
  </sheetData>
  <sheetProtection password="CD74" sheet="1" objects="1" scenarios="1"/>
  <mergeCells count="1">
    <mergeCell ref="I20:L20"/>
  </mergeCells>
  <hyperlinks>
    <hyperlink ref="E7" r:id="rId1" location="6109" display="http://www.gwu.edu/~bulletin/grad/eap.html - 6109"/>
  </hyperlinks>
  <pageMargins left="0.7" right="0.7" top="0.75" bottom="0.75" header="0.3" footer="0.3"/>
  <pageSetup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30"/>
  <sheetViews>
    <sheetView zoomScale="70" zoomScaleNormal="70" workbookViewId="0">
      <selection activeCell="M9" sqref="M9"/>
    </sheetView>
  </sheetViews>
  <sheetFormatPr defaultRowHeight="15" x14ac:dyDescent="0.25"/>
  <cols>
    <col min="1" max="16384" width="8.88671875" style="163"/>
  </cols>
  <sheetData>
    <row r="1" spans="1:18" ht="15.6" thickBot="1" x14ac:dyDescent="0.3"/>
    <row r="2" spans="1:18" ht="16.2" thickBot="1" x14ac:dyDescent="0.3">
      <c r="A2" s="171" t="s">
        <v>640</v>
      </c>
      <c r="B2" s="175"/>
      <c r="C2" s="175"/>
      <c r="D2" s="175"/>
      <c r="E2" s="175"/>
      <c r="F2" s="175"/>
      <c r="G2" s="176" t="s">
        <v>655</v>
      </c>
      <c r="H2" s="175"/>
      <c r="I2" s="175"/>
      <c r="J2" s="175"/>
      <c r="K2" s="175"/>
      <c r="L2" s="175"/>
      <c r="M2" s="175"/>
      <c r="N2" s="175"/>
      <c r="O2" s="175"/>
      <c r="P2" s="175"/>
      <c r="Q2" s="175"/>
      <c r="R2" s="177"/>
    </row>
    <row r="3" spans="1:18" ht="15.6" thickBot="1" x14ac:dyDescent="0.3"/>
    <row r="4" spans="1:18" s="167" customFormat="1" ht="60.6" customHeight="1" thickBot="1" x14ac:dyDescent="0.3">
      <c r="A4" s="310" t="s">
        <v>729</v>
      </c>
      <c r="B4" s="311"/>
      <c r="C4" s="311"/>
      <c r="D4" s="311"/>
      <c r="E4" s="311"/>
      <c r="F4" s="311"/>
      <c r="G4" s="311"/>
      <c r="H4" s="311"/>
      <c r="I4" s="311"/>
      <c r="J4" s="311"/>
      <c r="K4" s="311"/>
      <c r="L4" s="311"/>
      <c r="M4" s="311"/>
      <c r="N4" s="311"/>
      <c r="O4" s="311"/>
      <c r="P4" s="311"/>
      <c r="Q4" s="311"/>
      <c r="R4" s="312"/>
    </row>
    <row r="5" spans="1:18" x14ac:dyDescent="0.25">
      <c r="A5" s="164"/>
    </row>
    <row r="6" spans="1:18" x14ac:dyDescent="0.25">
      <c r="A6" s="164" t="s">
        <v>641</v>
      </c>
    </row>
    <row r="7" spans="1:18" x14ac:dyDescent="0.25">
      <c r="A7" s="164" t="s">
        <v>642</v>
      </c>
    </row>
    <row r="8" spans="1:18" x14ac:dyDescent="0.25">
      <c r="A8" s="164" t="s">
        <v>643</v>
      </c>
    </row>
    <row r="9" spans="1:18" x14ac:dyDescent="0.25">
      <c r="A9" s="164" t="s">
        <v>644</v>
      </c>
    </row>
    <row r="10" spans="1:18" x14ac:dyDescent="0.25">
      <c r="A10" s="164" t="s">
        <v>645</v>
      </c>
    </row>
    <row r="11" spans="1:18" x14ac:dyDescent="0.25">
      <c r="A11" s="164" t="s">
        <v>646</v>
      </c>
    </row>
    <row r="12" spans="1:18" s="165" customFormat="1" x14ac:dyDescent="0.25">
      <c r="A12" s="162" t="s">
        <v>647</v>
      </c>
    </row>
    <row r="13" spans="1:18" s="165" customFormat="1" x14ac:dyDescent="0.25">
      <c r="A13" s="162" t="s">
        <v>648</v>
      </c>
    </row>
    <row r="14" spans="1:18" x14ac:dyDescent="0.25">
      <c r="A14" s="164" t="s">
        <v>649</v>
      </c>
    </row>
    <row r="15" spans="1:18" x14ac:dyDescent="0.25">
      <c r="A15" s="164" t="s">
        <v>650</v>
      </c>
    </row>
    <row r="16" spans="1:18" x14ac:dyDescent="0.25">
      <c r="A16" s="164" t="s">
        <v>651</v>
      </c>
    </row>
    <row r="17" spans="1:18" x14ac:dyDescent="0.25">
      <c r="A17" s="162" t="s">
        <v>652</v>
      </c>
    </row>
    <row r="18" spans="1:18" x14ac:dyDescent="0.25">
      <c r="A18" s="164" t="s">
        <v>653</v>
      </c>
    </row>
    <row r="19" spans="1:18" s="165" customFormat="1" x14ac:dyDescent="0.25">
      <c r="A19" s="162" t="s">
        <v>654</v>
      </c>
    </row>
    <row r="20" spans="1:18" ht="15.6" thickBot="1" x14ac:dyDescent="0.3"/>
    <row r="21" spans="1:18" s="166" customFormat="1" ht="16.2" thickBot="1" x14ac:dyDescent="0.35">
      <c r="A21" s="171" t="s">
        <v>640</v>
      </c>
      <c r="B21" s="172"/>
      <c r="C21" s="172"/>
      <c r="D21" s="172"/>
      <c r="E21" s="172"/>
      <c r="F21" s="173" t="s">
        <v>656</v>
      </c>
      <c r="G21" s="172"/>
      <c r="H21" s="172"/>
      <c r="I21" s="172"/>
      <c r="J21" s="172"/>
      <c r="K21" s="172"/>
      <c r="L21" s="172"/>
      <c r="M21" s="172"/>
      <c r="N21" s="172"/>
      <c r="O21" s="172"/>
      <c r="P21" s="172"/>
      <c r="Q21" s="172"/>
      <c r="R21" s="174"/>
    </row>
    <row r="22" spans="1:18" ht="15.6" thickBot="1" x14ac:dyDescent="0.3"/>
    <row r="23" spans="1:18" s="167" customFormat="1" ht="36.6" customHeight="1" thickBot="1" x14ac:dyDescent="0.3">
      <c r="A23" s="310" t="s">
        <v>657</v>
      </c>
      <c r="B23" s="311"/>
      <c r="C23" s="311"/>
      <c r="D23" s="311"/>
      <c r="E23" s="311"/>
      <c r="F23" s="311"/>
      <c r="G23" s="311"/>
      <c r="H23" s="311"/>
      <c r="I23" s="311"/>
      <c r="J23" s="311"/>
      <c r="K23" s="311"/>
      <c r="L23" s="311"/>
      <c r="M23" s="311"/>
      <c r="N23" s="311"/>
      <c r="O23" s="311"/>
      <c r="P23" s="311"/>
      <c r="Q23" s="311"/>
      <c r="R23" s="312"/>
    </row>
    <row r="24" spans="1:18" s="167" customFormat="1" x14ac:dyDescent="0.25">
      <c r="A24" s="159"/>
    </row>
    <row r="25" spans="1:18" x14ac:dyDescent="0.25">
      <c r="A25" s="168" t="s">
        <v>658</v>
      </c>
    </row>
    <row r="26" spans="1:18" x14ac:dyDescent="0.25">
      <c r="A26" s="168" t="s">
        <v>659</v>
      </c>
    </row>
    <row r="27" spans="1:18" x14ac:dyDescent="0.25">
      <c r="A27" s="168" t="s">
        <v>660</v>
      </c>
    </row>
    <row r="28" spans="1:18" x14ac:dyDescent="0.25">
      <c r="A28" s="168" t="s">
        <v>661</v>
      </c>
    </row>
    <row r="30" spans="1:18" s="169" customFormat="1" ht="16.2" thickBot="1" x14ac:dyDescent="0.35">
      <c r="A30" s="161" t="s">
        <v>662</v>
      </c>
    </row>
    <row r="31" spans="1:18" s="167" customFormat="1" ht="36.6" customHeight="1" thickBot="1" x14ac:dyDescent="0.3">
      <c r="A31" s="310" t="s">
        <v>663</v>
      </c>
      <c r="B31" s="311"/>
      <c r="C31" s="311"/>
      <c r="D31" s="311"/>
      <c r="E31" s="311"/>
      <c r="F31" s="311"/>
      <c r="G31" s="311"/>
      <c r="H31" s="311"/>
      <c r="I31" s="311"/>
      <c r="J31" s="311"/>
      <c r="K31" s="311"/>
      <c r="L31" s="311"/>
      <c r="M31" s="311"/>
      <c r="N31" s="311"/>
      <c r="O31" s="311"/>
      <c r="P31" s="311"/>
      <c r="Q31" s="311"/>
      <c r="R31" s="312"/>
    </row>
    <row r="32" spans="1:18" s="167" customFormat="1" x14ac:dyDescent="0.25">
      <c r="A32" s="159"/>
    </row>
    <row r="33" spans="1:1" s="167" customFormat="1" x14ac:dyDescent="0.25">
      <c r="A33" s="159" t="s">
        <v>664</v>
      </c>
    </row>
    <row r="34" spans="1:1" s="170" customFormat="1" ht="15.6" x14ac:dyDescent="0.3">
      <c r="A34" s="160" t="s">
        <v>718</v>
      </c>
    </row>
    <row r="35" spans="1:1" s="167" customFormat="1" x14ac:dyDescent="0.25">
      <c r="A35" s="159" t="s">
        <v>665</v>
      </c>
    </row>
    <row r="36" spans="1:1" s="167" customFormat="1" x14ac:dyDescent="0.25">
      <c r="A36" s="159" t="s">
        <v>666</v>
      </c>
    </row>
    <row r="37" spans="1:1" s="167" customFormat="1" x14ac:dyDescent="0.25">
      <c r="A37" s="159" t="s">
        <v>667</v>
      </c>
    </row>
    <row r="38" spans="1:1" s="167" customFormat="1" x14ac:dyDescent="0.25">
      <c r="A38" s="159" t="s">
        <v>668</v>
      </c>
    </row>
    <row r="39" spans="1:1" s="167" customFormat="1" x14ac:dyDescent="0.25">
      <c r="A39" s="159"/>
    </row>
    <row r="40" spans="1:1" s="170" customFormat="1" ht="15.6" x14ac:dyDescent="0.3">
      <c r="A40" s="160" t="s">
        <v>719</v>
      </c>
    </row>
    <row r="41" spans="1:1" s="167" customFormat="1" x14ac:dyDescent="0.25">
      <c r="A41" s="159" t="s">
        <v>665</v>
      </c>
    </row>
    <row r="42" spans="1:1" s="167" customFormat="1" x14ac:dyDescent="0.25">
      <c r="A42" s="159" t="s">
        <v>666</v>
      </c>
    </row>
    <row r="43" spans="1:1" s="167" customFormat="1" x14ac:dyDescent="0.25">
      <c r="A43" s="159" t="s">
        <v>669</v>
      </c>
    </row>
    <row r="44" spans="1:1" s="167" customFormat="1" x14ac:dyDescent="0.25">
      <c r="A44" s="159" t="s">
        <v>668</v>
      </c>
    </row>
    <row r="45" spans="1:1" s="167" customFormat="1" x14ac:dyDescent="0.25">
      <c r="A45" s="159"/>
    </row>
    <row r="46" spans="1:1" s="170" customFormat="1" ht="15.6" x14ac:dyDescent="0.3">
      <c r="A46" s="160" t="s">
        <v>720</v>
      </c>
    </row>
    <row r="47" spans="1:1" s="167" customFormat="1" x14ac:dyDescent="0.25">
      <c r="A47" s="159" t="s">
        <v>665</v>
      </c>
    </row>
    <row r="48" spans="1:1" s="167" customFormat="1" x14ac:dyDescent="0.25">
      <c r="A48" s="159" t="s">
        <v>666</v>
      </c>
    </row>
    <row r="49" spans="1:18" s="167" customFormat="1" x14ac:dyDescent="0.25">
      <c r="A49" s="159" t="s">
        <v>670</v>
      </c>
    </row>
    <row r="50" spans="1:18" s="167" customFormat="1" x14ac:dyDescent="0.25">
      <c r="A50" s="159" t="s">
        <v>668</v>
      </c>
    </row>
    <row r="51" spans="1:18" s="167" customFormat="1" x14ac:dyDescent="0.25">
      <c r="A51" s="159"/>
    </row>
    <row r="52" spans="1:18" s="170" customFormat="1" ht="15.6" x14ac:dyDescent="0.3">
      <c r="A52" s="160" t="s">
        <v>671</v>
      </c>
    </row>
    <row r="53" spans="1:18" s="167" customFormat="1" x14ac:dyDescent="0.25">
      <c r="A53" s="159" t="s">
        <v>672</v>
      </c>
    </row>
    <row r="54" spans="1:18" s="167" customFormat="1" x14ac:dyDescent="0.25">
      <c r="A54" s="159" t="s">
        <v>673</v>
      </c>
    </row>
    <row r="55" spans="1:18" s="167" customFormat="1" x14ac:dyDescent="0.25">
      <c r="A55" s="159" t="s">
        <v>665</v>
      </c>
    </row>
    <row r="56" spans="1:18" s="167" customFormat="1" x14ac:dyDescent="0.25">
      <c r="A56" s="159" t="s">
        <v>666</v>
      </c>
    </row>
    <row r="57" spans="1:18" s="167" customFormat="1" x14ac:dyDescent="0.25"/>
    <row r="58" spans="1:18" s="169" customFormat="1" ht="16.2" thickBot="1" x14ac:dyDescent="0.35">
      <c r="A58" s="161" t="s">
        <v>674</v>
      </c>
    </row>
    <row r="59" spans="1:18" s="167" customFormat="1" ht="54.6" customHeight="1" thickBot="1" x14ac:dyDescent="0.3">
      <c r="A59" s="310" t="s">
        <v>727</v>
      </c>
      <c r="B59" s="311"/>
      <c r="C59" s="311"/>
      <c r="D59" s="311"/>
      <c r="E59" s="311"/>
      <c r="F59" s="311"/>
      <c r="G59" s="311"/>
      <c r="H59" s="311"/>
      <c r="I59" s="311"/>
      <c r="J59" s="311"/>
      <c r="K59" s="311"/>
      <c r="L59" s="311"/>
      <c r="M59" s="311"/>
      <c r="N59" s="311"/>
      <c r="O59" s="311"/>
      <c r="P59" s="311"/>
      <c r="Q59" s="311"/>
      <c r="R59" s="312"/>
    </row>
    <row r="60" spans="1:18" s="167" customFormat="1" x14ac:dyDescent="0.25">
      <c r="A60" s="159"/>
    </row>
    <row r="61" spans="1:18" s="167" customFormat="1" x14ac:dyDescent="0.25">
      <c r="A61" s="159" t="s">
        <v>664</v>
      </c>
    </row>
    <row r="62" spans="1:18" s="170" customFormat="1" ht="15.6" x14ac:dyDescent="0.3">
      <c r="A62" s="160" t="s">
        <v>675</v>
      </c>
    </row>
    <row r="63" spans="1:18" s="167" customFormat="1" x14ac:dyDescent="0.25">
      <c r="A63" s="159" t="s">
        <v>676</v>
      </c>
    </row>
    <row r="64" spans="1:18" s="167" customFormat="1" x14ac:dyDescent="0.25">
      <c r="A64" s="159" t="s">
        <v>677</v>
      </c>
    </row>
    <row r="65" spans="1:18" s="167" customFormat="1" x14ac:dyDescent="0.25">
      <c r="A65" s="159" t="s">
        <v>678</v>
      </c>
    </row>
    <row r="66" spans="1:18" s="167" customFormat="1" x14ac:dyDescent="0.25">
      <c r="A66" s="159" t="s">
        <v>679</v>
      </c>
    </row>
    <row r="67" spans="1:18" s="167" customFormat="1" x14ac:dyDescent="0.25">
      <c r="A67" s="159"/>
    </row>
    <row r="68" spans="1:18" s="170" customFormat="1" ht="15.6" x14ac:dyDescent="0.3">
      <c r="A68" s="160" t="s">
        <v>680</v>
      </c>
    </row>
    <row r="69" spans="1:18" s="167" customFormat="1" x14ac:dyDescent="0.25">
      <c r="A69" s="159" t="s">
        <v>672</v>
      </c>
    </row>
    <row r="70" spans="1:18" s="167" customFormat="1" x14ac:dyDescent="0.25">
      <c r="A70" s="159" t="s">
        <v>681</v>
      </c>
    </row>
    <row r="71" spans="1:18" s="167" customFormat="1" x14ac:dyDescent="0.25">
      <c r="A71" s="159" t="s">
        <v>682</v>
      </c>
    </row>
    <row r="72" spans="1:18" s="167" customFormat="1" x14ac:dyDescent="0.25">
      <c r="A72" s="159" t="s">
        <v>683</v>
      </c>
    </row>
    <row r="73" spans="1:18" s="167" customFormat="1" x14ac:dyDescent="0.25">
      <c r="A73" s="159" t="s">
        <v>684</v>
      </c>
    </row>
    <row r="75" spans="1:18" s="169" customFormat="1" ht="16.2" thickBot="1" x14ac:dyDescent="0.35">
      <c r="A75" s="161" t="s">
        <v>685</v>
      </c>
    </row>
    <row r="76" spans="1:18" s="167" customFormat="1" ht="66.599999999999994" customHeight="1" thickBot="1" x14ac:dyDescent="0.3">
      <c r="A76" s="310" t="s">
        <v>728</v>
      </c>
      <c r="B76" s="311"/>
      <c r="C76" s="311"/>
      <c r="D76" s="311"/>
      <c r="E76" s="311"/>
      <c r="F76" s="311"/>
      <c r="G76" s="311"/>
      <c r="H76" s="311"/>
      <c r="I76" s="311"/>
      <c r="J76" s="311"/>
      <c r="K76" s="311"/>
      <c r="L76" s="311"/>
      <c r="M76" s="311"/>
      <c r="N76" s="311"/>
      <c r="O76" s="311"/>
      <c r="P76" s="311"/>
      <c r="Q76" s="311"/>
      <c r="R76" s="312"/>
    </row>
    <row r="77" spans="1:18" s="167" customFormat="1" x14ac:dyDescent="0.25">
      <c r="A77" s="159"/>
    </row>
    <row r="78" spans="1:18" s="167" customFormat="1" x14ac:dyDescent="0.25">
      <c r="A78" s="159" t="s">
        <v>664</v>
      </c>
    </row>
    <row r="79" spans="1:18" s="167" customFormat="1" ht="15.6" x14ac:dyDescent="0.25">
      <c r="A79" s="160" t="s">
        <v>721</v>
      </c>
    </row>
    <row r="80" spans="1:18" s="167" customFormat="1" x14ac:dyDescent="0.25">
      <c r="A80" s="159" t="s">
        <v>686</v>
      </c>
    </row>
    <row r="81" spans="1:1" s="167" customFormat="1" x14ac:dyDescent="0.25">
      <c r="A81" s="159" t="s">
        <v>687</v>
      </c>
    </row>
    <row r="82" spans="1:1" s="167" customFormat="1" x14ac:dyDescent="0.25">
      <c r="A82" s="159" t="s">
        <v>688</v>
      </c>
    </row>
    <row r="83" spans="1:1" s="167" customFormat="1" x14ac:dyDescent="0.25">
      <c r="A83" s="159" t="s">
        <v>689</v>
      </c>
    </row>
    <row r="84" spans="1:1" s="167" customFormat="1" x14ac:dyDescent="0.25">
      <c r="A84" s="159"/>
    </row>
    <row r="85" spans="1:1" s="167" customFormat="1" ht="15.6" x14ac:dyDescent="0.25">
      <c r="A85" s="160" t="s">
        <v>722</v>
      </c>
    </row>
    <row r="86" spans="1:1" s="167" customFormat="1" x14ac:dyDescent="0.25">
      <c r="A86" s="159" t="s">
        <v>690</v>
      </c>
    </row>
    <row r="87" spans="1:1" s="167" customFormat="1" x14ac:dyDescent="0.25">
      <c r="A87" s="159" t="s">
        <v>691</v>
      </c>
    </row>
    <row r="88" spans="1:1" s="167" customFormat="1" x14ac:dyDescent="0.25">
      <c r="A88" s="159" t="s">
        <v>692</v>
      </c>
    </row>
    <row r="89" spans="1:1" s="167" customFormat="1" x14ac:dyDescent="0.25">
      <c r="A89" s="159" t="s">
        <v>693</v>
      </c>
    </row>
    <row r="90" spans="1:1" s="167" customFormat="1" x14ac:dyDescent="0.25">
      <c r="A90" s="159"/>
    </row>
    <row r="91" spans="1:1" s="167" customFormat="1" ht="15.6" x14ac:dyDescent="0.25">
      <c r="A91" s="160" t="s">
        <v>723</v>
      </c>
    </row>
    <row r="92" spans="1:1" s="167" customFormat="1" x14ac:dyDescent="0.25">
      <c r="A92" s="159" t="s">
        <v>686</v>
      </c>
    </row>
    <row r="93" spans="1:1" s="167" customFormat="1" x14ac:dyDescent="0.25">
      <c r="A93" s="159" t="s">
        <v>687</v>
      </c>
    </row>
    <row r="94" spans="1:1" s="167" customFormat="1" x14ac:dyDescent="0.25">
      <c r="A94" s="159" t="s">
        <v>694</v>
      </c>
    </row>
    <row r="95" spans="1:1" s="167" customFormat="1" x14ac:dyDescent="0.25">
      <c r="A95" s="159" t="s">
        <v>695</v>
      </c>
    </row>
    <row r="96" spans="1:1" s="167" customFormat="1" x14ac:dyDescent="0.25">
      <c r="A96" s="159"/>
    </row>
    <row r="97" spans="1:18" s="167" customFormat="1" ht="15.6" x14ac:dyDescent="0.25">
      <c r="A97" s="160" t="s">
        <v>724</v>
      </c>
    </row>
    <row r="98" spans="1:18" s="167" customFormat="1" x14ac:dyDescent="0.25">
      <c r="A98" s="159" t="s">
        <v>696</v>
      </c>
    </row>
    <row r="99" spans="1:18" s="167" customFormat="1" x14ac:dyDescent="0.25">
      <c r="A99" s="159" t="s">
        <v>687</v>
      </c>
    </row>
    <row r="100" spans="1:18" s="167" customFormat="1" x14ac:dyDescent="0.25">
      <c r="A100" s="159" t="s">
        <v>697</v>
      </c>
    </row>
    <row r="101" spans="1:18" s="167" customFormat="1" x14ac:dyDescent="0.25">
      <c r="A101" s="159" t="s">
        <v>698</v>
      </c>
    </row>
    <row r="103" spans="1:18" s="169" customFormat="1" ht="16.2" thickBot="1" x14ac:dyDescent="0.35">
      <c r="A103" s="161" t="s">
        <v>699</v>
      </c>
    </row>
    <row r="104" spans="1:18" s="167" customFormat="1" ht="66.599999999999994" customHeight="1" thickBot="1" x14ac:dyDescent="0.3">
      <c r="A104" s="310" t="s">
        <v>700</v>
      </c>
      <c r="B104" s="311"/>
      <c r="C104" s="311"/>
      <c r="D104" s="311"/>
      <c r="E104" s="311"/>
      <c r="F104" s="311"/>
      <c r="G104" s="311"/>
      <c r="H104" s="311"/>
      <c r="I104" s="311"/>
      <c r="J104" s="311"/>
      <c r="K104" s="311"/>
      <c r="L104" s="311"/>
      <c r="M104" s="311"/>
      <c r="N104" s="311"/>
      <c r="O104" s="311"/>
      <c r="P104" s="311"/>
      <c r="Q104" s="311"/>
      <c r="R104" s="312"/>
    </row>
    <row r="105" spans="1:18" s="167" customFormat="1" x14ac:dyDescent="0.25">
      <c r="A105" s="159"/>
    </row>
    <row r="106" spans="1:18" s="167" customFormat="1" x14ac:dyDescent="0.25">
      <c r="A106" s="159" t="s">
        <v>664</v>
      </c>
    </row>
    <row r="107" spans="1:18" s="167" customFormat="1" ht="15.6" x14ac:dyDescent="0.25">
      <c r="A107" s="160" t="s">
        <v>725</v>
      </c>
    </row>
    <row r="108" spans="1:18" s="167" customFormat="1" x14ac:dyDescent="0.25">
      <c r="A108" s="159" t="s">
        <v>701</v>
      </c>
    </row>
    <row r="109" spans="1:18" s="167" customFormat="1" x14ac:dyDescent="0.25">
      <c r="A109" s="159" t="s">
        <v>702</v>
      </c>
    </row>
    <row r="110" spans="1:18" s="167" customFormat="1" x14ac:dyDescent="0.25">
      <c r="A110" s="159" t="s">
        <v>703</v>
      </c>
    </row>
    <row r="111" spans="1:18" s="167" customFormat="1" x14ac:dyDescent="0.25">
      <c r="A111" s="159" t="s">
        <v>704</v>
      </c>
    </row>
    <row r="112" spans="1:18" s="167" customFormat="1" x14ac:dyDescent="0.25">
      <c r="A112" s="159" t="s">
        <v>705</v>
      </c>
    </row>
    <row r="113" spans="1:1" s="167" customFormat="1" x14ac:dyDescent="0.25">
      <c r="A113" s="159"/>
    </row>
    <row r="114" spans="1:1" s="167" customFormat="1" ht="15.6" x14ac:dyDescent="0.25">
      <c r="A114" s="160" t="s">
        <v>726</v>
      </c>
    </row>
    <row r="115" spans="1:1" s="167" customFormat="1" x14ac:dyDescent="0.25">
      <c r="A115" s="159" t="s">
        <v>706</v>
      </c>
    </row>
    <row r="116" spans="1:1" s="167" customFormat="1" x14ac:dyDescent="0.25">
      <c r="A116" s="159" t="s">
        <v>707</v>
      </c>
    </row>
    <row r="117" spans="1:1" s="167" customFormat="1" x14ac:dyDescent="0.25">
      <c r="A117" s="159" t="s">
        <v>708</v>
      </c>
    </row>
    <row r="118" spans="1:1" s="167" customFormat="1" x14ac:dyDescent="0.25">
      <c r="A118" s="159" t="s">
        <v>709</v>
      </c>
    </row>
    <row r="119" spans="1:1" s="167" customFormat="1" x14ac:dyDescent="0.25">
      <c r="A119" s="159" t="s">
        <v>710</v>
      </c>
    </row>
    <row r="120" spans="1:1" s="167" customFormat="1" x14ac:dyDescent="0.25">
      <c r="A120" s="159" t="s">
        <v>711</v>
      </c>
    </row>
    <row r="121" spans="1:1" s="167" customFormat="1" x14ac:dyDescent="0.25">
      <c r="A121" s="159" t="s">
        <v>702</v>
      </c>
    </row>
    <row r="122" spans="1:1" s="167" customFormat="1" x14ac:dyDescent="0.25">
      <c r="A122" s="159" t="s">
        <v>703</v>
      </c>
    </row>
    <row r="123" spans="1:1" s="167" customFormat="1" x14ac:dyDescent="0.25">
      <c r="A123" s="159"/>
    </row>
    <row r="124" spans="1:1" s="167" customFormat="1" ht="15.6" x14ac:dyDescent="0.25">
      <c r="A124" s="160" t="s">
        <v>712</v>
      </c>
    </row>
    <row r="125" spans="1:1" s="167" customFormat="1" x14ac:dyDescent="0.25">
      <c r="A125" s="159" t="s">
        <v>713</v>
      </c>
    </row>
    <row r="126" spans="1:1" s="167" customFormat="1" x14ac:dyDescent="0.25">
      <c r="A126" s="159" t="s">
        <v>714</v>
      </c>
    </row>
    <row r="127" spans="1:1" s="167" customFormat="1" x14ac:dyDescent="0.25">
      <c r="A127" s="159" t="s">
        <v>715</v>
      </c>
    </row>
    <row r="128" spans="1:1" s="167" customFormat="1" x14ac:dyDescent="0.25">
      <c r="A128" s="159" t="s">
        <v>716</v>
      </c>
    </row>
    <row r="129" spans="1:1" s="167" customFormat="1" x14ac:dyDescent="0.25">
      <c r="A129" s="159" t="s">
        <v>694</v>
      </c>
    </row>
    <row r="130" spans="1:1" s="167" customFormat="1" x14ac:dyDescent="0.25">
      <c r="A130" s="159" t="s">
        <v>717</v>
      </c>
    </row>
  </sheetData>
  <sheetProtection password="CD74" sheet="1" objects="1" scenarios="1"/>
  <mergeCells count="6">
    <mergeCell ref="A104:R104"/>
    <mergeCell ref="A4:R4"/>
    <mergeCell ref="A23:R23"/>
    <mergeCell ref="A31:R31"/>
    <mergeCell ref="A59:R59"/>
    <mergeCell ref="A76:R76"/>
  </mergeCells>
  <hyperlinks>
    <hyperlink ref="G2" r:id="rId1"/>
    <hyperlink ref="F21" r:id="rId2"/>
    <hyperlink ref="A25" r:id="rId3" display="http://www.cee.seas.gwu.edu/node/126"/>
    <hyperlink ref="A26" r:id="rId4" display="http://www.cee.seas.gwu.edu/node/127"/>
    <hyperlink ref="A27" r:id="rId5" display="http://www.cee.seas.gwu.edu/node/128"/>
    <hyperlink ref="A28" r:id="rId6" display="http://www.cee.seas.gwu.edu/node/129"/>
  </hyperlinks>
  <pageMargins left="0.7" right="0.7" top="0.75" bottom="0.75" header="0.3" footer="0.3"/>
  <pageSetup orientation="portrait"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F158"/>
  <sheetViews>
    <sheetView zoomScale="70" zoomScaleNormal="70" workbookViewId="0">
      <selection activeCell="B29" sqref="B29"/>
    </sheetView>
  </sheetViews>
  <sheetFormatPr defaultColWidth="8.88671875" defaultRowHeight="15" customHeight="1" x14ac:dyDescent="0.3"/>
  <cols>
    <col min="1" max="1" width="10.6640625" style="55" customWidth="1"/>
    <col min="2" max="2" width="40.88671875" style="55" customWidth="1"/>
    <col min="3" max="3" width="22.33203125" style="55" customWidth="1"/>
    <col min="4" max="4" width="8.88671875" style="55"/>
    <col min="5" max="5" width="59.109375" style="55" customWidth="1"/>
    <col min="6" max="6" width="9.33203125" style="55" customWidth="1"/>
    <col min="7" max="7" width="18.6640625" style="55" customWidth="1"/>
    <col min="8" max="8" width="88.33203125" style="55" customWidth="1"/>
    <col min="9" max="10" width="19.109375" style="55" customWidth="1"/>
    <col min="11" max="11" width="24.44140625" style="17" customWidth="1"/>
    <col min="12" max="12" width="52.44140625" style="58" customWidth="1"/>
    <col min="13" max="13" width="34.6640625" style="58" customWidth="1"/>
    <col min="14" max="14" width="8.88671875" style="58"/>
    <col min="15" max="15" width="51.33203125" style="58" customWidth="1"/>
    <col min="16" max="16" width="19.5546875" style="58" customWidth="1"/>
    <col min="17" max="110" width="8.88671875" style="58"/>
    <col min="111" max="16384" width="8.88671875" style="59"/>
  </cols>
  <sheetData>
    <row r="1" spans="1:110" s="94" customFormat="1" ht="30" customHeight="1" x14ac:dyDescent="0.3">
      <c r="A1" s="262" t="s">
        <v>13</v>
      </c>
      <c r="B1" s="262"/>
      <c r="C1" s="262"/>
      <c r="D1" s="262"/>
      <c r="E1" s="262"/>
      <c r="F1" s="262"/>
      <c r="G1" s="262"/>
      <c r="H1" s="262"/>
      <c r="I1" s="262"/>
      <c r="J1" s="262"/>
      <c r="K1" s="262"/>
      <c r="L1" s="262"/>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c r="BV1" s="93"/>
      <c r="BW1" s="93"/>
      <c r="BX1" s="93"/>
      <c r="BY1" s="93"/>
      <c r="BZ1" s="93"/>
      <c r="CA1" s="93"/>
      <c r="CB1" s="93"/>
      <c r="CC1" s="93"/>
      <c r="CD1" s="93"/>
      <c r="CE1" s="93"/>
      <c r="CF1" s="93"/>
      <c r="CG1" s="93"/>
      <c r="CH1" s="93"/>
      <c r="CI1" s="93"/>
      <c r="CJ1" s="93"/>
      <c r="CK1" s="93"/>
      <c r="CL1" s="93"/>
      <c r="CM1" s="93"/>
      <c r="CN1" s="93"/>
      <c r="CO1" s="93"/>
      <c r="CP1" s="93"/>
      <c r="CQ1" s="93"/>
      <c r="CR1" s="93"/>
      <c r="CS1" s="93"/>
      <c r="CT1" s="93"/>
      <c r="CU1" s="93"/>
      <c r="CV1" s="93"/>
      <c r="CW1" s="93"/>
      <c r="CX1" s="93"/>
      <c r="CY1" s="93"/>
      <c r="CZ1" s="93"/>
      <c r="DA1" s="93"/>
      <c r="DB1" s="93"/>
      <c r="DC1" s="93"/>
      <c r="DD1" s="93"/>
      <c r="DE1" s="93"/>
      <c r="DF1" s="93"/>
    </row>
    <row r="2" spans="1:110" s="94" customFormat="1" ht="32.25" customHeight="1" x14ac:dyDescent="0.3">
      <c r="A2" s="263" t="s">
        <v>459</v>
      </c>
      <c r="B2" s="263"/>
      <c r="C2" s="263"/>
      <c r="D2" s="263"/>
      <c r="E2" s="263"/>
      <c r="F2" s="263"/>
      <c r="G2" s="263"/>
      <c r="H2" s="263"/>
      <c r="I2" s="263"/>
      <c r="J2" s="263"/>
      <c r="K2" s="263"/>
      <c r="L2" s="26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c r="BV2" s="93"/>
      <c r="BW2" s="93"/>
      <c r="BX2" s="93"/>
      <c r="BY2" s="93"/>
      <c r="BZ2" s="93"/>
      <c r="CA2" s="93"/>
      <c r="CB2" s="93"/>
      <c r="CC2" s="93"/>
      <c r="CD2" s="93"/>
      <c r="CE2" s="93"/>
      <c r="CF2" s="93"/>
      <c r="CG2" s="93"/>
      <c r="CH2" s="93"/>
      <c r="CI2" s="93"/>
      <c r="CJ2" s="93"/>
      <c r="CK2" s="93"/>
      <c r="CL2" s="93"/>
      <c r="CM2" s="93"/>
      <c r="CN2" s="93"/>
      <c r="CO2" s="93"/>
      <c r="CP2" s="93"/>
      <c r="CQ2" s="93"/>
      <c r="CR2" s="93"/>
      <c r="CS2" s="93"/>
      <c r="CT2" s="93"/>
      <c r="CU2" s="93"/>
      <c r="CV2" s="93"/>
      <c r="CW2" s="93"/>
      <c r="CX2" s="93"/>
      <c r="CY2" s="93"/>
      <c r="CZ2" s="93"/>
      <c r="DA2" s="93"/>
      <c r="DB2" s="93"/>
      <c r="DC2" s="93"/>
      <c r="DD2" s="93"/>
      <c r="DE2" s="93"/>
      <c r="DF2" s="93"/>
    </row>
    <row r="3" spans="1:110" ht="15" customHeight="1" x14ac:dyDescent="0.3">
      <c r="A3" s="71"/>
      <c r="B3" s="71"/>
      <c r="C3" s="71"/>
      <c r="D3" s="71"/>
      <c r="E3" s="71"/>
      <c r="F3" s="71"/>
      <c r="G3" s="71"/>
      <c r="H3" s="71"/>
      <c r="I3" s="71"/>
      <c r="J3" s="71"/>
      <c r="K3" s="75"/>
    </row>
    <row r="4" spans="1:110" s="61" customFormat="1" ht="43.2" customHeight="1" x14ac:dyDescent="0.3">
      <c r="A4" s="72"/>
      <c r="B4" s="72" t="s">
        <v>14</v>
      </c>
      <c r="C4" s="72" t="s">
        <v>15</v>
      </c>
      <c r="D4" s="72" t="s">
        <v>16</v>
      </c>
      <c r="E4" s="72" t="s">
        <v>17</v>
      </c>
      <c r="F4" s="72" t="s">
        <v>18</v>
      </c>
      <c r="G4" s="72" t="s">
        <v>19</v>
      </c>
      <c r="H4" s="72" t="s">
        <v>20</v>
      </c>
      <c r="I4" s="72" t="s">
        <v>12</v>
      </c>
      <c r="J4" s="72" t="s">
        <v>11</v>
      </c>
      <c r="K4" s="72" t="s">
        <v>434</v>
      </c>
      <c r="L4" s="72" t="s">
        <v>21</v>
      </c>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0"/>
      <c r="AN4" s="60"/>
      <c r="AO4" s="60"/>
      <c r="AP4" s="60"/>
      <c r="AQ4" s="60"/>
      <c r="AR4" s="60"/>
      <c r="AS4" s="60"/>
      <c r="AT4" s="60"/>
      <c r="AU4" s="60"/>
      <c r="AV4" s="60"/>
      <c r="AW4" s="60"/>
      <c r="AX4" s="60"/>
      <c r="AY4" s="60"/>
      <c r="AZ4" s="60"/>
      <c r="BA4" s="60"/>
      <c r="BB4" s="60"/>
      <c r="BC4" s="60"/>
      <c r="BD4" s="60"/>
      <c r="BE4" s="60"/>
      <c r="BF4" s="60"/>
      <c r="BG4" s="60"/>
      <c r="BH4" s="60"/>
      <c r="BI4" s="60"/>
      <c r="BJ4" s="60"/>
      <c r="BK4" s="60"/>
      <c r="BL4" s="60"/>
      <c r="BM4" s="60"/>
      <c r="BN4" s="60"/>
      <c r="BO4" s="60"/>
      <c r="BP4" s="60"/>
      <c r="BQ4" s="60"/>
      <c r="BR4" s="60"/>
      <c r="BS4" s="60"/>
      <c r="BT4" s="60"/>
      <c r="BU4" s="60"/>
      <c r="BV4" s="60"/>
      <c r="BW4" s="60"/>
      <c r="BX4" s="60"/>
      <c r="BY4" s="60"/>
      <c r="BZ4" s="60"/>
      <c r="CA4" s="60"/>
      <c r="CB4" s="60"/>
      <c r="CC4" s="60"/>
      <c r="CD4" s="60"/>
      <c r="CE4" s="60"/>
      <c r="CF4" s="60"/>
      <c r="CG4" s="60"/>
      <c r="CH4" s="60"/>
      <c r="CI4" s="60"/>
      <c r="CJ4" s="60"/>
      <c r="CK4" s="60"/>
      <c r="CL4" s="60"/>
      <c r="CM4" s="60"/>
      <c r="CN4" s="60"/>
      <c r="CO4" s="60"/>
      <c r="CP4" s="60"/>
      <c r="CQ4" s="60"/>
      <c r="CR4" s="60"/>
      <c r="CS4" s="60"/>
      <c r="CT4" s="60"/>
      <c r="CU4" s="60"/>
      <c r="CV4" s="60"/>
      <c r="CW4" s="60"/>
      <c r="CX4" s="60"/>
      <c r="CY4" s="60"/>
      <c r="CZ4" s="60"/>
      <c r="DA4" s="60"/>
      <c r="DB4" s="60"/>
      <c r="DC4" s="60"/>
      <c r="DD4" s="60"/>
      <c r="DE4" s="60"/>
      <c r="DF4" s="60"/>
    </row>
    <row r="5" spans="1:110" ht="15" customHeight="1" x14ac:dyDescent="0.3">
      <c r="L5" s="17"/>
    </row>
    <row r="6" spans="1:110" s="63" customFormat="1" ht="30.6" customHeight="1" x14ac:dyDescent="0.3">
      <c r="A6" s="62" t="s">
        <v>22</v>
      </c>
      <c r="B6" s="62" t="s">
        <v>23</v>
      </c>
      <c r="C6" s="62" t="s">
        <v>258</v>
      </c>
      <c r="D6" s="62" t="s">
        <v>24</v>
      </c>
      <c r="E6" s="62" t="s">
        <v>599</v>
      </c>
      <c r="F6" s="62">
        <v>3</v>
      </c>
      <c r="G6" s="62" t="s">
        <v>25</v>
      </c>
      <c r="H6" s="62" t="s">
        <v>827</v>
      </c>
      <c r="I6" s="62" t="s">
        <v>96</v>
      </c>
      <c r="J6" s="62" t="s">
        <v>96</v>
      </c>
      <c r="K6" s="62" t="s">
        <v>448</v>
      </c>
      <c r="L6" s="62" t="s">
        <v>96</v>
      </c>
      <c r="M6" s="58"/>
      <c r="N6" s="58"/>
      <c r="O6" s="58"/>
      <c r="P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c r="CA6" s="58"/>
      <c r="CB6" s="58"/>
      <c r="CC6" s="58"/>
      <c r="CD6" s="58"/>
      <c r="CE6" s="58"/>
      <c r="CF6" s="58"/>
      <c r="CG6" s="58"/>
      <c r="CH6" s="58"/>
      <c r="CI6" s="58"/>
      <c r="CJ6" s="58"/>
      <c r="CK6" s="58"/>
      <c r="CL6" s="58"/>
      <c r="CM6" s="58"/>
      <c r="CN6" s="58"/>
      <c r="CO6" s="58"/>
      <c r="CP6" s="58"/>
      <c r="CQ6" s="58"/>
      <c r="CR6" s="58"/>
      <c r="CS6" s="58"/>
      <c r="CT6" s="58"/>
      <c r="CU6" s="58"/>
      <c r="CV6" s="58"/>
      <c r="CW6" s="58"/>
      <c r="CX6" s="58"/>
      <c r="CY6" s="58"/>
      <c r="CZ6" s="58"/>
      <c r="DA6" s="58"/>
      <c r="DB6" s="58"/>
      <c r="DC6" s="58"/>
      <c r="DD6" s="58"/>
      <c r="DE6" s="58"/>
      <c r="DF6" s="58"/>
    </row>
    <row r="7" spans="1:110" s="63" customFormat="1" ht="20.100000000000001" customHeight="1" x14ac:dyDescent="0.3">
      <c r="A7" s="62" t="s">
        <v>544</v>
      </c>
      <c r="B7" s="62" t="s">
        <v>23</v>
      </c>
      <c r="C7" s="62" t="s">
        <v>279</v>
      </c>
      <c r="D7" s="62" t="s">
        <v>26</v>
      </c>
      <c r="E7" s="62" t="s">
        <v>598</v>
      </c>
      <c r="F7" s="62">
        <v>3</v>
      </c>
      <c r="G7" s="62" t="s">
        <v>25</v>
      </c>
      <c r="H7" s="62" t="s">
        <v>818</v>
      </c>
      <c r="I7" s="62" t="s">
        <v>96</v>
      </c>
      <c r="J7" s="62" t="s">
        <v>96</v>
      </c>
      <c r="K7" s="62" t="s">
        <v>445</v>
      </c>
      <c r="L7" s="62" t="s">
        <v>96</v>
      </c>
      <c r="M7" s="58"/>
      <c r="N7" s="58"/>
      <c r="O7" s="58"/>
      <c r="P7" s="58"/>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c r="BY7" s="58"/>
      <c r="BZ7" s="58"/>
      <c r="CA7" s="58"/>
      <c r="CB7" s="58"/>
      <c r="CC7" s="58"/>
      <c r="CD7" s="58"/>
      <c r="CE7" s="58"/>
      <c r="CF7" s="58"/>
      <c r="CG7" s="58"/>
      <c r="CH7" s="58"/>
      <c r="CI7" s="58"/>
      <c r="CJ7" s="58"/>
      <c r="CK7" s="58"/>
      <c r="CL7" s="58"/>
      <c r="CM7" s="58"/>
      <c r="CN7" s="58"/>
      <c r="CO7" s="58"/>
      <c r="CP7" s="58"/>
      <c r="CQ7" s="58"/>
      <c r="CR7" s="58"/>
      <c r="CS7" s="58"/>
      <c r="CT7" s="58"/>
      <c r="CU7" s="58"/>
      <c r="CV7" s="58"/>
      <c r="CW7" s="58"/>
      <c r="CX7" s="58"/>
      <c r="CY7" s="58"/>
      <c r="CZ7" s="58"/>
      <c r="DA7" s="58"/>
      <c r="DB7" s="58"/>
      <c r="DC7" s="58"/>
      <c r="DD7" s="58"/>
      <c r="DE7" s="58"/>
      <c r="DF7" s="58"/>
    </row>
    <row r="8" spans="1:110" s="63" customFormat="1" ht="20.100000000000001" customHeight="1" x14ac:dyDescent="0.3">
      <c r="A8" s="62" t="s">
        <v>544</v>
      </c>
      <c r="B8" s="62" t="s">
        <v>23</v>
      </c>
      <c r="C8" s="62" t="s">
        <v>280</v>
      </c>
      <c r="D8" s="62" t="s">
        <v>27</v>
      </c>
      <c r="E8" s="62" t="s">
        <v>28</v>
      </c>
      <c r="F8" s="62">
        <v>3</v>
      </c>
      <c r="G8" s="62" t="s">
        <v>25</v>
      </c>
      <c r="H8" s="62" t="s">
        <v>822</v>
      </c>
      <c r="I8" s="62" t="s">
        <v>96</v>
      </c>
      <c r="J8" s="62" t="s">
        <v>96</v>
      </c>
      <c r="K8" s="62" t="s">
        <v>440</v>
      </c>
      <c r="L8" s="62" t="s">
        <v>96</v>
      </c>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c r="BY8" s="58"/>
      <c r="BZ8" s="58"/>
      <c r="CA8" s="58"/>
      <c r="CB8" s="58"/>
      <c r="CC8" s="58"/>
      <c r="CD8" s="58"/>
      <c r="CE8" s="58"/>
      <c r="CF8" s="58"/>
      <c r="CG8" s="58"/>
      <c r="CH8" s="58"/>
      <c r="CI8" s="58"/>
      <c r="CJ8" s="58"/>
      <c r="CK8" s="58"/>
      <c r="CL8" s="58"/>
      <c r="CM8" s="58"/>
      <c r="CN8" s="58"/>
      <c r="CO8" s="58"/>
      <c r="CP8" s="58"/>
      <c r="CQ8" s="58"/>
      <c r="CR8" s="58"/>
      <c r="CS8" s="58"/>
      <c r="CT8" s="58"/>
      <c r="CU8" s="58"/>
      <c r="CV8" s="58"/>
      <c r="CW8" s="58"/>
      <c r="CX8" s="58"/>
      <c r="CY8" s="58"/>
      <c r="CZ8" s="58"/>
      <c r="DA8" s="58"/>
      <c r="DB8" s="58"/>
      <c r="DC8" s="58"/>
      <c r="DD8" s="58"/>
      <c r="DE8" s="58"/>
      <c r="DF8" s="58"/>
    </row>
    <row r="9" spans="1:110" s="63" customFormat="1" ht="20.100000000000001" customHeight="1" x14ac:dyDescent="0.3">
      <c r="A9" s="62" t="s">
        <v>544</v>
      </c>
      <c r="B9" s="62" t="s">
        <v>23</v>
      </c>
      <c r="C9" s="62" t="s">
        <v>493</v>
      </c>
      <c r="D9" s="62">
        <v>115</v>
      </c>
      <c r="E9" s="62" t="s">
        <v>492</v>
      </c>
      <c r="F9" s="62">
        <v>3</v>
      </c>
      <c r="G9" s="62" t="s">
        <v>25</v>
      </c>
      <c r="H9" s="62" t="s">
        <v>819</v>
      </c>
      <c r="I9" s="62" t="s">
        <v>96</v>
      </c>
      <c r="J9" s="62" t="s">
        <v>96</v>
      </c>
      <c r="K9" s="62" t="s">
        <v>445</v>
      </c>
      <c r="L9" s="62" t="s">
        <v>96</v>
      </c>
      <c r="M9" s="58"/>
      <c r="N9" s="58"/>
      <c r="O9" s="58"/>
      <c r="P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c r="BY9" s="58"/>
      <c r="BZ9" s="58"/>
      <c r="CA9" s="58"/>
      <c r="CB9" s="58"/>
      <c r="CC9" s="58"/>
      <c r="CD9" s="58"/>
      <c r="CE9" s="58"/>
      <c r="CF9" s="58"/>
      <c r="CG9" s="58"/>
      <c r="CH9" s="58"/>
      <c r="CI9" s="58"/>
      <c r="CJ9" s="58"/>
      <c r="CK9" s="58"/>
      <c r="CL9" s="58"/>
      <c r="CM9" s="58"/>
      <c r="CN9" s="58"/>
      <c r="CO9" s="58"/>
      <c r="CP9" s="58"/>
      <c r="CQ9" s="58"/>
      <c r="CR9" s="58"/>
      <c r="CS9" s="58"/>
      <c r="CT9" s="58"/>
      <c r="CU9" s="58"/>
      <c r="CV9" s="58"/>
      <c r="CW9" s="58"/>
      <c r="CX9" s="58"/>
      <c r="CY9" s="58"/>
      <c r="CZ9" s="58"/>
      <c r="DA9" s="58"/>
      <c r="DB9" s="58"/>
      <c r="DC9" s="58"/>
      <c r="DD9" s="58"/>
      <c r="DE9" s="58"/>
      <c r="DF9" s="58"/>
    </row>
    <row r="10" spans="1:110" s="63" customFormat="1" ht="20.100000000000001" customHeight="1" x14ac:dyDescent="0.3">
      <c r="A10" s="62" t="s">
        <v>544</v>
      </c>
      <c r="B10" s="62" t="s">
        <v>436</v>
      </c>
      <c r="C10" s="62" t="s">
        <v>541</v>
      </c>
      <c r="D10" s="62">
        <v>211</v>
      </c>
      <c r="E10" s="62" t="s">
        <v>437</v>
      </c>
      <c r="F10" s="62">
        <v>3</v>
      </c>
      <c r="G10" s="62" t="s">
        <v>32</v>
      </c>
      <c r="H10" s="62" t="s">
        <v>130</v>
      </c>
      <c r="I10" s="62" t="s">
        <v>110</v>
      </c>
      <c r="J10" s="62" t="s">
        <v>96</v>
      </c>
      <c r="K10" s="62" t="s">
        <v>438</v>
      </c>
      <c r="L10" s="62" t="s">
        <v>96</v>
      </c>
      <c r="M10" s="58"/>
      <c r="N10" s="58"/>
      <c r="O10" s="58"/>
      <c r="P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c r="AV10" s="58"/>
      <c r="AW10" s="58"/>
      <c r="AX10" s="58"/>
      <c r="AY10" s="58"/>
      <c r="AZ10" s="58"/>
      <c r="BA10" s="58"/>
      <c r="BB10" s="58"/>
      <c r="BC10" s="58"/>
      <c r="BD10" s="58"/>
      <c r="BE10" s="58"/>
      <c r="BF10" s="58"/>
      <c r="BG10" s="58"/>
      <c r="BH10" s="58"/>
      <c r="BI10" s="58"/>
      <c r="BJ10" s="58"/>
      <c r="BK10" s="58"/>
      <c r="BL10" s="58"/>
      <c r="BM10" s="58"/>
      <c r="BN10" s="58"/>
      <c r="BO10" s="58"/>
      <c r="BP10" s="58"/>
      <c r="BQ10" s="58"/>
      <c r="BR10" s="58"/>
      <c r="BS10" s="58"/>
      <c r="BT10" s="58"/>
      <c r="BU10" s="58"/>
      <c r="BV10" s="58"/>
      <c r="BW10" s="58"/>
      <c r="BX10" s="58"/>
      <c r="BY10" s="58"/>
      <c r="BZ10" s="58"/>
      <c r="CA10" s="58"/>
      <c r="CB10" s="58"/>
      <c r="CC10" s="58"/>
      <c r="CD10" s="58"/>
      <c r="CE10" s="58"/>
      <c r="CF10" s="58"/>
      <c r="CG10" s="58"/>
      <c r="CH10" s="58"/>
      <c r="CI10" s="58"/>
      <c r="CJ10" s="58"/>
      <c r="CK10" s="58"/>
      <c r="CL10" s="58"/>
      <c r="CM10" s="58"/>
      <c r="CN10" s="58"/>
      <c r="CO10" s="58"/>
      <c r="CP10" s="58"/>
      <c r="CQ10" s="58"/>
      <c r="CR10" s="58"/>
      <c r="CS10" s="58"/>
      <c r="CT10" s="58"/>
      <c r="CU10" s="58"/>
      <c r="CV10" s="58"/>
      <c r="CW10" s="58"/>
      <c r="CX10" s="58"/>
      <c r="CY10" s="58"/>
      <c r="CZ10" s="58"/>
      <c r="DA10" s="58"/>
      <c r="DB10" s="58"/>
      <c r="DC10" s="58"/>
      <c r="DD10" s="58"/>
      <c r="DE10" s="58"/>
      <c r="DF10" s="58"/>
    </row>
    <row r="11" spans="1:110" s="63" customFormat="1" ht="20.100000000000001" customHeight="1" x14ac:dyDescent="0.3">
      <c r="A11" s="62" t="s">
        <v>544</v>
      </c>
      <c r="B11" s="62" t="s">
        <v>436</v>
      </c>
      <c r="C11" s="62" t="s">
        <v>542</v>
      </c>
      <c r="D11" s="62">
        <v>212</v>
      </c>
      <c r="E11" s="62" t="s">
        <v>439</v>
      </c>
      <c r="F11" s="62">
        <v>3</v>
      </c>
      <c r="G11" s="62" t="s">
        <v>29</v>
      </c>
      <c r="H11" s="62" t="s">
        <v>130</v>
      </c>
      <c r="I11" s="62" t="s">
        <v>110</v>
      </c>
      <c r="J11" s="62" t="s">
        <v>96</v>
      </c>
      <c r="K11" s="62" t="s">
        <v>440</v>
      </c>
      <c r="L11" s="62" t="s">
        <v>96</v>
      </c>
      <c r="M11" s="58"/>
      <c r="N11" s="58"/>
      <c r="O11" s="58"/>
      <c r="P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c r="AV11" s="58"/>
      <c r="AW11" s="58"/>
      <c r="AX11" s="58"/>
      <c r="AY11" s="58"/>
      <c r="AZ11" s="58"/>
      <c r="BA11" s="58"/>
      <c r="BB11" s="58"/>
      <c r="BC11" s="58"/>
      <c r="BD11" s="58"/>
      <c r="BE11" s="58"/>
      <c r="BF11" s="58"/>
      <c r="BG11" s="58"/>
      <c r="BH11" s="58"/>
      <c r="BI11" s="58"/>
      <c r="BJ11" s="58"/>
      <c r="BK11" s="58"/>
      <c r="BL11" s="58"/>
      <c r="BM11" s="58"/>
      <c r="BN11" s="58"/>
      <c r="BO11" s="58"/>
      <c r="BP11" s="58"/>
      <c r="BQ11" s="58"/>
      <c r="BR11" s="58"/>
      <c r="BS11" s="58"/>
      <c r="BT11" s="58"/>
      <c r="BU11" s="58"/>
      <c r="BV11" s="58"/>
      <c r="BW11" s="58"/>
      <c r="BX11" s="58"/>
      <c r="BY11" s="58"/>
      <c r="BZ11" s="58"/>
      <c r="CA11" s="58"/>
      <c r="CB11" s="58"/>
      <c r="CC11" s="58"/>
      <c r="CD11" s="58"/>
      <c r="CE11" s="58"/>
      <c r="CF11" s="58"/>
      <c r="CG11" s="58"/>
      <c r="CH11" s="58"/>
      <c r="CI11" s="58"/>
      <c r="CJ11" s="58"/>
      <c r="CK11" s="58"/>
      <c r="CL11" s="58"/>
      <c r="CM11" s="58"/>
      <c r="CN11" s="58"/>
      <c r="CO11" s="58"/>
      <c r="CP11" s="58"/>
      <c r="CQ11" s="58"/>
      <c r="CR11" s="58"/>
      <c r="CS11" s="58"/>
      <c r="CT11" s="58"/>
      <c r="CU11" s="58"/>
      <c r="CV11" s="58"/>
      <c r="CW11" s="58"/>
      <c r="CX11" s="58"/>
      <c r="CY11" s="58"/>
      <c r="CZ11" s="58"/>
      <c r="DA11" s="58"/>
      <c r="DB11" s="58"/>
      <c r="DC11" s="58"/>
      <c r="DD11" s="58"/>
      <c r="DE11" s="58"/>
      <c r="DF11" s="58"/>
    </row>
    <row r="12" spans="1:110" s="63" customFormat="1" ht="20.100000000000001" customHeight="1" x14ac:dyDescent="0.3">
      <c r="A12" s="62" t="s">
        <v>544</v>
      </c>
      <c r="B12" s="62" t="s">
        <v>436</v>
      </c>
      <c r="C12" s="62" t="s">
        <v>543</v>
      </c>
      <c r="D12" s="62">
        <v>213</v>
      </c>
      <c r="E12" s="62" t="s">
        <v>441</v>
      </c>
      <c r="F12" s="62">
        <v>3</v>
      </c>
      <c r="G12" s="62" t="s">
        <v>32</v>
      </c>
      <c r="H12" s="62" t="s">
        <v>130</v>
      </c>
      <c r="I12" s="62" t="s">
        <v>110</v>
      </c>
      <c r="J12" s="62" t="s">
        <v>96</v>
      </c>
      <c r="K12" s="62" t="s">
        <v>440</v>
      </c>
      <c r="L12" s="62" t="s">
        <v>127</v>
      </c>
      <c r="M12" s="58"/>
      <c r="N12" s="58"/>
      <c r="O12" s="58"/>
      <c r="P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c r="BY12" s="58"/>
      <c r="BZ12" s="58"/>
      <c r="CA12" s="58"/>
      <c r="CB12" s="58"/>
      <c r="CC12" s="58"/>
      <c r="CD12" s="58"/>
      <c r="CE12" s="58"/>
      <c r="CF12" s="58"/>
      <c r="CG12" s="58"/>
      <c r="CH12" s="58"/>
      <c r="CI12" s="58"/>
      <c r="CJ12" s="58"/>
      <c r="CK12" s="58"/>
      <c r="CL12" s="58"/>
      <c r="CM12" s="58"/>
      <c r="CN12" s="58"/>
      <c r="CO12" s="58"/>
      <c r="CP12" s="58"/>
      <c r="CQ12" s="58"/>
      <c r="CR12" s="58"/>
      <c r="CS12" s="58"/>
      <c r="CT12" s="58"/>
      <c r="CU12" s="58"/>
      <c r="CV12" s="58"/>
      <c r="CW12" s="58"/>
      <c r="CX12" s="58"/>
      <c r="CY12" s="58"/>
      <c r="CZ12" s="58"/>
      <c r="DA12" s="58"/>
      <c r="DB12" s="58"/>
      <c r="DC12" s="58"/>
      <c r="DD12" s="58"/>
      <c r="DE12" s="58"/>
      <c r="DF12" s="58"/>
    </row>
    <row r="13" spans="1:110" s="58" customFormat="1" ht="20.100000000000001" customHeight="1" x14ac:dyDescent="0.3">
      <c r="A13" s="115" t="s">
        <v>442</v>
      </c>
      <c r="B13" s="115" t="s">
        <v>443</v>
      </c>
      <c r="C13" s="115" t="s">
        <v>618</v>
      </c>
      <c r="D13" s="115">
        <v>260</v>
      </c>
      <c r="E13" s="115" t="s">
        <v>444</v>
      </c>
      <c r="F13" s="115">
        <v>3</v>
      </c>
      <c r="G13" s="115" t="s">
        <v>540</v>
      </c>
      <c r="H13" s="115" t="s">
        <v>60</v>
      </c>
      <c r="I13" s="115" t="s">
        <v>110</v>
      </c>
      <c r="J13" s="115" t="s">
        <v>96</v>
      </c>
      <c r="K13" s="115" t="s">
        <v>445</v>
      </c>
      <c r="L13" s="115" t="s">
        <v>96</v>
      </c>
    </row>
    <row r="14" spans="1:110" s="63" customFormat="1" ht="42.6" customHeight="1" x14ac:dyDescent="0.3">
      <c r="A14" s="62" t="s">
        <v>482</v>
      </c>
      <c r="B14" s="62" t="s">
        <v>486</v>
      </c>
      <c r="C14" s="62" t="s">
        <v>483</v>
      </c>
      <c r="D14" s="62">
        <v>11</v>
      </c>
      <c r="E14" s="62" t="s">
        <v>481</v>
      </c>
      <c r="F14" s="62">
        <v>4</v>
      </c>
      <c r="G14" s="62" t="s">
        <v>32</v>
      </c>
      <c r="H14" s="62" t="s">
        <v>60</v>
      </c>
      <c r="I14" s="62"/>
      <c r="J14" s="62"/>
      <c r="K14" s="62" t="s">
        <v>445</v>
      </c>
      <c r="L14" s="62" t="s">
        <v>96</v>
      </c>
      <c r="M14" s="58"/>
      <c r="N14" s="58"/>
      <c r="O14" s="58"/>
      <c r="P14" s="58"/>
      <c r="Q14" s="58"/>
      <c r="R14" s="58"/>
      <c r="S14" s="58"/>
      <c r="T14" s="58"/>
      <c r="U14" s="58"/>
      <c r="V14" s="58"/>
      <c r="W14" s="58"/>
      <c r="X14" s="58"/>
      <c r="Y14" s="58"/>
      <c r="Z14" s="58"/>
      <c r="AA14" s="58"/>
      <c r="AB14" s="58"/>
      <c r="AC14" s="58"/>
      <c r="AD14" s="58"/>
      <c r="AE14" s="58"/>
      <c r="AF14" s="58"/>
      <c r="AG14" s="58"/>
      <c r="AH14" s="58"/>
      <c r="AI14" s="58"/>
      <c r="AJ14" s="58"/>
      <c r="AK14" s="58"/>
      <c r="AL14" s="58"/>
      <c r="AM14" s="58"/>
      <c r="AN14" s="58"/>
      <c r="AO14" s="58"/>
      <c r="AP14" s="58"/>
      <c r="AQ14" s="58"/>
      <c r="AR14" s="58"/>
      <c r="AS14" s="58"/>
      <c r="AT14" s="58"/>
      <c r="AU14" s="58"/>
      <c r="AV14" s="58"/>
      <c r="AW14" s="58"/>
      <c r="AX14" s="58"/>
      <c r="AY14" s="58"/>
      <c r="AZ14" s="58"/>
      <c r="BA14" s="58"/>
      <c r="BB14" s="58"/>
      <c r="BC14" s="58"/>
      <c r="BD14" s="58"/>
      <c r="BE14" s="58"/>
      <c r="BF14" s="58"/>
      <c r="BG14" s="58"/>
      <c r="BH14" s="58"/>
      <c r="BI14" s="58"/>
      <c r="BJ14" s="58"/>
      <c r="BK14" s="58"/>
      <c r="BL14" s="58"/>
      <c r="BM14" s="58"/>
      <c r="BN14" s="58"/>
      <c r="BO14" s="58"/>
      <c r="BP14" s="58"/>
      <c r="BQ14" s="58"/>
      <c r="BR14" s="58"/>
      <c r="BS14" s="58"/>
      <c r="BT14" s="58"/>
      <c r="BU14" s="58"/>
      <c r="BV14" s="58"/>
      <c r="BW14" s="58"/>
      <c r="BX14" s="58"/>
      <c r="BY14" s="58"/>
      <c r="BZ14" s="58"/>
      <c r="CA14" s="58"/>
      <c r="CB14" s="58"/>
      <c r="CC14" s="58"/>
      <c r="CD14" s="58"/>
      <c r="CE14" s="58"/>
      <c r="CF14" s="58"/>
      <c r="CG14" s="58"/>
      <c r="CH14" s="58"/>
      <c r="CI14" s="58"/>
      <c r="CJ14" s="58"/>
      <c r="CK14" s="58"/>
      <c r="CL14" s="58"/>
      <c r="CM14" s="58"/>
      <c r="CN14" s="58"/>
      <c r="CO14" s="58"/>
      <c r="CP14" s="58"/>
      <c r="CQ14" s="58"/>
      <c r="CR14" s="58"/>
      <c r="CS14" s="58"/>
      <c r="CT14" s="58"/>
      <c r="CU14" s="58"/>
      <c r="CV14" s="58"/>
      <c r="CW14" s="58"/>
      <c r="CX14" s="58"/>
      <c r="CY14" s="58"/>
      <c r="CZ14" s="58"/>
      <c r="DA14" s="58"/>
      <c r="DB14" s="58"/>
      <c r="DC14" s="58"/>
      <c r="DD14" s="58"/>
      <c r="DE14" s="58"/>
      <c r="DF14" s="58"/>
    </row>
    <row r="15" spans="1:110" s="63" customFormat="1" ht="45" customHeight="1" x14ac:dyDescent="0.3">
      <c r="A15" s="62" t="s">
        <v>482</v>
      </c>
      <c r="B15" s="62" t="s">
        <v>486</v>
      </c>
      <c r="C15" s="62" t="s">
        <v>485</v>
      </c>
      <c r="D15" s="62">
        <v>12</v>
      </c>
      <c r="E15" s="62" t="s">
        <v>484</v>
      </c>
      <c r="F15" s="62">
        <v>4</v>
      </c>
      <c r="G15" s="62" t="s">
        <v>29</v>
      </c>
      <c r="H15" s="62" t="s">
        <v>60</v>
      </c>
      <c r="I15" s="62"/>
      <c r="J15" s="62"/>
      <c r="K15" s="62" t="s">
        <v>445</v>
      </c>
      <c r="L15" s="62" t="s">
        <v>96</v>
      </c>
      <c r="M15" s="58"/>
      <c r="N15" s="58"/>
      <c r="O15" s="58"/>
      <c r="P15" s="58"/>
      <c r="Q15" s="58"/>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58"/>
      <c r="AV15" s="58"/>
      <c r="AW15" s="58"/>
      <c r="AX15" s="58"/>
      <c r="AY15" s="58"/>
      <c r="AZ15" s="58"/>
      <c r="BA15" s="58"/>
      <c r="BB15" s="58"/>
      <c r="BC15" s="58"/>
      <c r="BD15" s="58"/>
      <c r="BE15" s="58"/>
      <c r="BF15" s="58"/>
      <c r="BG15" s="58"/>
      <c r="BH15" s="58"/>
      <c r="BI15" s="58"/>
      <c r="BJ15" s="58"/>
      <c r="BK15" s="58"/>
      <c r="BL15" s="58"/>
      <c r="BM15" s="58"/>
      <c r="BN15" s="58"/>
      <c r="BO15" s="58"/>
      <c r="BP15" s="58"/>
      <c r="BQ15" s="58"/>
      <c r="BR15" s="58"/>
      <c r="BS15" s="58"/>
      <c r="BT15" s="58"/>
      <c r="BU15" s="58"/>
      <c r="BV15" s="58"/>
      <c r="BW15" s="58"/>
      <c r="BX15" s="58"/>
      <c r="BY15" s="58"/>
      <c r="BZ15" s="58"/>
      <c r="CA15" s="58"/>
      <c r="CB15" s="58"/>
      <c r="CC15" s="58"/>
      <c r="CD15" s="58"/>
      <c r="CE15" s="58"/>
      <c r="CF15" s="58"/>
      <c r="CG15" s="58"/>
      <c r="CH15" s="58"/>
      <c r="CI15" s="58"/>
      <c r="CJ15" s="58"/>
      <c r="CK15" s="58"/>
      <c r="CL15" s="58"/>
      <c r="CM15" s="58"/>
      <c r="CN15" s="58"/>
      <c r="CO15" s="58"/>
      <c r="CP15" s="58"/>
      <c r="CQ15" s="58"/>
      <c r="CR15" s="58"/>
      <c r="CS15" s="58"/>
      <c r="CT15" s="58"/>
      <c r="CU15" s="58"/>
      <c r="CV15" s="58"/>
      <c r="CW15" s="58"/>
      <c r="CX15" s="58"/>
      <c r="CY15" s="58"/>
      <c r="CZ15" s="58"/>
      <c r="DA15" s="58"/>
      <c r="DB15" s="58"/>
      <c r="DC15" s="58"/>
      <c r="DD15" s="58"/>
      <c r="DE15" s="58"/>
      <c r="DF15" s="58"/>
    </row>
    <row r="16" spans="1:110" s="63" customFormat="1" ht="20.100000000000001" customHeight="1" x14ac:dyDescent="0.3">
      <c r="A16" s="64" t="s">
        <v>56</v>
      </c>
      <c r="B16" s="64" t="s">
        <v>57</v>
      </c>
      <c r="C16" s="64" t="s">
        <v>270</v>
      </c>
      <c r="D16" s="64" t="s">
        <v>58</v>
      </c>
      <c r="E16" s="64" t="s">
        <v>59</v>
      </c>
      <c r="F16" s="64">
        <v>1</v>
      </c>
      <c r="G16" s="64" t="s">
        <v>32</v>
      </c>
      <c r="H16" s="64" t="s">
        <v>594</v>
      </c>
      <c r="I16" s="64"/>
      <c r="J16" s="64"/>
      <c r="K16" s="64" t="s">
        <v>453</v>
      </c>
      <c r="L16" s="64" t="s">
        <v>96</v>
      </c>
      <c r="M16" s="58"/>
      <c r="N16" s="58"/>
      <c r="O16" s="58"/>
      <c r="P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c r="BQ16" s="58"/>
      <c r="BR16" s="58"/>
      <c r="BS16" s="58"/>
      <c r="BT16" s="58"/>
      <c r="BU16" s="58"/>
      <c r="BV16" s="58"/>
      <c r="BW16" s="58"/>
      <c r="BX16" s="58"/>
      <c r="BY16" s="58"/>
      <c r="BZ16" s="58"/>
      <c r="CA16" s="58"/>
      <c r="CB16" s="58"/>
      <c r="CC16" s="58"/>
      <c r="CD16" s="58"/>
      <c r="CE16" s="58"/>
      <c r="CF16" s="58"/>
      <c r="CG16" s="58"/>
      <c r="CH16" s="58"/>
      <c r="CI16" s="58"/>
      <c r="CJ16" s="58"/>
      <c r="CK16" s="58"/>
      <c r="CL16" s="58"/>
      <c r="CM16" s="58"/>
      <c r="CN16" s="58"/>
      <c r="CO16" s="58"/>
      <c r="CP16" s="58"/>
      <c r="CQ16" s="58"/>
      <c r="CR16" s="58"/>
      <c r="CS16" s="58"/>
      <c r="CT16" s="58"/>
      <c r="CU16" s="58"/>
      <c r="CV16" s="58"/>
      <c r="CW16" s="58"/>
      <c r="CX16" s="58"/>
      <c r="CY16" s="58"/>
      <c r="CZ16" s="58"/>
      <c r="DA16" s="58"/>
      <c r="DB16" s="58"/>
      <c r="DC16" s="58"/>
      <c r="DD16" s="58"/>
      <c r="DE16" s="58"/>
      <c r="DF16" s="58"/>
    </row>
    <row r="17" spans="1:110" s="63" customFormat="1" ht="20.100000000000001" customHeight="1" x14ac:dyDescent="0.3">
      <c r="A17" s="64" t="s">
        <v>56</v>
      </c>
      <c r="B17" s="64" t="s">
        <v>57</v>
      </c>
      <c r="C17" s="64" t="s">
        <v>271</v>
      </c>
      <c r="D17" s="65" t="s">
        <v>60</v>
      </c>
      <c r="E17" s="64" t="s">
        <v>61</v>
      </c>
      <c r="F17" s="64">
        <v>1</v>
      </c>
      <c r="G17" s="64" t="s">
        <v>29</v>
      </c>
      <c r="H17" s="64" t="s">
        <v>594</v>
      </c>
      <c r="I17" s="64"/>
      <c r="J17" s="64"/>
      <c r="K17" s="64" t="s">
        <v>528</v>
      </c>
      <c r="L17" s="64" t="s">
        <v>96</v>
      </c>
      <c r="M17" s="58"/>
      <c r="N17" s="58"/>
      <c r="O17" s="58"/>
      <c r="P17" s="58"/>
      <c r="Q17" s="58"/>
      <c r="R17" s="58"/>
      <c r="S17" s="58"/>
      <c r="T17" s="58"/>
      <c r="U17" s="58"/>
      <c r="V17" s="58"/>
      <c r="W17" s="58"/>
      <c r="X17" s="58"/>
      <c r="Y17" s="58"/>
      <c r="Z17" s="58"/>
      <c r="AA17" s="58"/>
      <c r="AB17" s="58"/>
      <c r="AC17" s="58"/>
      <c r="AD17" s="58"/>
      <c r="AE17" s="58"/>
      <c r="AF17" s="58"/>
      <c r="AG17" s="58"/>
      <c r="AH17" s="58"/>
      <c r="AI17" s="58"/>
      <c r="AJ17" s="58"/>
      <c r="AK17" s="58"/>
      <c r="AL17" s="58"/>
      <c r="AM17" s="58"/>
      <c r="AN17" s="58"/>
      <c r="AO17" s="58"/>
      <c r="AP17" s="58"/>
      <c r="AQ17" s="58"/>
      <c r="AR17" s="58"/>
      <c r="AS17" s="58"/>
      <c r="AT17" s="58"/>
      <c r="AU17" s="58"/>
      <c r="AV17" s="58"/>
      <c r="AW17" s="58"/>
      <c r="AX17" s="58"/>
      <c r="AY17" s="58"/>
      <c r="AZ17" s="58"/>
      <c r="BA17" s="58"/>
      <c r="BB17" s="58"/>
      <c r="BC17" s="58"/>
      <c r="BD17" s="58"/>
      <c r="BE17" s="58"/>
      <c r="BF17" s="58"/>
      <c r="BG17" s="58"/>
      <c r="BH17" s="58"/>
      <c r="BI17" s="58"/>
      <c r="BJ17" s="58"/>
      <c r="BK17" s="58"/>
      <c r="BL17" s="58"/>
      <c r="BM17" s="58"/>
      <c r="BN17" s="58"/>
      <c r="BO17" s="58"/>
      <c r="BP17" s="58"/>
      <c r="BQ17" s="58"/>
      <c r="BR17" s="58"/>
      <c r="BS17" s="58"/>
      <c r="BT17" s="58"/>
      <c r="BU17" s="58"/>
      <c r="BV17" s="58"/>
      <c r="BW17" s="58"/>
      <c r="BX17" s="58"/>
      <c r="BY17" s="58"/>
      <c r="BZ17" s="58"/>
      <c r="CA17" s="58"/>
      <c r="CB17" s="58"/>
      <c r="CC17" s="58"/>
      <c r="CD17" s="58"/>
      <c r="CE17" s="58"/>
      <c r="CF17" s="58"/>
      <c r="CG17" s="58"/>
      <c r="CH17" s="58"/>
      <c r="CI17" s="58"/>
      <c r="CJ17" s="58"/>
      <c r="CK17" s="58"/>
      <c r="CL17" s="58"/>
      <c r="CM17" s="58"/>
      <c r="CN17" s="58"/>
      <c r="CO17" s="58"/>
      <c r="CP17" s="58"/>
      <c r="CQ17" s="58"/>
      <c r="CR17" s="58"/>
      <c r="CS17" s="58"/>
      <c r="CT17" s="58"/>
      <c r="CU17" s="58"/>
      <c r="CV17" s="58"/>
      <c r="CW17" s="58"/>
      <c r="CX17" s="58"/>
      <c r="CY17" s="58"/>
      <c r="CZ17" s="58"/>
      <c r="DA17" s="58"/>
      <c r="DB17" s="58"/>
      <c r="DC17" s="58"/>
      <c r="DD17" s="58"/>
      <c r="DE17" s="58"/>
      <c r="DF17" s="58"/>
    </row>
    <row r="18" spans="1:110" s="68" customFormat="1" ht="20.100000000000001" customHeight="1" x14ac:dyDescent="0.3">
      <c r="A18" s="64" t="s">
        <v>62</v>
      </c>
      <c r="B18" s="64" t="s">
        <v>57</v>
      </c>
      <c r="C18" s="64" t="s">
        <v>272</v>
      </c>
      <c r="D18" s="64" t="s">
        <v>63</v>
      </c>
      <c r="E18" s="64" t="s">
        <v>595</v>
      </c>
      <c r="F18" s="64">
        <v>3</v>
      </c>
      <c r="G18" s="64" t="s">
        <v>29</v>
      </c>
      <c r="H18" s="64" t="s">
        <v>753</v>
      </c>
      <c r="I18" s="66"/>
      <c r="J18" s="66"/>
      <c r="K18" s="64" t="s">
        <v>528</v>
      </c>
      <c r="L18" s="64" t="s">
        <v>96</v>
      </c>
    </row>
    <row r="19" spans="1:110" s="68" customFormat="1" ht="20.100000000000001" customHeight="1" x14ac:dyDescent="0.3">
      <c r="A19" s="64" t="s">
        <v>62</v>
      </c>
      <c r="B19" s="64" t="s">
        <v>57</v>
      </c>
      <c r="C19" s="64" t="s">
        <v>273</v>
      </c>
      <c r="D19" s="64" t="s">
        <v>64</v>
      </c>
      <c r="E19" s="64" t="s">
        <v>65</v>
      </c>
      <c r="F19" s="64">
        <v>3</v>
      </c>
      <c r="G19" s="64" t="s">
        <v>25</v>
      </c>
      <c r="H19" s="64" t="s">
        <v>754</v>
      </c>
      <c r="I19" s="66"/>
      <c r="J19" s="66"/>
      <c r="K19" s="64" t="s">
        <v>529</v>
      </c>
      <c r="L19" s="64" t="s">
        <v>96</v>
      </c>
      <c r="M19" s="58"/>
      <c r="N19" s="58"/>
      <c r="O19" s="58"/>
      <c r="P19" s="58"/>
      <c r="Q19" s="58"/>
      <c r="R19" s="58"/>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row>
    <row r="20" spans="1:110" s="68" customFormat="1" ht="20.100000000000001" customHeight="1" x14ac:dyDescent="0.3">
      <c r="A20" s="64" t="s">
        <v>62</v>
      </c>
      <c r="B20" s="64" t="s">
        <v>57</v>
      </c>
      <c r="C20" s="64" t="s">
        <v>274</v>
      </c>
      <c r="D20" s="64" t="str">
        <f>D17</f>
        <v>---</v>
      </c>
      <c r="E20" s="64" t="s">
        <v>66</v>
      </c>
      <c r="F20" s="64">
        <v>3</v>
      </c>
      <c r="G20" s="64" t="s">
        <v>25</v>
      </c>
      <c r="H20" s="64" t="s">
        <v>594</v>
      </c>
      <c r="I20" s="66"/>
      <c r="J20" s="66"/>
      <c r="K20" s="64" t="s">
        <v>454</v>
      </c>
      <c r="L20" s="64" t="s">
        <v>96</v>
      </c>
      <c r="M20" s="58"/>
      <c r="N20" s="58"/>
      <c r="O20" s="58"/>
      <c r="P20" s="58"/>
      <c r="Q20" s="58"/>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row>
    <row r="21" spans="1:110" s="68" customFormat="1" ht="20.100000000000001" customHeight="1" x14ac:dyDescent="0.3">
      <c r="A21" s="64" t="s">
        <v>62</v>
      </c>
      <c r="B21" s="64" t="s">
        <v>57</v>
      </c>
      <c r="C21" s="64" t="s">
        <v>281</v>
      </c>
      <c r="D21" s="64" t="s">
        <v>67</v>
      </c>
      <c r="E21" s="64" t="s">
        <v>68</v>
      </c>
      <c r="F21" s="64">
        <v>3</v>
      </c>
      <c r="G21" s="64" t="s">
        <v>29</v>
      </c>
      <c r="H21" s="64" t="s">
        <v>755</v>
      </c>
      <c r="I21" s="66"/>
      <c r="J21" s="66"/>
      <c r="K21" s="64" t="s">
        <v>457</v>
      </c>
      <c r="L21" s="64" t="s">
        <v>96</v>
      </c>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c r="AV21" s="58"/>
      <c r="AW21" s="58"/>
      <c r="AX21" s="58"/>
      <c r="AY21" s="58"/>
      <c r="AZ21" s="58"/>
      <c r="BA21" s="58"/>
      <c r="BB21" s="58"/>
    </row>
    <row r="22" spans="1:110" s="68" customFormat="1" ht="20.100000000000001" customHeight="1" x14ac:dyDescent="0.3">
      <c r="A22" s="64" t="s">
        <v>62</v>
      </c>
      <c r="B22" s="64" t="s">
        <v>57</v>
      </c>
      <c r="C22" s="64" t="s">
        <v>563</v>
      </c>
      <c r="D22" s="64" t="s">
        <v>564</v>
      </c>
      <c r="E22" s="64" t="s">
        <v>70</v>
      </c>
      <c r="F22" s="64">
        <v>2</v>
      </c>
      <c r="G22" s="64" t="s">
        <v>32</v>
      </c>
      <c r="H22" s="64" t="s">
        <v>751</v>
      </c>
      <c r="I22" s="66"/>
      <c r="J22" s="66" t="s">
        <v>71</v>
      </c>
      <c r="K22" s="64" t="s">
        <v>530</v>
      </c>
      <c r="L22" s="64" t="s">
        <v>96</v>
      </c>
      <c r="M22" s="58"/>
      <c r="N22" s="58"/>
      <c r="O22" s="58"/>
      <c r="P22" s="58"/>
      <c r="Q22" s="58"/>
      <c r="R22" s="58"/>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row>
    <row r="23" spans="1:110" s="68" customFormat="1" ht="20.100000000000001" customHeight="1" x14ac:dyDescent="0.3">
      <c r="A23" s="64" t="s">
        <v>62</v>
      </c>
      <c r="B23" s="64" t="s">
        <v>57</v>
      </c>
      <c r="C23" s="64" t="s">
        <v>283</v>
      </c>
      <c r="D23" s="64" t="s">
        <v>72</v>
      </c>
      <c r="E23" s="64" t="s">
        <v>565</v>
      </c>
      <c r="F23" s="64">
        <v>1</v>
      </c>
      <c r="G23" s="64" t="s">
        <v>32</v>
      </c>
      <c r="H23" s="64" t="s">
        <v>752</v>
      </c>
      <c r="I23" s="66"/>
      <c r="J23" s="66" t="s">
        <v>71</v>
      </c>
      <c r="K23" s="64" t="s">
        <v>530</v>
      </c>
      <c r="L23" s="64" t="s">
        <v>96</v>
      </c>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row>
    <row r="24" spans="1:110" s="68" customFormat="1" ht="20.100000000000001" customHeight="1" x14ac:dyDescent="0.3">
      <c r="A24" s="64" t="s">
        <v>62</v>
      </c>
      <c r="B24" s="64" t="s">
        <v>57</v>
      </c>
      <c r="C24" s="64" t="s">
        <v>462</v>
      </c>
      <c r="D24" s="65" t="s">
        <v>60</v>
      </c>
      <c r="E24" s="64" t="s">
        <v>469</v>
      </c>
      <c r="F24" s="64">
        <v>2</v>
      </c>
      <c r="G24" s="64" t="s">
        <v>29</v>
      </c>
      <c r="H24" s="64" t="s">
        <v>756</v>
      </c>
      <c r="I24" s="66"/>
      <c r="J24" s="66"/>
      <c r="K24" s="64" t="s">
        <v>531</v>
      </c>
      <c r="L24" s="64" t="s">
        <v>96</v>
      </c>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row>
    <row r="25" spans="1:110" s="68" customFormat="1" ht="20.100000000000001" customHeight="1" x14ac:dyDescent="0.3">
      <c r="A25" s="64" t="s">
        <v>62</v>
      </c>
      <c r="B25" s="64" t="s">
        <v>57</v>
      </c>
      <c r="C25" s="64" t="s">
        <v>284</v>
      </c>
      <c r="D25" s="64" t="s">
        <v>73</v>
      </c>
      <c r="E25" s="64" t="s">
        <v>596</v>
      </c>
      <c r="F25" s="64">
        <v>3</v>
      </c>
      <c r="G25" s="64" t="s">
        <v>32</v>
      </c>
      <c r="H25" s="64" t="s">
        <v>757</v>
      </c>
      <c r="I25" s="66"/>
      <c r="J25" s="66"/>
      <c r="K25" s="64" t="s">
        <v>532</v>
      </c>
      <c r="L25" s="64" t="s">
        <v>96</v>
      </c>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row>
    <row r="26" spans="1:110" s="68" customFormat="1" ht="20.100000000000001" customHeight="1" x14ac:dyDescent="0.3">
      <c r="A26" s="64" t="s">
        <v>62</v>
      </c>
      <c r="B26" s="64" t="s">
        <v>57</v>
      </c>
      <c r="C26" s="64" t="s">
        <v>285</v>
      </c>
      <c r="D26" s="64" t="s">
        <v>74</v>
      </c>
      <c r="E26" s="64" t="s">
        <v>597</v>
      </c>
      <c r="F26" s="64">
        <v>3</v>
      </c>
      <c r="G26" s="64" t="s">
        <v>29</v>
      </c>
      <c r="H26" s="64" t="s">
        <v>560</v>
      </c>
      <c r="I26" s="66"/>
      <c r="J26" s="66"/>
      <c r="K26" s="64" t="s">
        <v>449</v>
      </c>
      <c r="L26" s="64" t="s">
        <v>96</v>
      </c>
      <c r="M26" s="58"/>
      <c r="N26" s="58"/>
      <c r="O26" s="58"/>
      <c r="P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row>
    <row r="27" spans="1:110" s="68" customFormat="1" ht="20.100000000000001" customHeight="1" x14ac:dyDescent="0.3">
      <c r="A27" s="64" t="s">
        <v>62</v>
      </c>
      <c r="B27" s="64" t="s">
        <v>57</v>
      </c>
      <c r="C27" s="64" t="s">
        <v>286</v>
      </c>
      <c r="D27" s="64" t="s">
        <v>75</v>
      </c>
      <c r="E27" s="64" t="s">
        <v>76</v>
      </c>
      <c r="F27" s="64">
        <v>3</v>
      </c>
      <c r="G27" s="64" t="s">
        <v>29</v>
      </c>
      <c r="H27" s="64" t="s">
        <v>749</v>
      </c>
      <c r="I27" s="66"/>
      <c r="J27" s="66"/>
      <c r="K27" s="64" t="s">
        <v>450</v>
      </c>
      <c r="L27" s="64" t="s">
        <v>96</v>
      </c>
      <c r="M27" s="58"/>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row>
    <row r="28" spans="1:110" s="68" customFormat="1" ht="20.100000000000001" customHeight="1" x14ac:dyDescent="0.3">
      <c r="A28" s="64" t="s">
        <v>62</v>
      </c>
      <c r="B28" s="64" t="s">
        <v>57</v>
      </c>
      <c r="C28" s="64" t="s">
        <v>287</v>
      </c>
      <c r="D28" s="64" t="s">
        <v>77</v>
      </c>
      <c r="E28" s="64" t="s">
        <v>78</v>
      </c>
      <c r="F28" s="64">
        <v>3</v>
      </c>
      <c r="G28" s="64" t="s">
        <v>29</v>
      </c>
      <c r="H28" s="64" t="s">
        <v>745</v>
      </c>
      <c r="I28" s="66"/>
      <c r="J28" s="66"/>
      <c r="K28" s="64" t="s">
        <v>454</v>
      </c>
      <c r="L28" s="64" t="s">
        <v>96</v>
      </c>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row>
    <row r="29" spans="1:110" s="68" customFormat="1" ht="20.100000000000001" customHeight="1" x14ac:dyDescent="0.3">
      <c r="A29" s="64" t="s">
        <v>62</v>
      </c>
      <c r="B29" s="64" t="s">
        <v>57</v>
      </c>
      <c r="C29" s="64" t="s">
        <v>288</v>
      </c>
      <c r="D29" s="64" t="s">
        <v>79</v>
      </c>
      <c r="E29" s="64" t="s">
        <v>80</v>
      </c>
      <c r="F29" s="64">
        <v>1</v>
      </c>
      <c r="G29" s="64" t="s">
        <v>29</v>
      </c>
      <c r="H29" s="64" t="s">
        <v>746</v>
      </c>
      <c r="I29" s="66"/>
      <c r="J29" s="66"/>
      <c r="K29" s="64" t="s">
        <v>454</v>
      </c>
      <c r="L29" s="64" t="s">
        <v>96</v>
      </c>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row>
    <row r="30" spans="1:110" s="68" customFormat="1" ht="20.100000000000001" customHeight="1" x14ac:dyDescent="0.3">
      <c r="A30" s="64" t="s">
        <v>62</v>
      </c>
      <c r="B30" s="64" t="s">
        <v>57</v>
      </c>
      <c r="C30" s="64" t="s">
        <v>289</v>
      </c>
      <c r="D30" s="64" t="s">
        <v>81</v>
      </c>
      <c r="E30" s="64" t="s">
        <v>82</v>
      </c>
      <c r="F30" s="64">
        <v>3</v>
      </c>
      <c r="G30" s="64" t="s">
        <v>29</v>
      </c>
      <c r="H30" s="64" t="s">
        <v>758</v>
      </c>
      <c r="I30" s="66"/>
      <c r="J30" s="66"/>
      <c r="K30" s="64" t="s">
        <v>445</v>
      </c>
      <c r="L30" s="64" t="s">
        <v>96</v>
      </c>
      <c r="M30" s="58"/>
      <c r="N30" s="58"/>
      <c r="O30" s="58"/>
      <c r="P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row>
    <row r="31" spans="1:110" s="77" customFormat="1" ht="20.100000000000001" customHeight="1" x14ac:dyDescent="0.3">
      <c r="A31" s="64" t="s">
        <v>62</v>
      </c>
      <c r="B31" s="64" t="s">
        <v>57</v>
      </c>
      <c r="C31" s="64" t="s">
        <v>290</v>
      </c>
      <c r="D31" s="64" t="s">
        <v>83</v>
      </c>
      <c r="E31" s="64" t="s">
        <v>84</v>
      </c>
      <c r="F31" s="64">
        <v>1</v>
      </c>
      <c r="G31" s="64" t="s">
        <v>29</v>
      </c>
      <c r="H31" s="64" t="s">
        <v>747</v>
      </c>
      <c r="I31" s="66"/>
      <c r="J31" s="66"/>
      <c r="K31" s="64" t="s">
        <v>445</v>
      </c>
      <c r="L31" s="64" t="s">
        <v>96</v>
      </c>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row>
    <row r="32" spans="1:110" s="68" customFormat="1" ht="20.100000000000001" customHeight="1" x14ac:dyDescent="0.3">
      <c r="A32" s="64" t="s">
        <v>62</v>
      </c>
      <c r="B32" s="64" t="s">
        <v>57</v>
      </c>
      <c r="C32" s="64" t="s">
        <v>291</v>
      </c>
      <c r="D32" s="64" t="s">
        <v>85</v>
      </c>
      <c r="E32" s="64" t="s">
        <v>86</v>
      </c>
      <c r="F32" s="64">
        <v>3</v>
      </c>
      <c r="G32" s="64" t="s">
        <v>32</v>
      </c>
      <c r="H32" s="64" t="s">
        <v>744</v>
      </c>
      <c r="I32" s="66"/>
      <c r="J32" s="66"/>
      <c r="K32" s="64" t="s">
        <v>457</v>
      </c>
      <c r="L32" s="64" t="s">
        <v>96</v>
      </c>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c r="BY32" s="58"/>
      <c r="BZ32" s="58"/>
      <c r="CA32" s="58"/>
      <c r="CB32" s="58"/>
      <c r="CC32" s="58"/>
      <c r="CD32" s="58"/>
      <c r="CE32" s="58"/>
      <c r="CF32" s="58"/>
      <c r="CG32" s="58"/>
      <c r="CH32" s="58"/>
      <c r="CI32" s="58"/>
      <c r="CJ32" s="58"/>
      <c r="CK32" s="58"/>
      <c r="CL32" s="58"/>
      <c r="CM32" s="58"/>
      <c r="CN32" s="58"/>
      <c r="CO32" s="58"/>
      <c r="CP32" s="58"/>
      <c r="CQ32" s="58"/>
      <c r="CR32" s="58"/>
      <c r="CS32" s="58"/>
      <c r="CT32" s="58"/>
      <c r="CU32" s="58"/>
      <c r="CV32" s="58"/>
      <c r="CW32" s="58"/>
      <c r="CX32" s="58"/>
      <c r="CY32" s="58"/>
      <c r="CZ32" s="58"/>
      <c r="DA32" s="58"/>
      <c r="DB32" s="58"/>
      <c r="DC32" s="58"/>
      <c r="DD32" s="58"/>
      <c r="DE32" s="58"/>
      <c r="DF32" s="58"/>
    </row>
    <row r="33" spans="1:110" s="68" customFormat="1" ht="37.950000000000003" customHeight="1" x14ac:dyDescent="0.3">
      <c r="A33" s="64" t="s">
        <v>62</v>
      </c>
      <c r="B33" s="64" t="s">
        <v>57</v>
      </c>
      <c r="C33" s="64" t="s">
        <v>275</v>
      </c>
      <c r="D33" s="65" t="s">
        <v>60</v>
      </c>
      <c r="E33" s="64" t="s">
        <v>470</v>
      </c>
      <c r="F33" s="64">
        <v>3</v>
      </c>
      <c r="G33" s="64" t="s">
        <v>32</v>
      </c>
      <c r="H33" s="64" t="s">
        <v>759</v>
      </c>
      <c r="I33" s="66"/>
      <c r="J33" s="66"/>
      <c r="K33" s="64" t="s">
        <v>457</v>
      </c>
      <c r="L33" s="64" t="s">
        <v>96</v>
      </c>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c r="BR33" s="58"/>
      <c r="BS33" s="58"/>
      <c r="BT33" s="58"/>
      <c r="BU33" s="58"/>
      <c r="BV33" s="58"/>
      <c r="BW33" s="58"/>
      <c r="BX33" s="58"/>
      <c r="BY33" s="58"/>
      <c r="BZ33" s="58"/>
      <c r="CA33" s="58"/>
      <c r="CB33" s="58"/>
      <c r="CC33" s="58"/>
      <c r="CD33" s="58"/>
      <c r="CE33" s="58"/>
      <c r="CF33" s="58"/>
      <c r="CG33" s="58"/>
      <c r="CH33" s="58"/>
      <c r="CI33" s="58"/>
      <c r="CJ33" s="58"/>
      <c r="CK33" s="58"/>
      <c r="CL33" s="58"/>
      <c r="CM33" s="58"/>
      <c r="CN33" s="58"/>
      <c r="CO33" s="58"/>
      <c r="CP33" s="58"/>
      <c r="CQ33" s="58"/>
      <c r="CR33" s="58"/>
      <c r="CS33" s="58"/>
      <c r="CT33" s="58"/>
      <c r="CU33" s="58"/>
      <c r="CV33" s="58"/>
      <c r="CW33" s="58"/>
      <c r="CX33" s="58"/>
      <c r="CY33" s="58"/>
      <c r="CZ33" s="58"/>
      <c r="DA33" s="58"/>
      <c r="DB33" s="58"/>
      <c r="DC33" s="58"/>
      <c r="DD33" s="58"/>
      <c r="DE33" s="58"/>
      <c r="DF33" s="58"/>
    </row>
    <row r="34" spans="1:110" s="68" customFormat="1" ht="20.100000000000001" customHeight="1" x14ac:dyDescent="0.3">
      <c r="A34" s="64" t="s">
        <v>62</v>
      </c>
      <c r="B34" s="64" t="s">
        <v>57</v>
      </c>
      <c r="C34" s="64" t="s">
        <v>292</v>
      </c>
      <c r="D34" s="64" t="s">
        <v>87</v>
      </c>
      <c r="E34" s="64" t="s">
        <v>88</v>
      </c>
      <c r="F34" s="64">
        <v>3</v>
      </c>
      <c r="G34" s="64" t="s">
        <v>32</v>
      </c>
      <c r="H34" s="64" t="s">
        <v>760</v>
      </c>
      <c r="I34" s="66"/>
      <c r="J34" s="66"/>
      <c r="K34" s="64" t="s">
        <v>453</v>
      </c>
      <c r="L34" s="64" t="s">
        <v>96</v>
      </c>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c r="BY34" s="58"/>
      <c r="BZ34" s="58"/>
      <c r="CA34" s="58"/>
      <c r="CB34" s="58"/>
      <c r="CC34" s="58"/>
      <c r="CD34" s="58"/>
      <c r="CE34" s="58"/>
      <c r="CF34" s="58"/>
      <c r="CG34" s="58"/>
      <c r="CH34" s="58"/>
      <c r="CI34" s="58"/>
      <c r="CJ34" s="58"/>
      <c r="CK34" s="58"/>
      <c r="CL34" s="58"/>
      <c r="CM34" s="58"/>
      <c r="CN34" s="58"/>
      <c r="CO34" s="58"/>
      <c r="CP34" s="58"/>
      <c r="CQ34" s="58"/>
      <c r="CR34" s="58"/>
      <c r="CS34" s="58"/>
      <c r="CT34" s="58"/>
      <c r="CU34" s="58"/>
      <c r="CV34" s="58"/>
      <c r="CW34" s="58"/>
      <c r="CX34" s="58"/>
      <c r="CY34" s="58"/>
      <c r="CZ34" s="58"/>
      <c r="DA34" s="58"/>
      <c r="DB34" s="58"/>
      <c r="DC34" s="58"/>
      <c r="DD34" s="58"/>
      <c r="DE34" s="58"/>
      <c r="DF34" s="58"/>
    </row>
    <row r="35" spans="1:110" s="68" customFormat="1" ht="20.100000000000001" customHeight="1" x14ac:dyDescent="0.3">
      <c r="A35" s="64" t="s">
        <v>62</v>
      </c>
      <c r="B35" s="64" t="s">
        <v>57</v>
      </c>
      <c r="C35" s="64" t="s">
        <v>293</v>
      </c>
      <c r="D35" s="65" t="s">
        <v>89</v>
      </c>
      <c r="E35" s="64" t="s">
        <v>562</v>
      </c>
      <c r="F35" s="64">
        <v>3</v>
      </c>
      <c r="G35" s="64" t="s">
        <v>29</v>
      </c>
      <c r="H35" s="64" t="s">
        <v>594</v>
      </c>
      <c r="I35" s="66"/>
      <c r="J35" s="66" t="s">
        <v>71</v>
      </c>
      <c r="K35" s="64" t="s">
        <v>445</v>
      </c>
      <c r="L35" s="64" t="s">
        <v>96</v>
      </c>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c r="BY35" s="58"/>
      <c r="BZ35" s="58"/>
      <c r="CA35" s="58"/>
      <c r="CB35" s="58"/>
      <c r="CC35" s="58"/>
      <c r="CD35" s="58"/>
      <c r="CE35" s="58"/>
      <c r="CF35" s="58"/>
      <c r="CG35" s="58"/>
      <c r="CH35" s="58"/>
      <c r="CI35" s="58"/>
      <c r="CJ35" s="58"/>
      <c r="CK35" s="58"/>
      <c r="CL35" s="58"/>
      <c r="CM35" s="58"/>
      <c r="CN35" s="58"/>
      <c r="CO35" s="58"/>
      <c r="CP35" s="58"/>
      <c r="CQ35" s="58"/>
      <c r="CR35" s="58"/>
      <c r="CS35" s="58"/>
      <c r="CT35" s="58"/>
      <c r="CU35" s="58"/>
      <c r="CV35" s="58"/>
      <c r="CW35" s="58"/>
      <c r="CX35" s="58"/>
      <c r="CY35" s="58"/>
      <c r="CZ35" s="58"/>
      <c r="DA35" s="58"/>
      <c r="DB35" s="58"/>
      <c r="DC35" s="58"/>
      <c r="DD35" s="58"/>
      <c r="DE35" s="58"/>
      <c r="DF35" s="58"/>
    </row>
    <row r="36" spans="1:110" s="68" customFormat="1" ht="20.100000000000001" customHeight="1" x14ac:dyDescent="0.3">
      <c r="A36" s="64" t="s">
        <v>62</v>
      </c>
      <c r="B36" s="64" t="s">
        <v>57</v>
      </c>
      <c r="C36" s="64" t="s">
        <v>294</v>
      </c>
      <c r="D36" s="64" t="s">
        <v>90</v>
      </c>
      <c r="E36" s="64" t="s">
        <v>91</v>
      </c>
      <c r="F36" s="64">
        <v>3</v>
      </c>
      <c r="G36" s="64" t="s">
        <v>29</v>
      </c>
      <c r="H36" s="64" t="s">
        <v>561</v>
      </c>
      <c r="I36" s="66"/>
      <c r="J36" s="66"/>
      <c r="K36" s="64" t="s">
        <v>533</v>
      </c>
      <c r="L36" s="64" t="s">
        <v>96</v>
      </c>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c r="BY36" s="58"/>
      <c r="BZ36" s="58"/>
      <c r="CA36" s="58"/>
      <c r="CB36" s="58"/>
      <c r="CC36" s="58"/>
      <c r="CD36" s="58"/>
      <c r="CE36" s="58"/>
      <c r="CF36" s="58"/>
      <c r="CG36" s="58"/>
      <c r="CH36" s="58"/>
      <c r="CI36" s="58"/>
      <c r="CJ36" s="58"/>
      <c r="CK36" s="58"/>
      <c r="CL36" s="58"/>
      <c r="CM36" s="58"/>
      <c r="CN36" s="58"/>
      <c r="CO36" s="58"/>
      <c r="CP36" s="58"/>
      <c r="CQ36" s="58"/>
      <c r="CR36" s="58"/>
      <c r="CS36" s="58"/>
      <c r="CT36" s="58"/>
      <c r="CU36" s="58"/>
      <c r="CV36" s="58"/>
      <c r="CW36" s="58"/>
      <c r="CX36" s="58"/>
      <c r="CY36" s="58"/>
      <c r="CZ36" s="58"/>
      <c r="DA36" s="58"/>
      <c r="DB36" s="58"/>
      <c r="DC36" s="58"/>
      <c r="DD36" s="58"/>
      <c r="DE36" s="58"/>
      <c r="DF36" s="58"/>
    </row>
    <row r="37" spans="1:110" s="68" customFormat="1" ht="20.100000000000001" customHeight="1" x14ac:dyDescent="0.3">
      <c r="A37" s="64" t="s">
        <v>62</v>
      </c>
      <c r="B37" s="64" t="s">
        <v>57</v>
      </c>
      <c r="C37" s="64" t="s">
        <v>295</v>
      </c>
      <c r="D37" s="64" t="s">
        <v>92</v>
      </c>
      <c r="E37" s="64" t="s">
        <v>93</v>
      </c>
      <c r="F37" s="64">
        <v>3</v>
      </c>
      <c r="G37" s="64" t="s">
        <v>32</v>
      </c>
      <c r="H37" s="64" t="s">
        <v>761</v>
      </c>
      <c r="I37" s="66"/>
      <c r="J37" s="66"/>
      <c r="K37" s="64" t="s">
        <v>449</v>
      </c>
      <c r="L37" s="64" t="s">
        <v>96</v>
      </c>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c r="BY37" s="58"/>
      <c r="BZ37" s="58"/>
      <c r="CA37" s="58"/>
      <c r="CB37" s="58"/>
      <c r="CC37" s="58"/>
      <c r="CD37" s="58"/>
      <c r="CE37" s="58"/>
      <c r="CF37" s="58"/>
      <c r="CG37" s="58"/>
      <c r="CH37" s="58"/>
      <c r="CI37" s="58"/>
      <c r="CJ37" s="58"/>
      <c r="CK37" s="58"/>
      <c r="CL37" s="58"/>
      <c r="CM37" s="58"/>
      <c r="CN37" s="58"/>
      <c r="CO37" s="58"/>
      <c r="CP37" s="58"/>
      <c r="CQ37" s="58"/>
      <c r="CR37" s="58"/>
      <c r="CS37" s="58"/>
      <c r="CT37" s="58"/>
      <c r="CU37" s="58"/>
      <c r="CV37" s="58"/>
      <c r="CW37" s="58"/>
      <c r="CX37" s="58"/>
      <c r="CY37" s="58"/>
      <c r="CZ37" s="58"/>
      <c r="DA37" s="58"/>
      <c r="DB37" s="58"/>
      <c r="DC37" s="58"/>
      <c r="DD37" s="58"/>
      <c r="DE37" s="58"/>
      <c r="DF37" s="58"/>
    </row>
    <row r="38" spans="1:110" s="58" customFormat="1" ht="20.100000000000001" customHeight="1" x14ac:dyDescent="0.3">
      <c r="A38" s="64" t="s">
        <v>62</v>
      </c>
      <c r="B38" s="64" t="s">
        <v>57</v>
      </c>
      <c r="C38" s="64" t="s">
        <v>296</v>
      </c>
      <c r="D38" s="64" t="s">
        <v>94</v>
      </c>
      <c r="E38" s="64" t="s">
        <v>95</v>
      </c>
      <c r="F38" s="64">
        <v>1</v>
      </c>
      <c r="G38" s="64" t="s">
        <v>32</v>
      </c>
      <c r="H38" s="64" t="s">
        <v>748</v>
      </c>
      <c r="I38" s="66"/>
      <c r="J38" s="66"/>
      <c r="K38" s="64" t="s">
        <v>449</v>
      </c>
      <c r="L38" s="64" t="s">
        <v>96</v>
      </c>
    </row>
    <row r="39" spans="1:110" s="58" customFormat="1" ht="20.100000000000001" customHeight="1" x14ac:dyDescent="0.3">
      <c r="A39" s="64" t="s">
        <v>62</v>
      </c>
      <c r="B39" s="64" t="s">
        <v>57</v>
      </c>
      <c r="C39" s="64" t="s">
        <v>276</v>
      </c>
      <c r="D39" s="64" t="s">
        <v>96</v>
      </c>
      <c r="E39" s="64" t="s">
        <v>97</v>
      </c>
      <c r="F39" s="64">
        <v>3</v>
      </c>
      <c r="G39" s="64" t="s">
        <v>29</v>
      </c>
      <c r="H39" s="64" t="s">
        <v>762</v>
      </c>
      <c r="I39" s="66"/>
      <c r="J39" s="66"/>
      <c r="K39" s="64" t="s">
        <v>449</v>
      </c>
      <c r="L39" s="64" t="s">
        <v>96</v>
      </c>
    </row>
    <row r="40" spans="1:110" s="58" customFormat="1" ht="20.100000000000001" customHeight="1" x14ac:dyDescent="0.3">
      <c r="A40" s="64" t="s">
        <v>62</v>
      </c>
      <c r="B40" s="64" t="s">
        <v>57</v>
      </c>
      <c r="C40" s="64" t="s">
        <v>297</v>
      </c>
      <c r="D40" s="64" t="s">
        <v>98</v>
      </c>
      <c r="E40" s="64" t="s">
        <v>99</v>
      </c>
      <c r="F40" s="64">
        <v>3</v>
      </c>
      <c r="G40" s="64" t="s">
        <v>32</v>
      </c>
      <c r="H40" s="64" t="s">
        <v>763</v>
      </c>
      <c r="I40" s="66"/>
      <c r="J40" s="66"/>
      <c r="K40" s="64" t="s">
        <v>454</v>
      </c>
      <c r="L40" s="64" t="s">
        <v>96</v>
      </c>
    </row>
    <row r="41" spans="1:110" s="58" customFormat="1" ht="20.100000000000001" customHeight="1" x14ac:dyDescent="0.3">
      <c r="A41" s="64" t="s">
        <v>62</v>
      </c>
      <c r="B41" s="64" t="s">
        <v>57</v>
      </c>
      <c r="C41" s="64" t="s">
        <v>298</v>
      </c>
      <c r="D41" s="64" t="s">
        <v>100</v>
      </c>
      <c r="E41" s="64" t="s">
        <v>101</v>
      </c>
      <c r="F41" s="64">
        <v>3</v>
      </c>
      <c r="G41" s="64" t="s">
        <v>32</v>
      </c>
      <c r="H41" s="64" t="s">
        <v>750</v>
      </c>
      <c r="I41" s="66"/>
      <c r="J41" s="66"/>
      <c r="K41" s="64" t="s">
        <v>440</v>
      </c>
      <c r="L41" s="64" t="s">
        <v>96</v>
      </c>
    </row>
    <row r="42" spans="1:110" s="58" customFormat="1" ht="20.100000000000001" customHeight="1" x14ac:dyDescent="0.3">
      <c r="A42" s="64" t="s">
        <v>62</v>
      </c>
      <c r="B42" s="64" t="s">
        <v>57</v>
      </c>
      <c r="C42" s="64" t="s">
        <v>299</v>
      </c>
      <c r="D42" s="64" t="s">
        <v>102</v>
      </c>
      <c r="E42" s="64" t="s">
        <v>103</v>
      </c>
      <c r="F42" s="64" t="s">
        <v>104</v>
      </c>
      <c r="G42" s="64" t="s">
        <v>25</v>
      </c>
      <c r="H42" s="64" t="s">
        <v>594</v>
      </c>
      <c r="I42" s="66"/>
      <c r="J42" s="66"/>
      <c r="K42" s="64" t="s">
        <v>445</v>
      </c>
      <c r="L42" s="64" t="s">
        <v>96</v>
      </c>
    </row>
    <row r="43" spans="1:110" s="58" customFormat="1" ht="20.100000000000001" customHeight="1" x14ac:dyDescent="0.3">
      <c r="A43" s="64" t="s">
        <v>62</v>
      </c>
      <c r="B43" s="64" t="s">
        <v>57</v>
      </c>
      <c r="C43" s="64" t="s">
        <v>300</v>
      </c>
      <c r="D43" s="64" t="s">
        <v>105</v>
      </c>
      <c r="E43" s="64" t="s">
        <v>106</v>
      </c>
      <c r="F43" s="64" t="s">
        <v>107</v>
      </c>
      <c r="G43" s="64" t="s">
        <v>25</v>
      </c>
      <c r="H43" s="64" t="s">
        <v>594</v>
      </c>
      <c r="I43" s="66"/>
      <c r="J43" s="66"/>
      <c r="K43" s="64" t="s">
        <v>445</v>
      </c>
      <c r="L43" s="64" t="s">
        <v>96</v>
      </c>
    </row>
    <row r="44" spans="1:110" ht="20.100000000000001" customHeight="1" x14ac:dyDescent="0.3">
      <c r="A44" s="67" t="s">
        <v>62</v>
      </c>
      <c r="B44" s="67" t="s">
        <v>57</v>
      </c>
      <c r="C44" s="67" t="s">
        <v>277</v>
      </c>
      <c r="D44" s="67" t="s">
        <v>108</v>
      </c>
      <c r="E44" s="67" t="s">
        <v>109</v>
      </c>
      <c r="F44" s="67">
        <v>3</v>
      </c>
      <c r="G44" s="67" t="s">
        <v>32</v>
      </c>
      <c r="H44" s="67" t="s">
        <v>764</v>
      </c>
      <c r="I44" s="67" t="s">
        <v>110</v>
      </c>
      <c r="J44" s="67" t="s">
        <v>96</v>
      </c>
      <c r="K44" s="67" t="s">
        <v>447</v>
      </c>
      <c r="L44" s="67" t="s">
        <v>96</v>
      </c>
    </row>
    <row r="45" spans="1:110" ht="20.100000000000001" customHeight="1" x14ac:dyDescent="0.3">
      <c r="A45" s="67" t="s">
        <v>62</v>
      </c>
      <c r="B45" s="67" t="s">
        <v>57</v>
      </c>
      <c r="C45" s="67" t="s">
        <v>278</v>
      </c>
      <c r="D45" s="67" t="s">
        <v>111</v>
      </c>
      <c r="E45" s="67" t="s">
        <v>112</v>
      </c>
      <c r="F45" s="67">
        <v>3</v>
      </c>
      <c r="G45" s="67" t="s">
        <v>535</v>
      </c>
      <c r="H45" s="67" t="s">
        <v>765</v>
      </c>
      <c r="I45" s="67" t="s">
        <v>110</v>
      </c>
      <c r="J45" s="67" t="s">
        <v>96</v>
      </c>
      <c r="K45" s="67" t="s">
        <v>448</v>
      </c>
      <c r="L45" s="67" t="s">
        <v>113</v>
      </c>
    </row>
    <row r="46" spans="1:110" ht="20.100000000000001" customHeight="1" x14ac:dyDescent="0.3">
      <c r="A46" s="67" t="s">
        <v>62</v>
      </c>
      <c r="B46" s="67" t="s">
        <v>57</v>
      </c>
      <c r="C46" s="220" t="s">
        <v>301</v>
      </c>
      <c r="D46" s="67" t="s">
        <v>114</v>
      </c>
      <c r="E46" s="67" t="s">
        <v>115</v>
      </c>
      <c r="F46" s="67">
        <v>3</v>
      </c>
      <c r="G46" s="67" t="s">
        <v>29</v>
      </c>
      <c r="H46" s="67" t="s">
        <v>766</v>
      </c>
      <c r="I46" s="67" t="s">
        <v>110</v>
      </c>
      <c r="J46" s="67" t="s">
        <v>96</v>
      </c>
      <c r="K46" s="67" t="s">
        <v>449</v>
      </c>
      <c r="L46" s="220" t="s">
        <v>116</v>
      </c>
    </row>
    <row r="47" spans="1:110" ht="20.100000000000001" customHeight="1" x14ac:dyDescent="0.3">
      <c r="A47" s="67" t="s">
        <v>62</v>
      </c>
      <c r="B47" s="67" t="s">
        <v>57</v>
      </c>
      <c r="C47" s="220" t="s">
        <v>302</v>
      </c>
      <c r="D47" s="67" t="s">
        <v>117</v>
      </c>
      <c r="E47" s="67" t="s">
        <v>118</v>
      </c>
      <c r="F47" s="67">
        <v>3</v>
      </c>
      <c r="G47" s="67" t="s">
        <v>32</v>
      </c>
      <c r="H47" s="67" t="s">
        <v>767</v>
      </c>
      <c r="I47" s="67" t="s">
        <v>110</v>
      </c>
      <c r="J47" s="67" t="s">
        <v>96</v>
      </c>
      <c r="K47" s="67" t="s">
        <v>450</v>
      </c>
      <c r="L47" s="220" t="s">
        <v>116</v>
      </c>
    </row>
    <row r="48" spans="1:110" ht="20.100000000000001" customHeight="1" x14ac:dyDescent="0.3">
      <c r="A48" s="67" t="s">
        <v>62</v>
      </c>
      <c r="B48" s="67" t="s">
        <v>57</v>
      </c>
      <c r="C48" s="67" t="s">
        <v>303</v>
      </c>
      <c r="D48" s="67" t="s">
        <v>119</v>
      </c>
      <c r="E48" s="67" t="s">
        <v>120</v>
      </c>
      <c r="F48" s="67">
        <v>3</v>
      </c>
      <c r="G48" s="67" t="s">
        <v>536</v>
      </c>
      <c r="H48" s="67" t="s">
        <v>765</v>
      </c>
      <c r="I48" s="67" t="s">
        <v>110</v>
      </c>
      <c r="J48" s="67" t="s">
        <v>96</v>
      </c>
      <c r="K48" s="67" t="s">
        <v>451</v>
      </c>
      <c r="L48" s="67" t="s">
        <v>96</v>
      </c>
    </row>
    <row r="49" spans="1:12" ht="20.100000000000001" customHeight="1" x14ac:dyDescent="0.3">
      <c r="A49" s="67" t="s">
        <v>62</v>
      </c>
      <c r="B49" s="67" t="s">
        <v>57</v>
      </c>
      <c r="C49" s="67" t="s">
        <v>304</v>
      </c>
      <c r="D49" s="67" t="s">
        <v>121</v>
      </c>
      <c r="E49" s="67" t="s">
        <v>122</v>
      </c>
      <c r="F49" s="67">
        <v>3</v>
      </c>
      <c r="G49" s="67" t="s">
        <v>538</v>
      </c>
      <c r="H49" s="67" t="s">
        <v>767</v>
      </c>
      <c r="I49" s="67" t="s">
        <v>110</v>
      </c>
      <c r="J49" s="67" t="s">
        <v>96</v>
      </c>
      <c r="K49" s="67" t="s">
        <v>440</v>
      </c>
      <c r="L49" s="67" t="s">
        <v>96</v>
      </c>
    </row>
    <row r="50" spans="1:12" ht="20.100000000000001" customHeight="1" x14ac:dyDescent="0.3">
      <c r="A50" s="67" t="s">
        <v>62</v>
      </c>
      <c r="B50" s="67" t="s">
        <v>57</v>
      </c>
      <c r="C50" s="67" t="s">
        <v>305</v>
      </c>
      <c r="D50" s="67" t="s">
        <v>123</v>
      </c>
      <c r="E50" s="67" t="s">
        <v>124</v>
      </c>
      <c r="F50" s="67">
        <v>3</v>
      </c>
      <c r="G50" s="67" t="s">
        <v>32</v>
      </c>
      <c r="H50" s="67" t="s">
        <v>767</v>
      </c>
      <c r="I50" s="67" t="s">
        <v>110</v>
      </c>
      <c r="J50" s="67" t="s">
        <v>96</v>
      </c>
      <c r="K50" s="67" t="s">
        <v>440</v>
      </c>
      <c r="L50" s="67" t="s">
        <v>96</v>
      </c>
    </row>
    <row r="51" spans="1:12" ht="20.100000000000001" customHeight="1" x14ac:dyDescent="0.3">
      <c r="A51" s="67" t="s">
        <v>62</v>
      </c>
      <c r="B51" s="67" t="s">
        <v>57</v>
      </c>
      <c r="C51" s="67" t="s">
        <v>306</v>
      </c>
      <c r="D51" s="67" t="s">
        <v>125</v>
      </c>
      <c r="E51" s="67" t="s">
        <v>126</v>
      </c>
      <c r="F51" s="67">
        <v>3</v>
      </c>
      <c r="G51" s="67" t="s">
        <v>536</v>
      </c>
      <c r="H51" s="67" t="s">
        <v>768</v>
      </c>
      <c r="I51" s="67" t="s">
        <v>110</v>
      </c>
      <c r="J51" s="67" t="s">
        <v>96</v>
      </c>
      <c r="K51" s="67" t="s">
        <v>449</v>
      </c>
      <c r="L51" s="67" t="s">
        <v>127</v>
      </c>
    </row>
    <row r="52" spans="1:12" ht="20.100000000000001" customHeight="1" x14ac:dyDescent="0.3">
      <c r="A52" s="67" t="s">
        <v>62</v>
      </c>
      <c r="B52" s="67" t="s">
        <v>57</v>
      </c>
      <c r="C52" s="67" t="s">
        <v>307</v>
      </c>
      <c r="D52" s="67" t="s">
        <v>128</v>
      </c>
      <c r="E52" s="67" t="s">
        <v>129</v>
      </c>
      <c r="F52" s="67">
        <v>3</v>
      </c>
      <c r="G52" s="67" t="s">
        <v>29</v>
      </c>
      <c r="H52" s="67" t="s">
        <v>768</v>
      </c>
      <c r="I52" s="67" t="s">
        <v>110</v>
      </c>
      <c r="J52" s="67" t="s">
        <v>96</v>
      </c>
      <c r="K52" s="67" t="s">
        <v>449</v>
      </c>
      <c r="L52" s="67" t="s">
        <v>96</v>
      </c>
    </row>
    <row r="53" spans="1:12" ht="20.100000000000001" customHeight="1" x14ac:dyDescent="0.3">
      <c r="A53" s="67" t="s">
        <v>62</v>
      </c>
      <c r="B53" s="67" t="s">
        <v>57</v>
      </c>
      <c r="C53" s="67" t="s">
        <v>308</v>
      </c>
      <c r="D53" s="67" t="s">
        <v>131</v>
      </c>
      <c r="E53" s="67" t="s">
        <v>132</v>
      </c>
      <c r="F53" s="67">
        <v>3</v>
      </c>
      <c r="G53" s="67" t="s">
        <v>537</v>
      </c>
      <c r="H53" s="67" t="s">
        <v>769</v>
      </c>
      <c r="I53" s="67" t="s">
        <v>110</v>
      </c>
      <c r="J53" s="67" t="s">
        <v>96</v>
      </c>
      <c r="K53" s="67" t="s">
        <v>449</v>
      </c>
      <c r="L53" s="67" t="s">
        <v>96</v>
      </c>
    </row>
    <row r="54" spans="1:12" ht="20.100000000000001" customHeight="1" x14ac:dyDescent="0.3">
      <c r="A54" s="67" t="s">
        <v>62</v>
      </c>
      <c r="B54" s="67" t="s">
        <v>57</v>
      </c>
      <c r="C54" s="67" t="s">
        <v>309</v>
      </c>
      <c r="D54" s="67" t="s">
        <v>133</v>
      </c>
      <c r="E54" s="67" t="s">
        <v>134</v>
      </c>
      <c r="F54" s="67">
        <v>3</v>
      </c>
      <c r="G54" s="67" t="s">
        <v>538</v>
      </c>
      <c r="H54" s="67" t="s">
        <v>770</v>
      </c>
      <c r="I54" s="67" t="s">
        <v>110</v>
      </c>
      <c r="J54" s="67" t="s">
        <v>96</v>
      </c>
      <c r="K54" s="67" t="s">
        <v>449</v>
      </c>
      <c r="L54" s="67" t="s">
        <v>96</v>
      </c>
    </row>
    <row r="55" spans="1:12" ht="72.599999999999994" customHeight="1" x14ac:dyDescent="0.3">
      <c r="A55" s="67" t="s">
        <v>62</v>
      </c>
      <c r="B55" s="67" t="s">
        <v>57</v>
      </c>
      <c r="C55" s="220" t="s">
        <v>310</v>
      </c>
      <c r="D55" s="67" t="s">
        <v>135</v>
      </c>
      <c r="E55" s="67" t="s">
        <v>136</v>
      </c>
      <c r="F55" s="67">
        <v>3</v>
      </c>
      <c r="G55" s="67" t="s">
        <v>32</v>
      </c>
      <c r="H55" s="67" t="s">
        <v>546</v>
      </c>
      <c r="I55" s="67" t="s">
        <v>110</v>
      </c>
      <c r="J55" s="67" t="s">
        <v>96</v>
      </c>
      <c r="K55" s="67" t="s">
        <v>440</v>
      </c>
      <c r="L55" s="220" t="s">
        <v>137</v>
      </c>
    </row>
    <row r="56" spans="1:12" ht="20.100000000000001" customHeight="1" x14ac:dyDescent="0.3">
      <c r="A56" s="67" t="s">
        <v>62</v>
      </c>
      <c r="B56" s="67" t="s">
        <v>57</v>
      </c>
      <c r="C56" s="67" t="s">
        <v>311</v>
      </c>
      <c r="D56" s="67" t="s">
        <v>138</v>
      </c>
      <c r="E56" s="67" t="s">
        <v>139</v>
      </c>
      <c r="F56" s="67">
        <v>3</v>
      </c>
      <c r="G56" s="67" t="s">
        <v>32</v>
      </c>
      <c r="H56" s="67" t="s">
        <v>771</v>
      </c>
      <c r="I56" s="67" t="s">
        <v>96</v>
      </c>
      <c r="J56" s="67" t="s">
        <v>452</v>
      </c>
      <c r="K56" s="67" t="s">
        <v>450</v>
      </c>
      <c r="L56" s="67" t="s">
        <v>141</v>
      </c>
    </row>
    <row r="57" spans="1:12" ht="20.100000000000001" customHeight="1" x14ac:dyDescent="0.3">
      <c r="A57" s="67" t="s">
        <v>62</v>
      </c>
      <c r="B57" s="67" t="s">
        <v>57</v>
      </c>
      <c r="C57" s="67" t="s">
        <v>312</v>
      </c>
      <c r="D57" s="67" t="s">
        <v>142</v>
      </c>
      <c r="E57" s="67" t="s">
        <v>143</v>
      </c>
      <c r="F57" s="67">
        <v>3</v>
      </c>
      <c r="G57" s="67" t="s">
        <v>29</v>
      </c>
      <c r="H57" s="67" t="s">
        <v>771</v>
      </c>
      <c r="I57" s="67" t="s">
        <v>96</v>
      </c>
      <c r="J57" s="67" t="s">
        <v>452</v>
      </c>
      <c r="K57" s="67" t="s">
        <v>450</v>
      </c>
      <c r="L57" s="67" t="s">
        <v>141</v>
      </c>
    </row>
    <row r="58" spans="1:12" ht="20.100000000000001" customHeight="1" x14ac:dyDescent="0.3">
      <c r="A58" s="67" t="s">
        <v>62</v>
      </c>
      <c r="B58" s="67" t="s">
        <v>57</v>
      </c>
      <c r="C58" s="67" t="s">
        <v>313</v>
      </c>
      <c r="D58" s="67" t="s">
        <v>144</v>
      </c>
      <c r="E58" s="67" t="s">
        <v>145</v>
      </c>
      <c r="F58" s="67">
        <v>3</v>
      </c>
      <c r="G58" s="67" t="s">
        <v>537</v>
      </c>
      <c r="H58" s="67" t="s">
        <v>772</v>
      </c>
      <c r="I58" s="67" t="s">
        <v>96</v>
      </c>
      <c r="J58" s="67" t="s">
        <v>452</v>
      </c>
      <c r="K58" s="67" t="s">
        <v>450</v>
      </c>
      <c r="L58" s="67" t="s">
        <v>141</v>
      </c>
    </row>
    <row r="59" spans="1:12" ht="20.100000000000001" customHeight="1" x14ac:dyDescent="0.3">
      <c r="A59" s="67" t="s">
        <v>62</v>
      </c>
      <c r="B59" s="67" t="s">
        <v>57</v>
      </c>
      <c r="C59" s="67" t="s">
        <v>314</v>
      </c>
      <c r="D59" s="67" t="s">
        <v>146</v>
      </c>
      <c r="E59" s="67" t="s">
        <v>147</v>
      </c>
      <c r="F59" s="67">
        <v>3</v>
      </c>
      <c r="G59" s="67" t="s">
        <v>537</v>
      </c>
      <c r="H59" s="67" t="s">
        <v>773</v>
      </c>
      <c r="I59" s="67" t="s">
        <v>96</v>
      </c>
      <c r="J59" s="67" t="s">
        <v>452</v>
      </c>
      <c r="K59" s="67" t="s">
        <v>450</v>
      </c>
      <c r="L59" s="67" t="s">
        <v>141</v>
      </c>
    </row>
    <row r="60" spans="1:12" ht="20.100000000000001" customHeight="1" x14ac:dyDescent="0.3">
      <c r="A60" s="67" t="s">
        <v>62</v>
      </c>
      <c r="B60" s="67" t="s">
        <v>57</v>
      </c>
      <c r="C60" s="67" t="s">
        <v>315</v>
      </c>
      <c r="D60" s="67" t="s">
        <v>148</v>
      </c>
      <c r="E60" s="67" t="s">
        <v>149</v>
      </c>
      <c r="F60" s="67">
        <v>3</v>
      </c>
      <c r="G60" s="67" t="s">
        <v>29</v>
      </c>
      <c r="H60" s="67" t="s">
        <v>774</v>
      </c>
      <c r="I60" s="67" t="s">
        <v>96</v>
      </c>
      <c r="J60" s="67" t="s">
        <v>452</v>
      </c>
      <c r="K60" s="67" t="s">
        <v>453</v>
      </c>
      <c r="L60" s="67" t="s">
        <v>150</v>
      </c>
    </row>
    <row r="61" spans="1:12" ht="20.100000000000001" customHeight="1" x14ac:dyDescent="0.3">
      <c r="A61" s="67" t="s">
        <v>62</v>
      </c>
      <c r="B61" s="67" t="s">
        <v>57</v>
      </c>
      <c r="C61" s="67" t="s">
        <v>316</v>
      </c>
      <c r="D61" s="67" t="s">
        <v>151</v>
      </c>
      <c r="E61" s="67" t="s">
        <v>152</v>
      </c>
      <c r="F61" s="67">
        <v>3</v>
      </c>
      <c r="G61" s="67" t="s">
        <v>537</v>
      </c>
      <c r="H61" s="67" t="s">
        <v>775</v>
      </c>
      <c r="I61" s="67" t="s">
        <v>96</v>
      </c>
      <c r="J61" s="67" t="s">
        <v>452</v>
      </c>
      <c r="K61" s="67" t="s">
        <v>453</v>
      </c>
      <c r="L61" s="67" t="s">
        <v>150</v>
      </c>
    </row>
    <row r="62" spans="1:12" s="58" customFormat="1" ht="20.100000000000001" customHeight="1" x14ac:dyDescent="0.3">
      <c r="A62" s="67" t="s">
        <v>62</v>
      </c>
      <c r="B62" s="67" t="s">
        <v>57</v>
      </c>
      <c r="C62" s="67" t="s">
        <v>317</v>
      </c>
      <c r="D62" s="67" t="s">
        <v>153</v>
      </c>
      <c r="E62" s="67" t="s">
        <v>154</v>
      </c>
      <c r="F62" s="67">
        <v>3</v>
      </c>
      <c r="G62" s="67" t="s">
        <v>536</v>
      </c>
      <c r="H62" s="67" t="s">
        <v>776</v>
      </c>
      <c r="I62" s="67" t="s">
        <v>110</v>
      </c>
      <c r="J62" s="67" t="s">
        <v>96</v>
      </c>
      <c r="K62" s="67" t="s">
        <v>449</v>
      </c>
      <c r="L62" s="67" t="s">
        <v>96</v>
      </c>
    </row>
    <row r="63" spans="1:12" s="58" customFormat="1" ht="20.100000000000001" customHeight="1" x14ac:dyDescent="0.3">
      <c r="A63" s="67" t="s">
        <v>62</v>
      </c>
      <c r="B63" s="67" t="s">
        <v>57</v>
      </c>
      <c r="C63" s="67" t="s">
        <v>318</v>
      </c>
      <c r="D63" s="67" t="s">
        <v>155</v>
      </c>
      <c r="E63" s="67" t="s">
        <v>156</v>
      </c>
      <c r="F63" s="67">
        <v>3</v>
      </c>
      <c r="G63" s="67" t="s">
        <v>535</v>
      </c>
      <c r="H63" s="67" t="s">
        <v>777</v>
      </c>
      <c r="I63" s="67" t="s">
        <v>110</v>
      </c>
      <c r="J63" s="67" t="s">
        <v>96</v>
      </c>
      <c r="K63" s="67" t="s">
        <v>445</v>
      </c>
      <c r="L63" s="67" t="s">
        <v>96</v>
      </c>
    </row>
    <row r="64" spans="1:12" s="58" customFormat="1" ht="20.100000000000001" customHeight="1" x14ac:dyDescent="0.3">
      <c r="A64" s="67" t="s">
        <v>62</v>
      </c>
      <c r="B64" s="67" t="s">
        <v>57</v>
      </c>
      <c r="C64" s="67" t="s">
        <v>319</v>
      </c>
      <c r="D64" s="67" t="s">
        <v>157</v>
      </c>
      <c r="E64" s="67" t="s">
        <v>158</v>
      </c>
      <c r="F64" s="67">
        <v>3</v>
      </c>
      <c r="G64" s="67" t="s">
        <v>29</v>
      </c>
      <c r="H64" s="67" t="s">
        <v>778</v>
      </c>
      <c r="I64" s="67" t="s">
        <v>110</v>
      </c>
      <c r="J64" s="67" t="s">
        <v>96</v>
      </c>
      <c r="K64" s="67" t="s">
        <v>448</v>
      </c>
      <c r="L64" s="76" t="s">
        <v>60</v>
      </c>
    </row>
    <row r="65" spans="1:12" s="58" customFormat="1" ht="20.100000000000001" customHeight="1" x14ac:dyDescent="0.3">
      <c r="A65" s="67" t="s">
        <v>62</v>
      </c>
      <c r="B65" s="67" t="s">
        <v>57</v>
      </c>
      <c r="C65" s="67" t="s">
        <v>320</v>
      </c>
      <c r="D65" s="67" t="s">
        <v>159</v>
      </c>
      <c r="E65" s="67" t="s">
        <v>160</v>
      </c>
      <c r="F65" s="67">
        <v>3</v>
      </c>
      <c r="G65" s="67" t="s">
        <v>29</v>
      </c>
      <c r="H65" s="67" t="s">
        <v>768</v>
      </c>
      <c r="I65" s="67" t="s">
        <v>110</v>
      </c>
      <c r="J65" s="67" t="s">
        <v>96</v>
      </c>
      <c r="K65" s="67" t="s">
        <v>447</v>
      </c>
      <c r="L65" s="67" t="s">
        <v>96</v>
      </c>
    </row>
    <row r="66" spans="1:12" ht="20.100000000000001" customHeight="1" x14ac:dyDescent="0.3">
      <c r="A66" s="67" t="s">
        <v>62</v>
      </c>
      <c r="B66" s="67" t="s">
        <v>57</v>
      </c>
      <c r="C66" s="67" t="s">
        <v>321</v>
      </c>
      <c r="D66" s="67" t="s">
        <v>161</v>
      </c>
      <c r="E66" s="67" t="s">
        <v>162</v>
      </c>
      <c r="F66" s="67">
        <v>3</v>
      </c>
      <c r="G66" s="67" t="s">
        <v>539</v>
      </c>
      <c r="H66" s="67" t="s">
        <v>779</v>
      </c>
      <c r="I66" s="67" t="s">
        <v>110</v>
      </c>
      <c r="J66" s="67" t="s">
        <v>96</v>
      </c>
      <c r="K66" s="67" t="s">
        <v>449</v>
      </c>
      <c r="L66" s="67" t="s">
        <v>168</v>
      </c>
    </row>
    <row r="67" spans="1:12" ht="20.100000000000001" customHeight="1" x14ac:dyDescent="0.3">
      <c r="A67" s="67" t="s">
        <v>62</v>
      </c>
      <c r="B67" s="67" t="s">
        <v>57</v>
      </c>
      <c r="C67" s="67" t="s">
        <v>322</v>
      </c>
      <c r="D67" s="67" t="s">
        <v>163</v>
      </c>
      <c r="E67" s="67" t="s">
        <v>164</v>
      </c>
      <c r="F67" s="67">
        <v>3</v>
      </c>
      <c r="G67" s="67" t="s">
        <v>536</v>
      </c>
      <c r="H67" s="67" t="s">
        <v>780</v>
      </c>
      <c r="I67" s="67" t="s">
        <v>110</v>
      </c>
      <c r="J67" s="67" t="s">
        <v>96</v>
      </c>
      <c r="K67" s="67" t="s">
        <v>449</v>
      </c>
      <c r="L67" s="67" t="s">
        <v>165</v>
      </c>
    </row>
    <row r="68" spans="1:12" ht="20.100000000000001" customHeight="1" x14ac:dyDescent="0.3">
      <c r="A68" s="67" t="s">
        <v>62</v>
      </c>
      <c r="B68" s="67" t="s">
        <v>57</v>
      </c>
      <c r="C68" s="67" t="s">
        <v>323</v>
      </c>
      <c r="D68" s="67" t="s">
        <v>166</v>
      </c>
      <c r="E68" s="67" t="s">
        <v>167</v>
      </c>
      <c r="F68" s="67">
        <v>3</v>
      </c>
      <c r="G68" s="67" t="s">
        <v>29</v>
      </c>
      <c r="H68" s="67" t="s">
        <v>779</v>
      </c>
      <c r="I68" s="67" t="s">
        <v>96</v>
      </c>
      <c r="J68" s="67" t="s">
        <v>452</v>
      </c>
      <c r="K68" s="67" t="s">
        <v>449</v>
      </c>
      <c r="L68" s="67" t="s">
        <v>168</v>
      </c>
    </row>
    <row r="69" spans="1:12" ht="20.100000000000001" customHeight="1" x14ac:dyDescent="0.3">
      <c r="A69" s="67" t="s">
        <v>62</v>
      </c>
      <c r="B69" s="67" t="s">
        <v>57</v>
      </c>
      <c r="C69" s="67" t="s">
        <v>324</v>
      </c>
      <c r="D69" s="67" t="s">
        <v>169</v>
      </c>
      <c r="E69" s="67" t="s">
        <v>170</v>
      </c>
      <c r="F69" s="67">
        <v>3</v>
      </c>
      <c r="G69" s="67" t="s">
        <v>537</v>
      </c>
      <c r="H69" s="67" t="s">
        <v>779</v>
      </c>
      <c r="I69" s="67" t="s">
        <v>96</v>
      </c>
      <c r="J69" s="67" t="s">
        <v>452</v>
      </c>
      <c r="K69" s="67" t="s">
        <v>449</v>
      </c>
      <c r="L69" s="67" t="s">
        <v>168</v>
      </c>
    </row>
    <row r="70" spans="1:12" ht="20.100000000000001" customHeight="1" x14ac:dyDescent="0.3">
      <c r="A70" s="67" t="s">
        <v>62</v>
      </c>
      <c r="B70" s="67" t="s">
        <v>57</v>
      </c>
      <c r="C70" s="67" t="s">
        <v>325</v>
      </c>
      <c r="D70" s="67" t="s">
        <v>171</v>
      </c>
      <c r="E70" s="67" t="s">
        <v>172</v>
      </c>
      <c r="F70" s="67">
        <v>3</v>
      </c>
      <c r="G70" s="67" t="s">
        <v>537</v>
      </c>
      <c r="H70" s="67" t="s">
        <v>779</v>
      </c>
      <c r="I70" s="67" t="s">
        <v>96</v>
      </c>
      <c r="J70" s="67" t="s">
        <v>452</v>
      </c>
      <c r="K70" s="67" t="s">
        <v>449</v>
      </c>
      <c r="L70" s="67" t="s">
        <v>168</v>
      </c>
    </row>
    <row r="71" spans="1:12" ht="20.100000000000001" customHeight="1" x14ac:dyDescent="0.3">
      <c r="A71" s="67" t="s">
        <v>62</v>
      </c>
      <c r="B71" s="67" t="s">
        <v>57</v>
      </c>
      <c r="C71" s="67" t="s">
        <v>326</v>
      </c>
      <c r="D71" s="67" t="s">
        <v>173</v>
      </c>
      <c r="E71" s="67" t="s">
        <v>174</v>
      </c>
      <c r="F71" s="67">
        <v>3</v>
      </c>
      <c r="G71" s="67" t="s">
        <v>32</v>
      </c>
      <c r="H71" s="67" t="s">
        <v>781</v>
      </c>
      <c r="I71" s="67" t="s">
        <v>110</v>
      </c>
      <c r="J71" s="67" t="s">
        <v>96</v>
      </c>
      <c r="K71" s="67" t="s">
        <v>454</v>
      </c>
      <c r="L71" s="67" t="s">
        <v>525</v>
      </c>
    </row>
    <row r="72" spans="1:12" ht="20.100000000000001" customHeight="1" x14ac:dyDescent="0.3">
      <c r="A72" s="67" t="s">
        <v>62</v>
      </c>
      <c r="B72" s="67" t="s">
        <v>57</v>
      </c>
      <c r="C72" s="67" t="s">
        <v>327</v>
      </c>
      <c r="D72" s="67" t="s">
        <v>175</v>
      </c>
      <c r="E72" s="67" t="s">
        <v>176</v>
      </c>
      <c r="F72" s="67">
        <v>3</v>
      </c>
      <c r="G72" s="67" t="s">
        <v>29</v>
      </c>
      <c r="H72" s="67" t="s">
        <v>782</v>
      </c>
      <c r="I72" s="67" t="s">
        <v>96</v>
      </c>
      <c r="J72" s="67" t="s">
        <v>452</v>
      </c>
      <c r="K72" s="67" t="s">
        <v>454</v>
      </c>
      <c r="L72" s="67" t="s">
        <v>526</v>
      </c>
    </row>
    <row r="73" spans="1:12" ht="42.6" customHeight="1" x14ac:dyDescent="0.3">
      <c r="A73" s="67" t="s">
        <v>62</v>
      </c>
      <c r="B73" s="67" t="s">
        <v>57</v>
      </c>
      <c r="C73" s="67" t="s">
        <v>328</v>
      </c>
      <c r="D73" s="67" t="s">
        <v>177</v>
      </c>
      <c r="E73" s="67" t="s">
        <v>178</v>
      </c>
      <c r="F73" s="67">
        <v>3</v>
      </c>
      <c r="G73" s="67" t="s">
        <v>32</v>
      </c>
      <c r="H73" s="67" t="s">
        <v>783</v>
      </c>
      <c r="I73" s="67" t="s">
        <v>110</v>
      </c>
      <c r="J73" s="67" t="s">
        <v>96</v>
      </c>
      <c r="K73" s="67" t="s">
        <v>454</v>
      </c>
      <c r="L73" s="67" t="s">
        <v>455</v>
      </c>
    </row>
    <row r="74" spans="1:12" ht="20.100000000000001" customHeight="1" x14ac:dyDescent="0.3">
      <c r="A74" s="67" t="s">
        <v>62</v>
      </c>
      <c r="B74" s="67" t="s">
        <v>57</v>
      </c>
      <c r="C74" s="67" t="s">
        <v>329</v>
      </c>
      <c r="D74" s="67" t="s">
        <v>179</v>
      </c>
      <c r="E74" s="67" t="s">
        <v>180</v>
      </c>
      <c r="F74" s="67">
        <v>3</v>
      </c>
      <c r="G74" s="67" t="s">
        <v>29</v>
      </c>
      <c r="H74" s="67" t="s">
        <v>784</v>
      </c>
      <c r="I74" s="67" t="s">
        <v>96</v>
      </c>
      <c r="J74" s="67" t="s">
        <v>452</v>
      </c>
      <c r="K74" s="67" t="s">
        <v>454</v>
      </c>
      <c r="L74" s="67" t="s">
        <v>525</v>
      </c>
    </row>
    <row r="75" spans="1:12" ht="20.100000000000001" customHeight="1" x14ac:dyDescent="0.3">
      <c r="A75" s="67" t="s">
        <v>62</v>
      </c>
      <c r="B75" s="67" t="s">
        <v>57</v>
      </c>
      <c r="C75" s="67" t="s">
        <v>330</v>
      </c>
      <c r="D75" s="67" t="s">
        <v>181</v>
      </c>
      <c r="E75" s="67" t="s">
        <v>182</v>
      </c>
      <c r="F75" s="67">
        <v>3</v>
      </c>
      <c r="G75" s="67" t="s">
        <v>32</v>
      </c>
      <c r="H75" s="67" t="s">
        <v>785</v>
      </c>
      <c r="I75" s="67" t="s">
        <v>110</v>
      </c>
      <c r="J75" s="67" t="s">
        <v>96</v>
      </c>
      <c r="K75" s="67" t="s">
        <v>454</v>
      </c>
      <c r="L75" s="67" t="s">
        <v>525</v>
      </c>
    </row>
    <row r="76" spans="1:12" ht="20.100000000000001" customHeight="1" x14ac:dyDescent="0.3">
      <c r="A76" s="67" t="s">
        <v>62</v>
      </c>
      <c r="B76" s="67" t="s">
        <v>57</v>
      </c>
      <c r="C76" s="67" t="s">
        <v>331</v>
      </c>
      <c r="D76" s="67" t="s">
        <v>183</v>
      </c>
      <c r="E76" s="67" t="s">
        <v>184</v>
      </c>
      <c r="F76" s="67">
        <v>3</v>
      </c>
      <c r="G76" s="67" t="s">
        <v>535</v>
      </c>
      <c r="H76" s="67" t="s">
        <v>785</v>
      </c>
      <c r="I76" s="76" t="s">
        <v>60</v>
      </c>
      <c r="J76" s="67" t="s">
        <v>452</v>
      </c>
      <c r="K76" s="67" t="s">
        <v>454</v>
      </c>
      <c r="L76" s="67" t="s">
        <v>525</v>
      </c>
    </row>
    <row r="77" spans="1:12" ht="20.100000000000001" customHeight="1" x14ac:dyDescent="0.3">
      <c r="A77" s="67" t="s">
        <v>62</v>
      </c>
      <c r="B77" s="67" t="s">
        <v>57</v>
      </c>
      <c r="C77" s="67" t="s">
        <v>332</v>
      </c>
      <c r="D77" s="67" t="s">
        <v>185</v>
      </c>
      <c r="E77" s="67" t="s">
        <v>186</v>
      </c>
      <c r="F77" s="67">
        <v>3</v>
      </c>
      <c r="G77" s="67" t="s">
        <v>539</v>
      </c>
      <c r="H77" s="67" t="s">
        <v>786</v>
      </c>
      <c r="I77" s="67" t="s">
        <v>110</v>
      </c>
      <c r="J77" s="67" t="s">
        <v>96</v>
      </c>
      <c r="K77" s="67" t="s">
        <v>454</v>
      </c>
      <c r="L77" s="67" t="s">
        <v>525</v>
      </c>
    </row>
    <row r="78" spans="1:12" ht="20.100000000000001" customHeight="1" x14ac:dyDescent="0.3">
      <c r="A78" s="67" t="s">
        <v>62</v>
      </c>
      <c r="B78" s="67" t="s">
        <v>57</v>
      </c>
      <c r="C78" s="67" t="s">
        <v>333</v>
      </c>
      <c r="D78" s="67" t="s">
        <v>187</v>
      </c>
      <c r="E78" s="67" t="s">
        <v>188</v>
      </c>
      <c r="F78" s="67">
        <v>3</v>
      </c>
      <c r="G78" s="67" t="s">
        <v>32</v>
      </c>
      <c r="H78" s="67" t="s">
        <v>785</v>
      </c>
      <c r="I78" s="67" t="s">
        <v>110</v>
      </c>
      <c r="J78" s="67" t="s">
        <v>96</v>
      </c>
      <c r="K78" s="67" t="s">
        <v>454</v>
      </c>
      <c r="L78" s="67" t="s">
        <v>525</v>
      </c>
    </row>
    <row r="79" spans="1:12" ht="20.100000000000001" customHeight="1" x14ac:dyDescent="0.3">
      <c r="A79" s="67" t="s">
        <v>62</v>
      </c>
      <c r="B79" s="67" t="s">
        <v>57</v>
      </c>
      <c r="C79" s="67" t="s">
        <v>334</v>
      </c>
      <c r="D79" s="67" t="s">
        <v>189</v>
      </c>
      <c r="E79" s="67" t="s">
        <v>190</v>
      </c>
      <c r="F79" s="67">
        <v>3</v>
      </c>
      <c r="G79" s="67" t="s">
        <v>29</v>
      </c>
      <c r="H79" s="67" t="s">
        <v>785</v>
      </c>
      <c r="I79" s="67" t="s">
        <v>96</v>
      </c>
      <c r="J79" s="67" t="s">
        <v>452</v>
      </c>
      <c r="K79" s="67" t="s">
        <v>454</v>
      </c>
      <c r="L79" s="67" t="s">
        <v>525</v>
      </c>
    </row>
    <row r="80" spans="1:12" ht="43.95" customHeight="1" x14ac:dyDescent="0.3">
      <c r="A80" s="67" t="s">
        <v>62</v>
      </c>
      <c r="B80" s="67" t="s">
        <v>57</v>
      </c>
      <c r="C80" s="67" t="s">
        <v>335</v>
      </c>
      <c r="D80" s="67" t="s">
        <v>191</v>
      </c>
      <c r="E80" s="67" t="s">
        <v>192</v>
      </c>
      <c r="F80" s="67">
        <v>3</v>
      </c>
      <c r="G80" s="67" t="s">
        <v>32</v>
      </c>
      <c r="H80" s="67" t="s">
        <v>787</v>
      </c>
      <c r="I80" s="67" t="s">
        <v>110</v>
      </c>
      <c r="J80" s="67" t="s">
        <v>96</v>
      </c>
      <c r="K80" s="67" t="s">
        <v>445</v>
      </c>
      <c r="L80" s="67" t="s">
        <v>455</v>
      </c>
    </row>
    <row r="81" spans="1:12" ht="20.100000000000001" customHeight="1" x14ac:dyDescent="0.3">
      <c r="A81" s="67" t="s">
        <v>62</v>
      </c>
      <c r="B81" s="67" t="s">
        <v>57</v>
      </c>
      <c r="C81" s="67" t="s">
        <v>336</v>
      </c>
      <c r="D81" s="67" t="s">
        <v>193</v>
      </c>
      <c r="E81" s="67" t="s">
        <v>194</v>
      </c>
      <c r="F81" s="67">
        <v>3</v>
      </c>
      <c r="G81" s="67" t="s">
        <v>537</v>
      </c>
      <c r="H81" s="67" t="s">
        <v>788</v>
      </c>
      <c r="I81" s="67" t="s">
        <v>110</v>
      </c>
      <c r="J81" s="67" t="s">
        <v>96</v>
      </c>
      <c r="K81" s="67" t="s">
        <v>440</v>
      </c>
      <c r="L81" s="67" t="s">
        <v>197</v>
      </c>
    </row>
    <row r="82" spans="1:12" ht="20.100000000000001" customHeight="1" x14ac:dyDescent="0.3">
      <c r="A82" s="67" t="s">
        <v>62</v>
      </c>
      <c r="B82" s="67" t="s">
        <v>57</v>
      </c>
      <c r="C82" s="67" t="s">
        <v>337</v>
      </c>
      <c r="D82" s="67" t="s">
        <v>195</v>
      </c>
      <c r="E82" s="67" t="s">
        <v>196</v>
      </c>
      <c r="F82" s="67">
        <v>3</v>
      </c>
      <c r="G82" s="67" t="s">
        <v>537</v>
      </c>
      <c r="H82" s="67" t="s">
        <v>788</v>
      </c>
      <c r="I82" s="67"/>
      <c r="J82" s="67" t="s">
        <v>452</v>
      </c>
      <c r="K82" s="67" t="s">
        <v>445</v>
      </c>
      <c r="L82" s="67" t="s">
        <v>197</v>
      </c>
    </row>
    <row r="83" spans="1:12" ht="20.100000000000001" customHeight="1" x14ac:dyDescent="0.3">
      <c r="A83" s="67" t="s">
        <v>62</v>
      </c>
      <c r="B83" s="67" t="s">
        <v>57</v>
      </c>
      <c r="C83" s="67" t="s">
        <v>338</v>
      </c>
      <c r="D83" s="67" t="s">
        <v>198</v>
      </c>
      <c r="E83" s="67" t="s">
        <v>199</v>
      </c>
      <c r="F83" s="67">
        <v>3</v>
      </c>
      <c r="G83" s="67" t="s">
        <v>537</v>
      </c>
      <c r="H83" s="67" t="s">
        <v>789</v>
      </c>
      <c r="I83" s="67" t="s">
        <v>110</v>
      </c>
      <c r="J83" s="67" t="s">
        <v>96</v>
      </c>
      <c r="K83" s="67" t="s">
        <v>445</v>
      </c>
      <c r="L83" s="67" t="s">
        <v>197</v>
      </c>
    </row>
    <row r="84" spans="1:12" ht="20.100000000000001" customHeight="1" x14ac:dyDescent="0.3">
      <c r="A84" s="67" t="s">
        <v>62</v>
      </c>
      <c r="B84" s="67" t="s">
        <v>57</v>
      </c>
      <c r="C84" s="67" t="s">
        <v>339</v>
      </c>
      <c r="D84" s="67" t="s">
        <v>200</v>
      </c>
      <c r="E84" s="67" t="s">
        <v>201</v>
      </c>
      <c r="F84" s="67">
        <v>3</v>
      </c>
      <c r="G84" s="67" t="s">
        <v>29</v>
      </c>
      <c r="H84" s="67" t="s">
        <v>790</v>
      </c>
      <c r="I84" s="67" t="s">
        <v>110</v>
      </c>
      <c r="J84" s="67" t="s">
        <v>96</v>
      </c>
      <c r="K84" s="67" t="s">
        <v>440</v>
      </c>
      <c r="L84" s="67" t="s">
        <v>165</v>
      </c>
    </row>
    <row r="85" spans="1:12" ht="20.100000000000001" customHeight="1" x14ac:dyDescent="0.3">
      <c r="A85" s="67" t="s">
        <v>62</v>
      </c>
      <c r="B85" s="67" t="s">
        <v>57</v>
      </c>
      <c r="C85" s="67" t="s">
        <v>340</v>
      </c>
      <c r="D85" s="67" t="s">
        <v>202</v>
      </c>
      <c r="E85" s="67" t="s">
        <v>203</v>
      </c>
      <c r="F85" s="67">
        <v>3</v>
      </c>
      <c r="G85" s="67" t="s">
        <v>537</v>
      </c>
      <c r="H85" s="67" t="s">
        <v>791</v>
      </c>
      <c r="I85" s="67" t="s">
        <v>110</v>
      </c>
      <c r="J85" s="67" t="s">
        <v>96</v>
      </c>
      <c r="K85" s="67" t="s">
        <v>440</v>
      </c>
      <c r="L85" s="67" t="s">
        <v>197</v>
      </c>
    </row>
    <row r="86" spans="1:12" ht="20.100000000000001" customHeight="1" x14ac:dyDescent="0.3">
      <c r="A86" s="67" t="s">
        <v>401</v>
      </c>
      <c r="B86" s="67" t="s">
        <v>548</v>
      </c>
      <c r="C86" s="67" t="s">
        <v>549</v>
      </c>
      <c r="D86" s="67">
        <v>256</v>
      </c>
      <c r="E86" s="67" t="s">
        <v>547</v>
      </c>
      <c r="F86" s="67">
        <v>3</v>
      </c>
      <c r="G86" s="67" t="s">
        <v>537</v>
      </c>
      <c r="H86" s="67" t="s">
        <v>780</v>
      </c>
      <c r="I86" s="67" t="s">
        <v>110</v>
      </c>
      <c r="J86" s="67" t="s">
        <v>96</v>
      </c>
      <c r="K86" s="67" t="s">
        <v>445</v>
      </c>
      <c r="L86" s="67" t="s">
        <v>197</v>
      </c>
    </row>
    <row r="87" spans="1:12" ht="20.100000000000001" customHeight="1" x14ac:dyDescent="0.3">
      <c r="A87" s="67" t="s">
        <v>62</v>
      </c>
      <c r="B87" s="67" t="s">
        <v>57</v>
      </c>
      <c r="C87" s="67" t="s">
        <v>341</v>
      </c>
      <c r="D87" s="67" t="s">
        <v>204</v>
      </c>
      <c r="E87" s="67" t="s">
        <v>205</v>
      </c>
      <c r="F87" s="67">
        <v>3</v>
      </c>
      <c r="G87" s="67" t="s">
        <v>537</v>
      </c>
      <c r="H87" s="67" t="s">
        <v>788</v>
      </c>
      <c r="I87" s="67" t="s">
        <v>110</v>
      </c>
      <c r="J87" s="67" t="s">
        <v>96</v>
      </c>
      <c r="K87" s="67" t="s">
        <v>445</v>
      </c>
      <c r="L87" s="67" t="s">
        <v>197</v>
      </c>
    </row>
    <row r="88" spans="1:12" ht="43.95" customHeight="1" x14ac:dyDescent="0.3">
      <c r="A88" s="67" t="s">
        <v>62</v>
      </c>
      <c r="B88" s="67" t="s">
        <v>57</v>
      </c>
      <c r="C88" s="67" t="s">
        <v>342</v>
      </c>
      <c r="D88" s="67" t="s">
        <v>206</v>
      </c>
      <c r="E88" s="67" t="s">
        <v>207</v>
      </c>
      <c r="F88" s="67">
        <v>3</v>
      </c>
      <c r="G88" s="67" t="s">
        <v>29</v>
      </c>
      <c r="H88" s="67" t="s">
        <v>792</v>
      </c>
      <c r="I88" s="67" t="s">
        <v>110</v>
      </c>
      <c r="J88" s="67" t="s">
        <v>96</v>
      </c>
      <c r="K88" s="67" t="s">
        <v>445</v>
      </c>
      <c r="L88" s="67" t="s">
        <v>455</v>
      </c>
    </row>
    <row r="89" spans="1:12" ht="20.100000000000001" customHeight="1" x14ac:dyDescent="0.3">
      <c r="A89" s="67" t="s">
        <v>62</v>
      </c>
      <c r="B89" s="67" t="s">
        <v>57</v>
      </c>
      <c r="C89" s="67" t="s">
        <v>343</v>
      </c>
      <c r="D89" s="67" t="s">
        <v>208</v>
      </c>
      <c r="E89" s="67" t="s">
        <v>209</v>
      </c>
      <c r="F89" s="67">
        <v>3</v>
      </c>
      <c r="G89" s="67" t="s">
        <v>537</v>
      </c>
      <c r="H89" s="67" t="s">
        <v>793</v>
      </c>
      <c r="I89" s="67" t="s">
        <v>110</v>
      </c>
      <c r="J89" s="67" t="s">
        <v>96</v>
      </c>
      <c r="K89" s="67" t="s">
        <v>445</v>
      </c>
      <c r="L89" s="67"/>
    </row>
    <row r="90" spans="1:12" ht="20.100000000000001" customHeight="1" x14ac:dyDescent="0.3">
      <c r="A90" s="67" t="s">
        <v>62</v>
      </c>
      <c r="B90" s="67" t="s">
        <v>57</v>
      </c>
      <c r="C90" s="67" t="s">
        <v>344</v>
      </c>
      <c r="D90" s="67" t="s">
        <v>210</v>
      </c>
      <c r="E90" s="67" t="s">
        <v>211</v>
      </c>
      <c r="F90" s="67">
        <v>3</v>
      </c>
      <c r="G90" s="67" t="s">
        <v>32</v>
      </c>
      <c r="H90" s="67" t="s">
        <v>794</v>
      </c>
      <c r="I90" s="67" t="s">
        <v>110</v>
      </c>
      <c r="J90" s="67" t="s">
        <v>96</v>
      </c>
      <c r="K90" s="67" t="s">
        <v>447</v>
      </c>
      <c r="L90" s="67" t="s">
        <v>113</v>
      </c>
    </row>
    <row r="91" spans="1:12" ht="20.100000000000001" customHeight="1" x14ac:dyDescent="0.3">
      <c r="A91" s="67" t="s">
        <v>62</v>
      </c>
      <c r="B91" s="67" t="s">
        <v>57</v>
      </c>
      <c r="C91" s="67" t="s">
        <v>345</v>
      </c>
      <c r="D91" s="67" t="s">
        <v>212</v>
      </c>
      <c r="E91" s="67" t="s">
        <v>213</v>
      </c>
      <c r="F91" s="67">
        <v>3</v>
      </c>
      <c r="G91" s="67" t="s">
        <v>535</v>
      </c>
      <c r="H91" s="67" t="s">
        <v>795</v>
      </c>
      <c r="I91" s="67" t="s">
        <v>110</v>
      </c>
      <c r="J91" s="67" t="s">
        <v>96</v>
      </c>
      <c r="K91" s="67" t="s">
        <v>447</v>
      </c>
      <c r="L91" s="67" t="s">
        <v>527</v>
      </c>
    </row>
    <row r="92" spans="1:12" ht="20.100000000000001" customHeight="1" x14ac:dyDescent="0.3">
      <c r="A92" s="67" t="s">
        <v>62</v>
      </c>
      <c r="B92" s="67" t="s">
        <v>57</v>
      </c>
      <c r="C92" s="67" t="s">
        <v>346</v>
      </c>
      <c r="D92" s="67" t="s">
        <v>214</v>
      </c>
      <c r="E92" s="67" t="s">
        <v>215</v>
      </c>
      <c r="F92" s="67">
        <v>3</v>
      </c>
      <c r="G92" s="67" t="s">
        <v>32</v>
      </c>
      <c r="H92" s="67" t="s">
        <v>796</v>
      </c>
      <c r="I92" s="67" t="s">
        <v>110</v>
      </c>
      <c r="J92" s="67" t="s">
        <v>96</v>
      </c>
      <c r="K92" s="67" t="s">
        <v>456</v>
      </c>
      <c r="L92" s="67" t="s">
        <v>527</v>
      </c>
    </row>
    <row r="93" spans="1:12" ht="20.100000000000001" customHeight="1" x14ac:dyDescent="0.3">
      <c r="A93" s="67" t="s">
        <v>62</v>
      </c>
      <c r="B93" s="67" t="s">
        <v>57</v>
      </c>
      <c r="C93" s="67" t="s">
        <v>347</v>
      </c>
      <c r="D93" s="67" t="s">
        <v>216</v>
      </c>
      <c r="E93" s="67" t="s">
        <v>217</v>
      </c>
      <c r="F93" s="67">
        <v>3</v>
      </c>
      <c r="G93" s="67" t="s">
        <v>29</v>
      </c>
      <c r="H93" s="67" t="s">
        <v>797</v>
      </c>
      <c r="I93" s="67" t="s">
        <v>110</v>
      </c>
      <c r="J93" s="67" t="s">
        <v>96</v>
      </c>
      <c r="K93" s="67" t="s">
        <v>456</v>
      </c>
      <c r="L93" s="67" t="s">
        <v>527</v>
      </c>
    </row>
    <row r="94" spans="1:12" ht="20.100000000000001" customHeight="1" x14ac:dyDescent="0.3">
      <c r="A94" s="67" t="s">
        <v>62</v>
      </c>
      <c r="B94" s="67" t="s">
        <v>57</v>
      </c>
      <c r="C94" s="67" t="s">
        <v>348</v>
      </c>
      <c r="D94" s="67" t="s">
        <v>218</v>
      </c>
      <c r="E94" s="67" t="s">
        <v>219</v>
      </c>
      <c r="F94" s="67">
        <v>3</v>
      </c>
      <c r="G94" s="67" t="s">
        <v>29</v>
      </c>
      <c r="H94" s="67" t="s">
        <v>798</v>
      </c>
      <c r="I94" s="67" t="s">
        <v>110</v>
      </c>
      <c r="J94" s="67" t="s">
        <v>96</v>
      </c>
      <c r="K94" s="67" t="s">
        <v>447</v>
      </c>
      <c r="L94" s="67" t="s">
        <v>527</v>
      </c>
    </row>
    <row r="95" spans="1:12" ht="20.100000000000001" customHeight="1" x14ac:dyDescent="0.3">
      <c r="A95" s="67" t="s">
        <v>401</v>
      </c>
      <c r="B95" s="67" t="s">
        <v>57</v>
      </c>
      <c r="C95" s="67" t="s">
        <v>349</v>
      </c>
      <c r="D95" s="67" t="s">
        <v>220</v>
      </c>
      <c r="E95" s="67" t="s">
        <v>221</v>
      </c>
      <c r="F95" s="67">
        <v>3</v>
      </c>
      <c r="G95" s="67" t="s">
        <v>538</v>
      </c>
      <c r="H95" s="67" t="s">
        <v>779</v>
      </c>
      <c r="I95" s="67" t="s">
        <v>96</v>
      </c>
      <c r="J95" s="67" t="s">
        <v>452</v>
      </c>
      <c r="K95" s="67" t="s">
        <v>449</v>
      </c>
      <c r="L95" s="67" t="s">
        <v>222</v>
      </c>
    </row>
    <row r="96" spans="1:12" ht="20.100000000000001" customHeight="1" x14ac:dyDescent="0.3">
      <c r="A96" s="67" t="s">
        <v>62</v>
      </c>
      <c r="B96" s="67" t="s">
        <v>57</v>
      </c>
      <c r="C96" s="67" t="s">
        <v>350</v>
      </c>
      <c r="D96" s="67" t="s">
        <v>223</v>
      </c>
      <c r="E96" s="67" t="s">
        <v>224</v>
      </c>
      <c r="F96" s="67">
        <v>3</v>
      </c>
      <c r="G96" s="67" t="s">
        <v>32</v>
      </c>
      <c r="H96" s="67" t="s">
        <v>794</v>
      </c>
      <c r="I96" s="67" t="s">
        <v>110</v>
      </c>
      <c r="J96" s="67" t="s">
        <v>96</v>
      </c>
      <c r="K96" s="67" t="s">
        <v>447</v>
      </c>
      <c r="L96" s="67" t="s">
        <v>527</v>
      </c>
    </row>
    <row r="97" spans="1:110" ht="20.100000000000001" customHeight="1" x14ac:dyDescent="0.3">
      <c r="A97" s="67" t="s">
        <v>62</v>
      </c>
      <c r="B97" s="67" t="s">
        <v>57</v>
      </c>
      <c r="C97" s="67" t="s">
        <v>351</v>
      </c>
      <c r="D97" s="67" t="s">
        <v>225</v>
      </c>
      <c r="E97" s="67" t="s">
        <v>226</v>
      </c>
      <c r="F97" s="67">
        <v>3</v>
      </c>
      <c r="G97" s="67" t="s">
        <v>32</v>
      </c>
      <c r="H97" s="67" t="s">
        <v>799</v>
      </c>
      <c r="I97" s="67" t="s">
        <v>96</v>
      </c>
      <c r="J97" s="67" t="s">
        <v>452</v>
      </c>
      <c r="K97" s="67" t="s">
        <v>457</v>
      </c>
      <c r="L97" s="67" t="s">
        <v>113</v>
      </c>
    </row>
    <row r="98" spans="1:110" ht="20.100000000000001" customHeight="1" x14ac:dyDescent="0.3">
      <c r="A98" s="67" t="s">
        <v>62</v>
      </c>
      <c r="B98" s="67" t="s">
        <v>57</v>
      </c>
      <c r="C98" s="67" t="s">
        <v>352</v>
      </c>
      <c r="D98" s="67" t="s">
        <v>227</v>
      </c>
      <c r="E98" s="67" t="s">
        <v>228</v>
      </c>
      <c r="F98" s="67">
        <v>3</v>
      </c>
      <c r="G98" s="67" t="s">
        <v>29</v>
      </c>
      <c r="H98" s="67" t="s">
        <v>800</v>
      </c>
      <c r="I98" s="67" t="s">
        <v>110</v>
      </c>
      <c r="J98" s="67" t="s">
        <v>96</v>
      </c>
      <c r="K98" s="67" t="s">
        <v>447</v>
      </c>
      <c r="L98" s="67" t="s">
        <v>113</v>
      </c>
    </row>
    <row r="99" spans="1:110" ht="20.100000000000001" customHeight="1" x14ac:dyDescent="0.3">
      <c r="A99" s="67" t="s">
        <v>62</v>
      </c>
      <c r="B99" s="67" t="s">
        <v>57</v>
      </c>
      <c r="C99" s="67" t="s">
        <v>353</v>
      </c>
      <c r="D99" s="67" t="s">
        <v>229</v>
      </c>
      <c r="E99" s="67" t="s">
        <v>106</v>
      </c>
      <c r="F99" s="67">
        <v>3</v>
      </c>
      <c r="G99" s="67" t="s">
        <v>25</v>
      </c>
      <c r="H99" s="67" t="s">
        <v>60</v>
      </c>
      <c r="I99" s="67" t="s">
        <v>110</v>
      </c>
      <c r="J99" s="67" t="s">
        <v>96</v>
      </c>
      <c r="K99" s="67" t="s">
        <v>445</v>
      </c>
      <c r="L99" s="67"/>
    </row>
    <row r="100" spans="1:110" ht="43.95" customHeight="1" x14ac:dyDescent="0.3">
      <c r="A100" s="67" t="s">
        <v>62</v>
      </c>
      <c r="B100" s="67" t="s">
        <v>57</v>
      </c>
      <c r="C100" s="67" t="s">
        <v>354</v>
      </c>
      <c r="D100" s="67" t="s">
        <v>230</v>
      </c>
      <c r="E100" s="67" t="s">
        <v>231</v>
      </c>
      <c r="F100" s="67">
        <v>3</v>
      </c>
      <c r="G100" s="67" t="s">
        <v>25</v>
      </c>
      <c r="H100" s="67" t="s">
        <v>232</v>
      </c>
      <c r="I100" s="67" t="s">
        <v>233</v>
      </c>
      <c r="J100" s="67" t="s">
        <v>233</v>
      </c>
      <c r="K100" s="67" t="s">
        <v>445</v>
      </c>
      <c r="L100" s="67" t="s">
        <v>96</v>
      </c>
    </row>
    <row r="101" spans="1:110" ht="20.100000000000001" customHeight="1" x14ac:dyDescent="0.3">
      <c r="A101" s="67" t="s">
        <v>62</v>
      </c>
      <c r="B101" s="67" t="s">
        <v>57</v>
      </c>
      <c r="C101" s="67" t="s">
        <v>355</v>
      </c>
      <c r="D101" s="67" t="s">
        <v>234</v>
      </c>
      <c r="E101" s="67" t="s">
        <v>103</v>
      </c>
      <c r="F101" s="67">
        <v>3</v>
      </c>
      <c r="G101" s="67" t="s">
        <v>25</v>
      </c>
      <c r="H101" s="67" t="s">
        <v>60</v>
      </c>
      <c r="I101" s="67" t="s">
        <v>233</v>
      </c>
      <c r="J101" s="67" t="s">
        <v>233</v>
      </c>
      <c r="K101" s="67" t="s">
        <v>445</v>
      </c>
      <c r="L101" s="67" t="s">
        <v>96</v>
      </c>
    </row>
    <row r="102" spans="1:110" ht="20.100000000000001" customHeight="1" x14ac:dyDescent="0.3">
      <c r="A102" s="67" t="s">
        <v>62</v>
      </c>
      <c r="B102" s="67" t="s">
        <v>57</v>
      </c>
      <c r="C102" s="67" t="s">
        <v>356</v>
      </c>
      <c r="D102" s="67" t="s">
        <v>235</v>
      </c>
      <c r="E102" s="67" t="s">
        <v>236</v>
      </c>
      <c r="F102" s="67">
        <v>3</v>
      </c>
      <c r="G102" s="67" t="s">
        <v>25</v>
      </c>
      <c r="H102" s="67" t="s">
        <v>60</v>
      </c>
      <c r="I102" s="67" t="s">
        <v>233</v>
      </c>
      <c r="J102" s="67" t="s">
        <v>233</v>
      </c>
      <c r="K102" s="67" t="s">
        <v>445</v>
      </c>
      <c r="L102" s="67" t="s">
        <v>96</v>
      </c>
    </row>
    <row r="103" spans="1:110" ht="20.100000000000001" customHeight="1" x14ac:dyDescent="0.3">
      <c r="A103" s="67" t="s">
        <v>62</v>
      </c>
      <c r="B103" s="67" t="s">
        <v>57</v>
      </c>
      <c r="C103" s="67" t="s">
        <v>357</v>
      </c>
      <c r="D103" s="67" t="s">
        <v>237</v>
      </c>
      <c r="E103" s="67" t="s">
        <v>236</v>
      </c>
      <c r="F103" s="67">
        <v>3</v>
      </c>
      <c r="G103" s="67" t="s">
        <v>25</v>
      </c>
      <c r="H103" s="67" t="s">
        <v>60</v>
      </c>
      <c r="I103" s="67" t="s">
        <v>233</v>
      </c>
      <c r="J103" s="67" t="s">
        <v>233</v>
      </c>
      <c r="K103" s="67" t="s">
        <v>445</v>
      </c>
      <c r="L103" s="67" t="s">
        <v>96</v>
      </c>
    </row>
    <row r="104" spans="1:110" ht="20.100000000000001" customHeight="1" x14ac:dyDescent="0.3">
      <c r="A104" s="67" t="s">
        <v>62</v>
      </c>
      <c r="B104" s="67" t="s">
        <v>57</v>
      </c>
      <c r="C104" s="67" t="s">
        <v>358</v>
      </c>
      <c r="D104" s="67" t="s">
        <v>238</v>
      </c>
      <c r="E104" s="67" t="s">
        <v>239</v>
      </c>
      <c r="F104" s="67">
        <v>3</v>
      </c>
      <c r="G104" s="67" t="s">
        <v>537</v>
      </c>
      <c r="H104" s="67" t="s">
        <v>801</v>
      </c>
      <c r="I104" s="67" t="s">
        <v>233</v>
      </c>
      <c r="J104" s="67" t="s">
        <v>233</v>
      </c>
      <c r="K104" s="67" t="s">
        <v>449</v>
      </c>
      <c r="L104" s="67" t="s">
        <v>96</v>
      </c>
    </row>
    <row r="105" spans="1:110" ht="20.100000000000001" customHeight="1" x14ac:dyDescent="0.3">
      <c r="A105" s="67" t="s">
        <v>62</v>
      </c>
      <c r="B105" s="67" t="s">
        <v>57</v>
      </c>
      <c r="C105" s="67" t="s">
        <v>359</v>
      </c>
      <c r="D105" s="67" t="s">
        <v>240</v>
      </c>
      <c r="E105" s="67" t="s">
        <v>241</v>
      </c>
      <c r="F105" s="67">
        <v>3</v>
      </c>
      <c r="G105" s="67" t="s">
        <v>537</v>
      </c>
      <c r="H105" s="67" t="s">
        <v>802</v>
      </c>
      <c r="I105" s="67" t="s">
        <v>233</v>
      </c>
      <c r="J105" s="67" t="s">
        <v>233</v>
      </c>
      <c r="K105" s="67" t="s">
        <v>449</v>
      </c>
      <c r="L105" s="67" t="s">
        <v>96</v>
      </c>
    </row>
    <row r="106" spans="1:110" ht="20.100000000000001" customHeight="1" x14ac:dyDescent="0.3">
      <c r="A106" s="67" t="s">
        <v>62</v>
      </c>
      <c r="B106" s="67" t="s">
        <v>57</v>
      </c>
      <c r="C106" s="67" t="s">
        <v>360</v>
      </c>
      <c r="D106" s="67" t="s">
        <v>242</v>
      </c>
      <c r="E106" s="67" t="s">
        <v>243</v>
      </c>
      <c r="F106" s="67">
        <v>3</v>
      </c>
      <c r="G106" s="67" t="s">
        <v>537</v>
      </c>
      <c r="H106" s="67" t="s">
        <v>803</v>
      </c>
      <c r="I106" s="67" t="s">
        <v>233</v>
      </c>
      <c r="J106" s="67" t="s">
        <v>233</v>
      </c>
      <c r="K106" s="67" t="s">
        <v>449</v>
      </c>
      <c r="L106" s="67" t="s">
        <v>96</v>
      </c>
    </row>
    <row r="107" spans="1:110" ht="20.100000000000001" customHeight="1" x14ac:dyDescent="0.3">
      <c r="A107" s="67" t="s">
        <v>62</v>
      </c>
      <c r="B107" s="67" t="s">
        <v>57</v>
      </c>
      <c r="C107" s="67" t="s">
        <v>361</v>
      </c>
      <c r="D107" s="67" t="s">
        <v>244</v>
      </c>
      <c r="E107" s="67" t="s">
        <v>245</v>
      </c>
      <c r="F107" s="67">
        <v>3</v>
      </c>
      <c r="G107" s="67" t="s">
        <v>537</v>
      </c>
      <c r="H107" s="67" t="s">
        <v>804</v>
      </c>
      <c r="I107" s="67" t="s">
        <v>233</v>
      </c>
      <c r="J107" s="67" t="s">
        <v>233</v>
      </c>
      <c r="K107" s="67" t="s">
        <v>534</v>
      </c>
      <c r="L107" s="67" t="s">
        <v>96</v>
      </c>
    </row>
    <row r="108" spans="1:110" ht="20.100000000000001" customHeight="1" x14ac:dyDescent="0.3">
      <c r="A108" s="67" t="s">
        <v>62</v>
      </c>
      <c r="B108" s="67" t="s">
        <v>57</v>
      </c>
      <c r="C108" s="67" t="s">
        <v>362</v>
      </c>
      <c r="D108" s="67" t="s">
        <v>246</v>
      </c>
      <c r="E108" s="67" t="s">
        <v>247</v>
      </c>
      <c r="F108" s="67">
        <v>3</v>
      </c>
      <c r="G108" s="67" t="s">
        <v>537</v>
      </c>
      <c r="H108" s="67" t="s">
        <v>804</v>
      </c>
      <c r="I108" s="67" t="s">
        <v>233</v>
      </c>
      <c r="J108" s="67" t="s">
        <v>233</v>
      </c>
      <c r="K108" s="67" t="s">
        <v>534</v>
      </c>
      <c r="L108" s="67" t="s">
        <v>96</v>
      </c>
    </row>
    <row r="109" spans="1:110" ht="20.100000000000001" customHeight="1" x14ac:dyDescent="0.3">
      <c r="A109" s="67" t="s">
        <v>62</v>
      </c>
      <c r="B109" s="67" t="s">
        <v>57</v>
      </c>
      <c r="C109" s="67" t="s">
        <v>363</v>
      </c>
      <c r="D109" s="67" t="s">
        <v>248</v>
      </c>
      <c r="E109" s="67" t="s">
        <v>249</v>
      </c>
      <c r="F109" s="67">
        <v>3</v>
      </c>
      <c r="G109" s="67" t="s">
        <v>537</v>
      </c>
      <c r="H109" s="67" t="s">
        <v>804</v>
      </c>
      <c r="I109" s="67" t="s">
        <v>233</v>
      </c>
      <c r="J109" s="67" t="s">
        <v>233</v>
      </c>
      <c r="K109" s="67" t="s">
        <v>534</v>
      </c>
      <c r="L109" s="67" t="s">
        <v>96</v>
      </c>
    </row>
    <row r="110" spans="1:110" ht="20.100000000000001" customHeight="1" x14ac:dyDescent="0.3">
      <c r="A110" s="67" t="s">
        <v>62</v>
      </c>
      <c r="B110" s="67" t="s">
        <v>57</v>
      </c>
      <c r="C110" s="67" t="s">
        <v>364</v>
      </c>
      <c r="D110" s="67" t="s">
        <v>250</v>
      </c>
      <c r="E110" s="67" t="s">
        <v>251</v>
      </c>
      <c r="F110" s="67">
        <v>3</v>
      </c>
      <c r="G110" s="67" t="s">
        <v>537</v>
      </c>
      <c r="H110" s="67" t="s">
        <v>805</v>
      </c>
      <c r="I110" s="67" t="s">
        <v>233</v>
      </c>
      <c r="J110" s="67" t="s">
        <v>233</v>
      </c>
      <c r="K110" s="67" t="s">
        <v>447</v>
      </c>
      <c r="L110" s="67" t="s">
        <v>96</v>
      </c>
    </row>
    <row r="111" spans="1:110" ht="20.100000000000001" customHeight="1" x14ac:dyDescent="0.3">
      <c r="A111" s="67" t="s">
        <v>62</v>
      </c>
      <c r="B111" s="67" t="s">
        <v>57</v>
      </c>
      <c r="C111" s="67" t="s">
        <v>365</v>
      </c>
      <c r="D111" s="67" t="s">
        <v>252</v>
      </c>
      <c r="E111" s="67" t="s">
        <v>253</v>
      </c>
      <c r="F111" s="67">
        <v>3</v>
      </c>
      <c r="G111" s="67" t="s">
        <v>537</v>
      </c>
      <c r="H111" s="67" t="s">
        <v>806</v>
      </c>
      <c r="I111" s="67" t="s">
        <v>233</v>
      </c>
      <c r="J111" s="67" t="s">
        <v>233</v>
      </c>
      <c r="K111" s="67" t="s">
        <v>534</v>
      </c>
      <c r="L111" s="67" t="s">
        <v>96</v>
      </c>
    </row>
    <row r="112" spans="1:110" s="69" customFormat="1" ht="20.100000000000001" customHeight="1" x14ac:dyDescent="0.3">
      <c r="A112" s="67" t="s">
        <v>62</v>
      </c>
      <c r="B112" s="67" t="s">
        <v>57</v>
      </c>
      <c r="C112" s="67" t="s">
        <v>366</v>
      </c>
      <c r="D112" s="67" t="s">
        <v>254</v>
      </c>
      <c r="E112" s="67" t="s">
        <v>255</v>
      </c>
      <c r="F112" s="67">
        <v>3</v>
      </c>
      <c r="G112" s="67" t="s">
        <v>25</v>
      </c>
      <c r="H112" s="67" t="s">
        <v>96</v>
      </c>
      <c r="I112" s="67" t="s">
        <v>233</v>
      </c>
      <c r="J112" s="67" t="s">
        <v>233</v>
      </c>
      <c r="K112" s="67" t="s">
        <v>534</v>
      </c>
      <c r="L112" s="67" t="s">
        <v>96</v>
      </c>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c r="BY112" s="58"/>
      <c r="BZ112" s="58"/>
      <c r="CA112" s="58"/>
      <c r="CB112" s="58"/>
      <c r="CC112" s="58"/>
      <c r="CD112" s="58"/>
      <c r="CE112" s="58"/>
      <c r="CF112" s="58"/>
      <c r="CG112" s="58"/>
      <c r="CH112" s="58"/>
      <c r="CI112" s="58"/>
      <c r="CJ112" s="58"/>
      <c r="CK112" s="58"/>
      <c r="CL112" s="58"/>
      <c r="CM112" s="58"/>
      <c r="CN112" s="58"/>
      <c r="CO112" s="58"/>
      <c r="CP112" s="58"/>
      <c r="CQ112" s="58"/>
      <c r="CR112" s="58"/>
      <c r="CS112" s="58"/>
      <c r="CT112" s="58"/>
      <c r="CU112" s="58"/>
      <c r="CV112" s="58"/>
      <c r="CW112" s="58"/>
      <c r="CX112" s="58"/>
      <c r="CY112" s="58"/>
      <c r="CZ112" s="58"/>
      <c r="DA112" s="58"/>
      <c r="DB112" s="58"/>
      <c r="DC112" s="58"/>
      <c r="DD112" s="58"/>
      <c r="DE112" s="58"/>
      <c r="DF112" s="58"/>
    </row>
    <row r="113" spans="1:110" s="69" customFormat="1" ht="20.100000000000001" customHeight="1" x14ac:dyDescent="0.3">
      <c r="A113" s="67" t="s">
        <v>62</v>
      </c>
      <c r="B113" s="67" t="s">
        <v>57</v>
      </c>
      <c r="C113" s="67" t="s">
        <v>367</v>
      </c>
      <c r="D113" s="67" t="s">
        <v>256</v>
      </c>
      <c r="E113" s="67" t="s">
        <v>257</v>
      </c>
      <c r="F113" s="67">
        <v>3</v>
      </c>
      <c r="G113" s="67" t="s">
        <v>25</v>
      </c>
      <c r="H113" s="67" t="s">
        <v>96</v>
      </c>
      <c r="I113" s="67" t="s">
        <v>233</v>
      </c>
      <c r="J113" s="67" t="s">
        <v>233</v>
      </c>
      <c r="K113" s="67" t="s">
        <v>534</v>
      </c>
      <c r="L113" s="67" t="s">
        <v>96</v>
      </c>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c r="BD113" s="58"/>
      <c r="BE113" s="58"/>
      <c r="BF113" s="58"/>
      <c r="BG113" s="58"/>
      <c r="BH113" s="58"/>
      <c r="BI113" s="58"/>
      <c r="BJ113" s="58"/>
      <c r="BK113" s="58"/>
      <c r="BL113" s="58"/>
      <c r="BM113" s="58"/>
      <c r="BN113" s="58"/>
      <c r="BO113" s="58"/>
      <c r="BP113" s="58"/>
      <c r="BQ113" s="58"/>
      <c r="BR113" s="58"/>
      <c r="BS113" s="58"/>
      <c r="BT113" s="58"/>
      <c r="BU113" s="58"/>
      <c r="BV113" s="58"/>
      <c r="BW113" s="58"/>
      <c r="BX113" s="58"/>
      <c r="BY113" s="58"/>
      <c r="BZ113" s="58"/>
      <c r="CA113" s="58"/>
      <c r="CB113" s="58"/>
      <c r="CC113" s="58"/>
      <c r="CD113" s="58"/>
      <c r="CE113" s="58"/>
      <c r="CF113" s="58"/>
      <c r="CG113" s="58"/>
      <c r="CH113" s="58"/>
      <c r="CI113" s="58"/>
      <c r="CJ113" s="58"/>
      <c r="CK113" s="58"/>
      <c r="CL113" s="58"/>
      <c r="CM113" s="58"/>
      <c r="CN113" s="58"/>
      <c r="CO113" s="58"/>
      <c r="CP113" s="58"/>
      <c r="CQ113" s="58"/>
      <c r="CR113" s="58"/>
      <c r="CS113" s="58"/>
      <c r="CT113" s="58"/>
      <c r="CU113" s="58"/>
      <c r="CV113" s="58"/>
      <c r="CW113" s="58"/>
      <c r="CX113" s="58"/>
      <c r="CY113" s="58"/>
      <c r="CZ113" s="58"/>
      <c r="DA113" s="58"/>
      <c r="DB113" s="58"/>
      <c r="DC113" s="58"/>
      <c r="DD113" s="58"/>
      <c r="DE113" s="58"/>
      <c r="DF113" s="58"/>
    </row>
    <row r="114" spans="1:110" s="69" customFormat="1" ht="20.100000000000001" customHeight="1" x14ac:dyDescent="0.3">
      <c r="A114" s="67" t="s">
        <v>401</v>
      </c>
      <c r="B114" s="67" t="s">
        <v>57</v>
      </c>
      <c r="C114" s="67" t="s">
        <v>824</v>
      </c>
      <c r="D114" s="76" t="s">
        <v>60</v>
      </c>
      <c r="E114" s="67" t="s">
        <v>825</v>
      </c>
      <c r="F114" s="67">
        <v>3</v>
      </c>
      <c r="G114" s="67" t="s">
        <v>25</v>
      </c>
      <c r="H114" s="67" t="s">
        <v>96</v>
      </c>
      <c r="I114" s="67" t="s">
        <v>233</v>
      </c>
      <c r="J114" s="67" t="s">
        <v>233</v>
      </c>
      <c r="K114" s="67" t="s">
        <v>96</v>
      </c>
      <c r="L114" s="67" t="s">
        <v>96</v>
      </c>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58"/>
      <c r="BJ114" s="58"/>
      <c r="BK114" s="58"/>
      <c r="BL114" s="58"/>
      <c r="BM114" s="58"/>
      <c r="BN114" s="58"/>
      <c r="BO114" s="58"/>
      <c r="BP114" s="58"/>
      <c r="BQ114" s="58"/>
      <c r="BR114" s="58"/>
      <c r="BS114" s="58"/>
      <c r="BT114" s="58"/>
      <c r="BU114" s="58"/>
      <c r="BV114" s="58"/>
      <c r="BW114" s="58"/>
      <c r="BX114" s="58"/>
      <c r="BY114" s="58"/>
      <c r="BZ114" s="58"/>
      <c r="CA114" s="58"/>
      <c r="CB114" s="58"/>
      <c r="CC114" s="58"/>
      <c r="CD114" s="58"/>
      <c r="CE114" s="58"/>
      <c r="CF114" s="58"/>
      <c r="CG114" s="58"/>
      <c r="CH114" s="58"/>
      <c r="CI114" s="58"/>
      <c r="CJ114" s="58"/>
      <c r="CK114" s="58"/>
      <c r="CL114" s="58"/>
      <c r="CM114" s="58"/>
      <c r="CN114" s="58"/>
      <c r="CO114" s="58"/>
      <c r="CP114" s="58"/>
      <c r="CQ114" s="58"/>
      <c r="CR114" s="58"/>
      <c r="CS114" s="58"/>
      <c r="CT114" s="58"/>
      <c r="CU114" s="58"/>
      <c r="CV114" s="58"/>
      <c r="CW114" s="58"/>
      <c r="CX114" s="58"/>
      <c r="CY114" s="58"/>
      <c r="CZ114" s="58"/>
      <c r="DA114" s="58"/>
      <c r="DB114" s="58"/>
      <c r="DC114" s="58"/>
      <c r="DD114" s="58"/>
      <c r="DE114" s="58"/>
      <c r="DF114" s="58"/>
    </row>
    <row r="115" spans="1:110" s="69" customFormat="1" ht="20.100000000000001" customHeight="1" x14ac:dyDescent="0.3">
      <c r="A115" s="67" t="s">
        <v>401</v>
      </c>
      <c r="B115" s="67" t="s">
        <v>57</v>
      </c>
      <c r="C115" s="67" t="s">
        <v>496</v>
      </c>
      <c r="D115" s="76" t="s">
        <v>60</v>
      </c>
      <c r="E115" s="67" t="s">
        <v>495</v>
      </c>
      <c r="F115" s="67">
        <v>3</v>
      </c>
      <c r="G115" s="67" t="s">
        <v>25</v>
      </c>
      <c r="H115" s="67" t="s">
        <v>96</v>
      </c>
      <c r="I115" s="67" t="s">
        <v>233</v>
      </c>
      <c r="J115" s="67" t="s">
        <v>233</v>
      </c>
      <c r="K115" s="67" t="s">
        <v>96</v>
      </c>
      <c r="L115" s="67" t="s">
        <v>96</v>
      </c>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8"/>
      <c r="BI115" s="58"/>
      <c r="BJ115" s="58"/>
      <c r="BK115" s="58"/>
      <c r="BL115" s="58"/>
      <c r="BM115" s="58"/>
      <c r="BN115" s="58"/>
      <c r="BO115" s="58"/>
      <c r="BP115" s="58"/>
      <c r="BQ115" s="58"/>
      <c r="BR115" s="58"/>
      <c r="BS115" s="58"/>
      <c r="BT115" s="58"/>
      <c r="BU115" s="58"/>
      <c r="BV115" s="58"/>
      <c r="BW115" s="58"/>
      <c r="BX115" s="58"/>
      <c r="BY115" s="58"/>
      <c r="BZ115" s="58"/>
      <c r="CA115" s="58"/>
      <c r="CB115" s="58"/>
      <c r="CC115" s="58"/>
      <c r="CD115" s="58"/>
      <c r="CE115" s="58"/>
      <c r="CF115" s="58"/>
      <c r="CG115" s="58"/>
      <c r="CH115" s="58"/>
      <c r="CI115" s="58"/>
      <c r="CJ115" s="58"/>
      <c r="CK115" s="58"/>
      <c r="CL115" s="58"/>
      <c r="CM115" s="58"/>
      <c r="CN115" s="58"/>
      <c r="CO115" s="58"/>
      <c r="CP115" s="58"/>
      <c r="CQ115" s="58"/>
      <c r="CR115" s="58"/>
      <c r="CS115" s="58"/>
      <c r="CT115" s="58"/>
      <c r="CU115" s="58"/>
      <c r="CV115" s="58"/>
      <c r="CW115" s="58"/>
      <c r="CX115" s="58"/>
      <c r="CY115" s="58"/>
      <c r="CZ115" s="58"/>
      <c r="DA115" s="58"/>
      <c r="DB115" s="58"/>
      <c r="DC115" s="58"/>
      <c r="DD115" s="58"/>
      <c r="DE115" s="58"/>
      <c r="DF115" s="58"/>
    </row>
    <row r="116" spans="1:110" ht="20.100000000000001" customHeight="1" x14ac:dyDescent="0.3">
      <c r="A116" s="88" t="s">
        <v>33</v>
      </c>
      <c r="B116" s="88" t="s">
        <v>34</v>
      </c>
      <c r="C116" s="88" t="s">
        <v>259</v>
      </c>
      <c r="D116" s="88">
        <v>11</v>
      </c>
      <c r="E116" s="88" t="s">
        <v>35</v>
      </c>
      <c r="F116" s="88">
        <v>4</v>
      </c>
      <c r="G116" s="88" t="s">
        <v>25</v>
      </c>
      <c r="H116" s="88" t="s">
        <v>553</v>
      </c>
      <c r="I116" s="88"/>
      <c r="J116" s="88"/>
      <c r="K116" s="88"/>
      <c r="L116" s="88"/>
    </row>
    <row r="117" spans="1:110" ht="20.100000000000001" customHeight="1" x14ac:dyDescent="0.3">
      <c r="A117" s="88" t="s">
        <v>33</v>
      </c>
      <c r="B117" s="88" t="s">
        <v>34</v>
      </c>
      <c r="C117" s="88" t="s">
        <v>409</v>
      </c>
      <c r="D117" s="88">
        <v>12</v>
      </c>
      <c r="E117" s="88" t="s">
        <v>410</v>
      </c>
      <c r="F117" s="88">
        <v>4</v>
      </c>
      <c r="G117" s="88" t="s">
        <v>25</v>
      </c>
      <c r="H117" s="88" t="s">
        <v>807</v>
      </c>
      <c r="I117" s="88"/>
      <c r="J117" s="88"/>
      <c r="K117" s="88"/>
      <c r="L117" s="88"/>
    </row>
    <row r="118" spans="1:110" s="69" customFormat="1" ht="20.100000000000001" customHeight="1" x14ac:dyDescent="0.3">
      <c r="A118" s="88" t="s">
        <v>33</v>
      </c>
      <c r="B118" s="88" t="s">
        <v>34</v>
      </c>
      <c r="C118" s="88" t="s">
        <v>474</v>
      </c>
      <c r="D118" s="88">
        <v>151</v>
      </c>
      <c r="E118" s="88" t="s">
        <v>476</v>
      </c>
      <c r="F118" s="88">
        <v>3</v>
      </c>
      <c r="G118" s="88" t="s">
        <v>491</v>
      </c>
      <c r="H118" s="88" t="s">
        <v>808</v>
      </c>
      <c r="I118" s="88"/>
      <c r="J118" s="88"/>
      <c r="K118" s="88"/>
      <c r="L118" s="88"/>
      <c r="M118" s="58"/>
      <c r="N118" s="58"/>
      <c r="O118" s="58"/>
      <c r="P118" s="58"/>
      <c r="Q118" s="58"/>
      <c r="R118" s="58"/>
      <c r="S118" s="58"/>
      <c r="T118" s="58"/>
      <c r="U118" s="58"/>
      <c r="V118" s="58"/>
      <c r="W118" s="58"/>
      <c r="X118" s="58"/>
      <c r="Y118" s="58"/>
      <c r="Z118" s="58"/>
      <c r="AA118" s="58"/>
      <c r="AB118" s="58"/>
      <c r="AC118" s="58"/>
      <c r="AD118" s="58"/>
      <c r="AE118" s="58"/>
      <c r="AF118" s="58"/>
      <c r="AG118" s="58"/>
      <c r="AH118" s="58"/>
      <c r="AI118" s="58"/>
      <c r="AJ118" s="58"/>
      <c r="AK118" s="58"/>
      <c r="AL118" s="58"/>
      <c r="AM118" s="58"/>
      <c r="AN118" s="58"/>
      <c r="AO118" s="58"/>
      <c r="AP118" s="58"/>
      <c r="AQ118" s="58"/>
      <c r="AR118" s="58"/>
      <c r="AS118" s="58"/>
      <c r="AT118" s="58"/>
      <c r="AU118" s="58"/>
      <c r="AV118" s="58"/>
      <c r="AW118" s="58"/>
      <c r="AX118" s="58"/>
      <c r="AY118" s="58"/>
      <c r="AZ118" s="58"/>
      <c r="BA118" s="58"/>
      <c r="BB118" s="58"/>
      <c r="BC118" s="58"/>
      <c r="BD118" s="58"/>
      <c r="BE118" s="58"/>
      <c r="BF118" s="58"/>
      <c r="BG118" s="58"/>
      <c r="BH118" s="58"/>
      <c r="BI118" s="58"/>
      <c r="BJ118" s="58"/>
      <c r="BK118" s="58"/>
      <c r="BL118" s="58"/>
      <c r="BM118" s="58"/>
      <c r="BN118" s="58"/>
      <c r="BO118" s="58"/>
      <c r="BP118" s="58"/>
      <c r="BQ118" s="58"/>
      <c r="BR118" s="58"/>
      <c r="BS118" s="58"/>
      <c r="BT118" s="58"/>
      <c r="BU118" s="58"/>
      <c r="BV118" s="58"/>
      <c r="BW118" s="58"/>
      <c r="BX118" s="58"/>
      <c r="BY118" s="58"/>
      <c r="BZ118" s="58"/>
      <c r="CA118" s="58"/>
      <c r="CB118" s="58"/>
      <c r="CC118" s="58"/>
      <c r="CD118" s="58"/>
      <c r="CE118" s="58"/>
      <c r="CF118" s="58"/>
      <c r="CG118" s="58"/>
      <c r="CH118" s="58"/>
      <c r="CI118" s="58"/>
      <c r="CJ118" s="58"/>
      <c r="CK118" s="58"/>
      <c r="CL118" s="58"/>
      <c r="CM118" s="58"/>
      <c r="CN118" s="58"/>
      <c r="CO118" s="58"/>
      <c r="CP118" s="58"/>
      <c r="CQ118" s="58"/>
      <c r="CR118" s="58"/>
      <c r="CS118" s="58"/>
      <c r="CT118" s="58"/>
      <c r="CU118" s="58"/>
      <c r="CV118" s="58"/>
      <c r="CW118" s="58"/>
      <c r="CX118" s="58"/>
      <c r="CY118" s="58"/>
      <c r="CZ118" s="58"/>
      <c r="DA118" s="58"/>
      <c r="DB118" s="58"/>
      <c r="DC118" s="58"/>
      <c r="DD118" s="58"/>
      <c r="DE118" s="58"/>
      <c r="DF118" s="58"/>
    </row>
    <row r="119" spans="1:110" ht="20.100000000000001" customHeight="1" x14ac:dyDescent="0.3">
      <c r="A119" s="88" t="s">
        <v>33</v>
      </c>
      <c r="B119" s="88" t="s">
        <v>34</v>
      </c>
      <c r="C119" s="88" t="s">
        <v>480</v>
      </c>
      <c r="D119" s="88">
        <v>152</v>
      </c>
      <c r="E119" s="88" t="s">
        <v>476</v>
      </c>
      <c r="F119" s="88">
        <v>3</v>
      </c>
      <c r="G119" s="88" t="s">
        <v>491</v>
      </c>
      <c r="H119" s="88" t="s">
        <v>809</v>
      </c>
      <c r="I119" s="88"/>
      <c r="J119" s="88"/>
      <c r="K119" s="88"/>
      <c r="L119" s="88"/>
    </row>
    <row r="120" spans="1:110" ht="20.100000000000001" customHeight="1" x14ac:dyDescent="0.3">
      <c r="A120" s="88" t="s">
        <v>33</v>
      </c>
      <c r="B120" s="88" t="s">
        <v>34</v>
      </c>
      <c r="C120" s="88" t="s">
        <v>475</v>
      </c>
      <c r="D120" s="88">
        <v>153</v>
      </c>
      <c r="E120" s="88" t="s">
        <v>477</v>
      </c>
      <c r="F120" s="88">
        <v>1</v>
      </c>
      <c r="G120" s="88" t="s">
        <v>491</v>
      </c>
      <c r="H120" s="88" t="s">
        <v>820</v>
      </c>
      <c r="I120" s="88"/>
      <c r="J120" s="88"/>
      <c r="K120" s="88"/>
      <c r="L120" s="88"/>
    </row>
    <row r="121" spans="1:110" ht="20.100000000000001" customHeight="1" x14ac:dyDescent="0.3">
      <c r="A121" s="88" t="s">
        <v>33</v>
      </c>
      <c r="B121" s="88" t="s">
        <v>34</v>
      </c>
      <c r="C121" s="88" t="s">
        <v>479</v>
      </c>
      <c r="D121" s="88">
        <v>154</v>
      </c>
      <c r="E121" s="88" t="s">
        <v>477</v>
      </c>
      <c r="F121" s="88">
        <v>1</v>
      </c>
      <c r="G121" s="88" t="s">
        <v>491</v>
      </c>
      <c r="H121" s="88" t="s">
        <v>821</v>
      </c>
      <c r="I121" s="88"/>
      <c r="J121" s="88"/>
      <c r="K121" s="88"/>
      <c r="L121" s="88"/>
    </row>
    <row r="122" spans="1:110" ht="20.100000000000001" customHeight="1" x14ac:dyDescent="0.3">
      <c r="A122" s="62" t="s">
        <v>568</v>
      </c>
      <c r="B122" s="62" t="s">
        <v>30</v>
      </c>
      <c r="C122" s="62" t="s">
        <v>368</v>
      </c>
      <c r="D122" s="62">
        <v>50</v>
      </c>
      <c r="E122" s="62" t="s">
        <v>31</v>
      </c>
      <c r="F122" s="62">
        <v>3</v>
      </c>
      <c r="G122" s="62" t="s">
        <v>32</v>
      </c>
      <c r="H122" s="62" t="s">
        <v>810</v>
      </c>
      <c r="I122" s="62"/>
      <c r="J122" s="62"/>
      <c r="K122" s="62"/>
      <c r="L122" s="62"/>
    </row>
    <row r="123" spans="1:110" ht="20.100000000000001" customHeight="1" x14ac:dyDescent="0.3">
      <c r="A123" s="62" t="s">
        <v>568</v>
      </c>
      <c r="B123" s="62" t="s">
        <v>30</v>
      </c>
      <c r="C123" s="62" t="s">
        <v>567</v>
      </c>
      <c r="D123" s="62" t="s">
        <v>60</v>
      </c>
      <c r="E123" s="62" t="s">
        <v>566</v>
      </c>
      <c r="F123" s="62">
        <v>3</v>
      </c>
      <c r="G123" s="62" t="s">
        <v>29</v>
      </c>
      <c r="H123" s="62" t="s">
        <v>810</v>
      </c>
      <c r="I123" s="62"/>
      <c r="J123" s="62"/>
      <c r="K123" s="62"/>
      <c r="L123" s="62"/>
    </row>
    <row r="124" spans="1:110" s="68" customFormat="1" ht="20.100000000000001" customHeight="1" x14ac:dyDescent="0.3">
      <c r="A124" s="64" t="s">
        <v>732</v>
      </c>
      <c r="B124" s="64" t="s">
        <v>731</v>
      </c>
      <c r="C124" s="64" t="s">
        <v>733</v>
      </c>
      <c r="D124" s="64">
        <v>10</v>
      </c>
      <c r="E124" s="64" t="s">
        <v>737</v>
      </c>
      <c r="F124" s="64">
        <v>3</v>
      </c>
      <c r="G124" s="64" t="s">
        <v>25</v>
      </c>
      <c r="H124" s="65" t="s">
        <v>60</v>
      </c>
      <c r="I124" s="64"/>
      <c r="J124" s="64"/>
      <c r="K124" s="64"/>
      <c r="L124" s="64"/>
    </row>
    <row r="125" spans="1:110" s="68" customFormat="1" ht="20.100000000000001" customHeight="1" x14ac:dyDescent="0.3">
      <c r="A125" s="64" t="s">
        <v>732</v>
      </c>
      <c r="B125" s="64" t="s">
        <v>731</v>
      </c>
      <c r="C125" s="64" t="s">
        <v>734</v>
      </c>
      <c r="D125" s="64">
        <v>15</v>
      </c>
      <c r="E125" s="64" t="s">
        <v>738</v>
      </c>
      <c r="F125" s="64">
        <v>3</v>
      </c>
      <c r="G125" s="64" t="s">
        <v>25</v>
      </c>
      <c r="H125" s="65" t="s">
        <v>742</v>
      </c>
      <c r="I125" s="64"/>
      <c r="J125" s="64"/>
      <c r="K125" s="64"/>
      <c r="L125" s="64"/>
    </row>
    <row r="126" spans="1:110" s="68" customFormat="1" ht="20.100000000000001" customHeight="1" x14ac:dyDescent="0.3">
      <c r="A126" s="64" t="s">
        <v>732</v>
      </c>
      <c r="B126" s="64" t="s">
        <v>731</v>
      </c>
      <c r="C126" s="64" t="s">
        <v>735</v>
      </c>
      <c r="D126" s="64">
        <v>46</v>
      </c>
      <c r="E126" s="64" t="s">
        <v>740</v>
      </c>
      <c r="F126" s="64" t="s">
        <v>739</v>
      </c>
      <c r="G126" s="64" t="s">
        <v>25</v>
      </c>
      <c r="H126" s="64" t="s">
        <v>736</v>
      </c>
      <c r="I126" s="64"/>
      <c r="J126" s="64"/>
      <c r="K126" s="64"/>
      <c r="L126" s="64"/>
    </row>
    <row r="127" spans="1:110" ht="20.100000000000001" customHeight="1" x14ac:dyDescent="0.3">
      <c r="A127" s="88" t="s">
        <v>471</v>
      </c>
      <c r="B127" s="88" t="s">
        <v>374</v>
      </c>
      <c r="C127" s="88" t="s">
        <v>472</v>
      </c>
      <c r="D127" s="88">
        <v>11</v>
      </c>
      <c r="E127" s="88" t="s">
        <v>473</v>
      </c>
      <c r="F127" s="88">
        <v>4</v>
      </c>
      <c r="G127" s="88" t="s">
        <v>25</v>
      </c>
      <c r="H127" s="88" t="s">
        <v>559</v>
      </c>
      <c r="I127" s="88"/>
      <c r="J127" s="88"/>
      <c r="K127" s="88"/>
      <c r="L127" s="88"/>
    </row>
    <row r="128" spans="1:110" ht="20.100000000000001" customHeight="1" x14ac:dyDescent="0.3">
      <c r="A128" s="62" t="s">
        <v>501</v>
      </c>
      <c r="B128" s="62" t="s">
        <v>501</v>
      </c>
      <c r="C128" s="62" t="s">
        <v>501</v>
      </c>
      <c r="D128" s="62" t="s">
        <v>60</v>
      </c>
      <c r="E128" s="62" t="s">
        <v>524</v>
      </c>
      <c r="F128" s="62">
        <v>3</v>
      </c>
      <c r="G128" s="62" t="s">
        <v>25</v>
      </c>
      <c r="H128" s="62" t="s">
        <v>60</v>
      </c>
      <c r="I128" s="62"/>
      <c r="J128" s="62"/>
      <c r="K128" s="62"/>
      <c r="L128" s="62"/>
    </row>
    <row r="129" spans="1:110" s="69" customFormat="1" ht="20.100000000000001" customHeight="1" x14ac:dyDescent="0.3">
      <c r="A129" s="88" t="s">
        <v>36</v>
      </c>
      <c r="B129" s="88" t="s">
        <v>37</v>
      </c>
      <c r="C129" s="88" t="s">
        <v>260</v>
      </c>
      <c r="D129" s="88">
        <v>1</v>
      </c>
      <c r="E129" s="88" t="s">
        <v>38</v>
      </c>
      <c r="F129" s="88">
        <v>3</v>
      </c>
      <c r="G129" s="88" t="s">
        <v>25</v>
      </c>
      <c r="H129" s="88" t="s">
        <v>96</v>
      </c>
      <c r="I129" s="88"/>
      <c r="J129" s="88"/>
      <c r="K129" s="88"/>
      <c r="L129" s="88"/>
      <c r="M129" s="58"/>
      <c r="N129" s="58"/>
      <c r="O129" s="58"/>
      <c r="P129" s="58"/>
      <c r="Q129" s="58"/>
      <c r="R129" s="58"/>
      <c r="S129" s="58"/>
      <c r="T129" s="58"/>
      <c r="U129" s="58"/>
      <c r="V129" s="58"/>
      <c r="W129" s="58"/>
      <c r="X129" s="58"/>
      <c r="Y129" s="58"/>
      <c r="Z129" s="58"/>
      <c r="AA129" s="58"/>
      <c r="AB129" s="58"/>
      <c r="AC129" s="58"/>
      <c r="AD129" s="58"/>
      <c r="AE129" s="58"/>
      <c r="AF129" s="58"/>
      <c r="AG129" s="58"/>
      <c r="AH129" s="58"/>
      <c r="AI129" s="58"/>
      <c r="AJ129" s="58"/>
      <c r="AK129" s="58"/>
      <c r="AL129" s="58"/>
      <c r="AM129" s="58"/>
      <c r="AN129" s="58"/>
      <c r="AO129" s="58"/>
      <c r="AP129" s="58"/>
      <c r="AQ129" s="58"/>
      <c r="AR129" s="58"/>
      <c r="AS129" s="58"/>
      <c r="AT129" s="58"/>
      <c r="AU129" s="58"/>
      <c r="AV129" s="58"/>
      <c r="AW129" s="58"/>
      <c r="AX129" s="58"/>
      <c r="AY129" s="58"/>
      <c r="AZ129" s="58"/>
      <c r="BA129" s="58"/>
      <c r="BB129" s="58"/>
      <c r="BC129" s="58"/>
      <c r="BD129" s="58"/>
      <c r="BE129" s="58"/>
      <c r="BF129" s="58"/>
      <c r="BG129" s="58"/>
      <c r="BH129" s="58"/>
      <c r="BI129" s="58"/>
      <c r="BJ129" s="58"/>
      <c r="BK129" s="58"/>
      <c r="BL129" s="58"/>
      <c r="BM129" s="58"/>
      <c r="BN129" s="58"/>
      <c r="BO129" s="58"/>
      <c r="BP129" s="58"/>
      <c r="BQ129" s="58"/>
      <c r="BR129" s="58"/>
      <c r="BS129" s="58"/>
      <c r="BT129" s="58"/>
      <c r="BU129" s="58"/>
      <c r="BV129" s="58"/>
      <c r="BW129" s="58"/>
      <c r="BX129" s="58"/>
      <c r="BY129" s="58"/>
      <c r="BZ129" s="58"/>
      <c r="CA129" s="58"/>
      <c r="CB129" s="58"/>
      <c r="CC129" s="58"/>
      <c r="CD129" s="58"/>
      <c r="CE129" s="58"/>
      <c r="CF129" s="58"/>
      <c r="CG129" s="58"/>
      <c r="CH129" s="58"/>
      <c r="CI129" s="58"/>
      <c r="CJ129" s="58"/>
      <c r="CK129" s="58"/>
      <c r="CL129" s="58"/>
      <c r="CM129" s="58"/>
      <c r="CN129" s="58"/>
      <c r="CO129" s="58"/>
      <c r="CP129" s="58"/>
      <c r="CQ129" s="58"/>
      <c r="CR129" s="58"/>
      <c r="CS129" s="58"/>
      <c r="CT129" s="58"/>
      <c r="CU129" s="58"/>
      <c r="CV129" s="58"/>
      <c r="CW129" s="58"/>
      <c r="CX129" s="58"/>
      <c r="CY129" s="58"/>
      <c r="CZ129" s="58"/>
      <c r="DA129" s="58"/>
      <c r="DB129" s="58"/>
      <c r="DC129" s="58"/>
      <c r="DD129" s="58"/>
      <c r="DE129" s="58"/>
      <c r="DF129" s="58"/>
    </row>
    <row r="130" spans="1:110" s="69" customFormat="1" ht="20.100000000000001" customHeight="1" x14ac:dyDescent="0.3">
      <c r="A130" s="62" t="s">
        <v>390</v>
      </c>
      <c r="B130" s="62" t="s">
        <v>54</v>
      </c>
      <c r="C130" s="62" t="s">
        <v>389</v>
      </c>
      <c r="D130" s="70" t="s">
        <v>60</v>
      </c>
      <c r="E130" s="62" t="s">
        <v>551</v>
      </c>
      <c r="F130" s="62">
        <v>3</v>
      </c>
      <c r="G130" s="62" t="s">
        <v>25</v>
      </c>
      <c r="H130" s="62" t="s">
        <v>96</v>
      </c>
      <c r="I130" s="62"/>
      <c r="J130" s="62"/>
      <c r="K130" s="62"/>
      <c r="L130" s="62"/>
      <c r="M130" s="58"/>
      <c r="N130" s="58"/>
      <c r="O130" s="58"/>
      <c r="P130" s="58"/>
      <c r="Q130" s="58"/>
      <c r="R130" s="58"/>
      <c r="S130" s="58"/>
      <c r="T130" s="58"/>
      <c r="U130" s="58"/>
      <c r="V130" s="58"/>
      <c r="W130" s="58"/>
      <c r="X130" s="58"/>
      <c r="Y130" s="58"/>
      <c r="Z130" s="58"/>
      <c r="AA130" s="58"/>
      <c r="AB130" s="58"/>
      <c r="AC130" s="58"/>
      <c r="AD130" s="58"/>
      <c r="AE130" s="58"/>
      <c r="AF130" s="58"/>
      <c r="AG130" s="58"/>
      <c r="AH130" s="58"/>
      <c r="AI130" s="58"/>
      <c r="AJ130" s="58"/>
      <c r="AK130" s="58"/>
      <c r="AL130" s="58"/>
      <c r="AM130" s="58"/>
      <c r="AN130" s="58"/>
      <c r="AO130" s="58"/>
      <c r="AP130" s="58"/>
      <c r="AQ130" s="58"/>
      <c r="AR130" s="58"/>
      <c r="AS130" s="58"/>
      <c r="AT130" s="58"/>
      <c r="AU130" s="58"/>
      <c r="AV130" s="58"/>
      <c r="AW130" s="58"/>
      <c r="AX130" s="58"/>
      <c r="AY130" s="58"/>
      <c r="AZ130" s="58"/>
      <c r="BA130" s="58"/>
      <c r="BB130" s="58"/>
      <c r="BC130" s="58"/>
      <c r="BD130" s="58"/>
      <c r="BE130" s="58"/>
      <c r="BF130" s="58"/>
      <c r="BG130" s="58"/>
      <c r="BH130" s="58"/>
      <c r="BI130" s="58"/>
      <c r="BJ130" s="58"/>
      <c r="BK130" s="58"/>
      <c r="BL130" s="58"/>
      <c r="BM130" s="58"/>
      <c r="BN130" s="58"/>
      <c r="BO130" s="58"/>
      <c r="BP130" s="58"/>
      <c r="BQ130" s="58"/>
      <c r="BR130" s="58"/>
      <c r="BS130" s="58"/>
      <c r="BT130" s="58"/>
      <c r="BU130" s="58"/>
      <c r="BV130" s="58"/>
      <c r="BW130" s="58"/>
      <c r="BX130" s="58"/>
      <c r="BY130" s="58"/>
      <c r="BZ130" s="58"/>
      <c r="CA130" s="58"/>
      <c r="CB130" s="58"/>
      <c r="CC130" s="58"/>
      <c r="CD130" s="58"/>
      <c r="CE130" s="58"/>
      <c r="CF130" s="58"/>
      <c r="CG130" s="58"/>
      <c r="CH130" s="58"/>
      <c r="CI130" s="58"/>
      <c r="CJ130" s="58"/>
      <c r="CK130" s="58"/>
      <c r="CL130" s="58"/>
      <c r="CM130" s="58"/>
      <c r="CN130" s="58"/>
      <c r="CO130" s="58"/>
      <c r="CP130" s="58"/>
      <c r="CQ130" s="58"/>
      <c r="CR130" s="58"/>
      <c r="CS130" s="58"/>
      <c r="CT130" s="58"/>
      <c r="CU130" s="58"/>
      <c r="CV130" s="58"/>
      <c r="CW130" s="58"/>
      <c r="CX130" s="58"/>
      <c r="CY130" s="58"/>
      <c r="CZ130" s="58"/>
      <c r="DA130" s="58"/>
      <c r="DB130" s="58"/>
      <c r="DC130" s="58"/>
      <c r="DD130" s="58"/>
      <c r="DE130" s="58"/>
      <c r="DF130" s="58"/>
    </row>
    <row r="131" spans="1:110" ht="20.100000000000001" customHeight="1" x14ac:dyDescent="0.3">
      <c r="A131" s="62" t="s">
        <v>390</v>
      </c>
      <c r="B131" s="62" t="s">
        <v>54</v>
      </c>
      <c r="C131" s="62" t="s">
        <v>391</v>
      </c>
      <c r="D131" s="70" t="s">
        <v>60</v>
      </c>
      <c r="E131" s="62" t="s">
        <v>551</v>
      </c>
      <c r="F131" s="62">
        <v>3</v>
      </c>
      <c r="G131" s="62" t="s">
        <v>25</v>
      </c>
      <c r="H131" s="62" t="s">
        <v>96</v>
      </c>
      <c r="I131" s="62"/>
      <c r="J131" s="62"/>
      <c r="K131" s="62"/>
      <c r="L131" s="62"/>
    </row>
    <row r="132" spans="1:110" ht="20.100000000000001" customHeight="1" x14ac:dyDescent="0.3">
      <c r="A132" s="62" t="s">
        <v>390</v>
      </c>
      <c r="B132" s="62" t="s">
        <v>54</v>
      </c>
      <c r="C132" s="62" t="s">
        <v>7</v>
      </c>
      <c r="D132" s="70" t="s">
        <v>60</v>
      </c>
      <c r="E132" s="62" t="s">
        <v>551</v>
      </c>
      <c r="F132" s="62">
        <v>3</v>
      </c>
      <c r="G132" s="62" t="s">
        <v>25</v>
      </c>
      <c r="H132" s="62" t="s">
        <v>96</v>
      </c>
      <c r="I132" s="62"/>
      <c r="J132" s="62"/>
      <c r="K132" s="62"/>
      <c r="L132" s="62"/>
    </row>
    <row r="133" spans="1:110" ht="20.100000000000001" customHeight="1" x14ac:dyDescent="0.3">
      <c r="A133" s="62" t="s">
        <v>390</v>
      </c>
      <c r="B133" s="62" t="s">
        <v>54</v>
      </c>
      <c r="C133" s="62" t="s">
        <v>8</v>
      </c>
      <c r="D133" s="70" t="s">
        <v>60</v>
      </c>
      <c r="E133" s="62" t="s">
        <v>551</v>
      </c>
      <c r="F133" s="62">
        <v>3</v>
      </c>
      <c r="G133" s="62" t="s">
        <v>25</v>
      </c>
      <c r="H133" s="62" t="s">
        <v>96</v>
      </c>
      <c r="I133" s="62"/>
      <c r="J133" s="62"/>
      <c r="K133" s="62"/>
      <c r="L133" s="62"/>
    </row>
    <row r="134" spans="1:110" ht="20.100000000000001" customHeight="1" x14ac:dyDescent="0.3">
      <c r="A134" s="62" t="s">
        <v>390</v>
      </c>
      <c r="B134" s="62" t="s">
        <v>54</v>
      </c>
      <c r="C134" s="62" t="s">
        <v>9</v>
      </c>
      <c r="D134" s="70" t="s">
        <v>60</v>
      </c>
      <c r="E134" s="62" t="s">
        <v>551</v>
      </c>
      <c r="F134" s="62">
        <v>3</v>
      </c>
      <c r="G134" s="62" t="s">
        <v>25</v>
      </c>
      <c r="H134" s="62" t="s">
        <v>96</v>
      </c>
      <c r="I134" s="62"/>
      <c r="J134" s="62"/>
      <c r="K134" s="62"/>
      <c r="L134" s="62"/>
    </row>
    <row r="135" spans="1:110" ht="20.100000000000001" customHeight="1" x14ac:dyDescent="0.3">
      <c r="A135" s="62" t="s">
        <v>390</v>
      </c>
      <c r="B135" s="62" t="s">
        <v>54</v>
      </c>
      <c r="C135" s="62" t="s">
        <v>10</v>
      </c>
      <c r="D135" s="70" t="s">
        <v>60</v>
      </c>
      <c r="E135" s="62" t="s">
        <v>551</v>
      </c>
      <c r="F135" s="62">
        <v>3</v>
      </c>
      <c r="G135" s="62" t="s">
        <v>25</v>
      </c>
      <c r="H135" s="62" t="s">
        <v>96</v>
      </c>
      <c r="I135" s="62"/>
      <c r="J135" s="62"/>
      <c r="K135" s="62"/>
      <c r="L135" s="62"/>
    </row>
    <row r="136" spans="1:110" s="69" customFormat="1" ht="20.100000000000001" customHeight="1" x14ac:dyDescent="0.3">
      <c r="A136" s="88" t="s">
        <v>39</v>
      </c>
      <c r="B136" s="88" t="s">
        <v>40</v>
      </c>
      <c r="C136" s="88" t="s">
        <v>261</v>
      </c>
      <c r="D136" s="88">
        <v>4</v>
      </c>
      <c r="E136" s="88" t="s">
        <v>41</v>
      </c>
      <c r="F136" s="88">
        <v>3</v>
      </c>
      <c r="G136" s="88" t="s">
        <v>25</v>
      </c>
      <c r="H136" s="88" t="s">
        <v>96</v>
      </c>
      <c r="I136" s="88"/>
      <c r="J136" s="88"/>
      <c r="K136" s="88"/>
      <c r="L136" s="88"/>
      <c r="M136" s="58"/>
      <c r="N136" s="58"/>
      <c r="O136" s="58"/>
      <c r="P136" s="58"/>
      <c r="Q136" s="58"/>
      <c r="R136" s="58"/>
      <c r="S136" s="58"/>
      <c r="T136" s="58"/>
      <c r="U136" s="58"/>
      <c r="V136" s="58"/>
      <c r="W136" s="58"/>
      <c r="X136" s="58"/>
      <c r="Y136" s="58"/>
      <c r="Z136" s="58"/>
      <c r="AA136" s="58"/>
      <c r="AB136" s="58"/>
      <c r="AC136" s="58"/>
      <c r="AD136" s="58"/>
      <c r="AE136" s="58"/>
      <c r="AF136" s="58"/>
      <c r="AG136" s="58"/>
      <c r="AH136" s="58"/>
      <c r="AI136" s="58"/>
      <c r="AJ136" s="58"/>
      <c r="AK136" s="58"/>
      <c r="AL136" s="58"/>
      <c r="AM136" s="58"/>
      <c r="AN136" s="58"/>
      <c r="AO136" s="58"/>
      <c r="AP136" s="58"/>
      <c r="AQ136" s="58"/>
      <c r="AR136" s="58"/>
      <c r="AS136" s="58"/>
      <c r="AT136" s="58"/>
      <c r="AU136" s="58"/>
      <c r="AV136" s="58"/>
      <c r="AW136" s="58"/>
      <c r="AX136" s="58"/>
      <c r="AY136" s="58"/>
      <c r="AZ136" s="58"/>
      <c r="BA136" s="58"/>
      <c r="BB136" s="58"/>
      <c r="BC136" s="58"/>
      <c r="BD136" s="58"/>
      <c r="BE136" s="58"/>
      <c r="BF136" s="58"/>
      <c r="BG136" s="58"/>
      <c r="BH136" s="58"/>
      <c r="BI136" s="58"/>
      <c r="BJ136" s="58"/>
      <c r="BK136" s="58"/>
      <c r="BL136" s="58"/>
      <c r="BM136" s="58"/>
      <c r="BN136" s="58"/>
      <c r="BO136" s="58"/>
      <c r="BP136" s="58"/>
      <c r="BQ136" s="58"/>
      <c r="BR136" s="58"/>
      <c r="BS136" s="58"/>
      <c r="BT136" s="58"/>
      <c r="BU136" s="58"/>
      <c r="BV136" s="58"/>
      <c r="BW136" s="58"/>
      <c r="BX136" s="58"/>
      <c r="BY136" s="58"/>
      <c r="BZ136" s="58"/>
      <c r="CA136" s="58"/>
      <c r="CB136" s="58"/>
      <c r="CC136" s="58"/>
      <c r="CD136" s="58"/>
      <c r="CE136" s="58"/>
      <c r="CF136" s="58"/>
      <c r="CG136" s="58"/>
      <c r="CH136" s="58"/>
      <c r="CI136" s="58"/>
      <c r="CJ136" s="58"/>
      <c r="CK136" s="58"/>
      <c r="CL136" s="58"/>
      <c r="CM136" s="58"/>
      <c r="CN136" s="58"/>
      <c r="CO136" s="58"/>
      <c r="CP136" s="58"/>
      <c r="CQ136" s="58"/>
      <c r="CR136" s="58"/>
      <c r="CS136" s="58"/>
      <c r="CT136" s="58"/>
      <c r="CU136" s="58"/>
      <c r="CV136" s="58"/>
      <c r="CW136" s="58"/>
      <c r="CX136" s="58"/>
      <c r="CY136" s="58"/>
      <c r="CZ136" s="58"/>
      <c r="DA136" s="58"/>
      <c r="DB136" s="58"/>
      <c r="DC136" s="58"/>
      <c r="DD136" s="58"/>
      <c r="DE136" s="58"/>
      <c r="DF136" s="58"/>
    </row>
    <row r="137" spans="1:110" s="69" customFormat="1" ht="20.100000000000001" customHeight="1" x14ac:dyDescent="0.3">
      <c r="A137" s="88" t="s">
        <v>39</v>
      </c>
      <c r="B137" s="88" t="s">
        <v>40</v>
      </c>
      <c r="C137" s="88" t="s">
        <v>262</v>
      </c>
      <c r="D137" s="88">
        <v>126</v>
      </c>
      <c r="E137" s="88" t="s">
        <v>42</v>
      </c>
      <c r="F137" s="88">
        <v>3</v>
      </c>
      <c r="G137" s="88" t="s">
        <v>32</v>
      </c>
      <c r="H137" s="88" t="s">
        <v>811</v>
      </c>
      <c r="I137" s="88"/>
      <c r="J137" s="88"/>
      <c r="K137" s="88"/>
      <c r="L137" s="88"/>
      <c r="M137" s="58"/>
      <c r="N137" s="58"/>
      <c r="O137" s="58"/>
      <c r="P137" s="58"/>
      <c r="Q137" s="58"/>
      <c r="R137" s="58"/>
      <c r="S137" s="58"/>
      <c r="T137" s="58"/>
      <c r="U137" s="58"/>
      <c r="V137" s="58"/>
      <c r="W137" s="58"/>
      <c r="X137" s="58"/>
      <c r="Y137" s="58"/>
      <c r="Z137" s="58"/>
      <c r="AA137" s="58"/>
      <c r="AB137" s="58"/>
      <c r="AC137" s="58"/>
      <c r="AD137" s="58"/>
      <c r="AE137" s="58"/>
      <c r="AF137" s="58"/>
      <c r="AG137" s="58"/>
      <c r="AH137" s="58"/>
      <c r="AI137" s="58"/>
      <c r="AJ137" s="58"/>
      <c r="AK137" s="58"/>
      <c r="AL137" s="58"/>
      <c r="AM137" s="58"/>
      <c r="AN137" s="58"/>
      <c r="AO137" s="58"/>
      <c r="AP137" s="58"/>
      <c r="AQ137" s="58"/>
      <c r="AR137" s="58"/>
      <c r="AS137" s="58"/>
      <c r="AT137" s="58"/>
      <c r="AU137" s="58"/>
      <c r="AV137" s="58"/>
      <c r="AW137" s="58"/>
      <c r="AX137" s="58"/>
      <c r="AY137" s="58"/>
      <c r="AZ137" s="58"/>
      <c r="BA137" s="58"/>
      <c r="BB137" s="58"/>
      <c r="BC137" s="58"/>
      <c r="BD137" s="58"/>
      <c r="BE137" s="58"/>
      <c r="BF137" s="58"/>
      <c r="BG137" s="58"/>
      <c r="BH137" s="58"/>
      <c r="BI137" s="58"/>
      <c r="BJ137" s="58"/>
      <c r="BK137" s="58"/>
      <c r="BL137" s="58"/>
      <c r="BM137" s="58"/>
      <c r="BN137" s="58"/>
      <c r="BO137" s="58"/>
      <c r="BP137" s="58"/>
      <c r="BQ137" s="58"/>
      <c r="BR137" s="58"/>
      <c r="BS137" s="58"/>
      <c r="BT137" s="58"/>
      <c r="BU137" s="58"/>
      <c r="BV137" s="58"/>
      <c r="BW137" s="58"/>
      <c r="BX137" s="58"/>
      <c r="BY137" s="58"/>
      <c r="BZ137" s="58"/>
      <c r="CA137" s="58"/>
      <c r="CB137" s="58"/>
      <c r="CC137" s="58"/>
      <c r="CD137" s="58"/>
      <c r="CE137" s="58"/>
      <c r="CF137" s="58"/>
      <c r="CG137" s="58"/>
      <c r="CH137" s="58"/>
      <c r="CI137" s="58"/>
      <c r="CJ137" s="58"/>
      <c r="CK137" s="58"/>
      <c r="CL137" s="58"/>
      <c r="CM137" s="58"/>
      <c r="CN137" s="58"/>
      <c r="CO137" s="58"/>
      <c r="CP137" s="58"/>
      <c r="CQ137" s="58"/>
      <c r="CR137" s="58"/>
      <c r="CS137" s="58"/>
      <c r="CT137" s="58"/>
      <c r="CU137" s="58"/>
      <c r="CV137" s="58"/>
      <c r="CW137" s="58"/>
      <c r="CX137" s="58"/>
      <c r="CY137" s="58"/>
      <c r="CZ137" s="58"/>
      <c r="DA137" s="58"/>
      <c r="DB137" s="58"/>
      <c r="DC137" s="58"/>
      <c r="DD137" s="58"/>
      <c r="DE137" s="58"/>
      <c r="DF137" s="58"/>
    </row>
    <row r="138" spans="1:110" ht="20.100000000000001" customHeight="1" x14ac:dyDescent="0.3">
      <c r="A138" s="62" t="s">
        <v>43</v>
      </c>
      <c r="B138" s="62" t="s">
        <v>44</v>
      </c>
      <c r="C138" s="62" t="s">
        <v>263</v>
      </c>
      <c r="D138" s="62">
        <v>20</v>
      </c>
      <c r="E138" s="62" t="s">
        <v>45</v>
      </c>
      <c r="F138" s="62">
        <v>3</v>
      </c>
      <c r="G138" s="62" t="s">
        <v>25</v>
      </c>
      <c r="H138" s="62" t="s">
        <v>554</v>
      </c>
      <c r="I138" s="62"/>
      <c r="J138" s="62"/>
      <c r="K138" s="62"/>
      <c r="L138" s="62"/>
    </row>
    <row r="139" spans="1:110" ht="20.100000000000001" customHeight="1" x14ac:dyDescent="0.3">
      <c r="A139" s="62" t="s">
        <v>43</v>
      </c>
      <c r="B139" s="62" t="s">
        <v>44</v>
      </c>
      <c r="C139" s="62" t="s">
        <v>264</v>
      </c>
      <c r="D139" s="62">
        <v>21</v>
      </c>
      <c r="E139" s="62" t="s">
        <v>46</v>
      </c>
      <c r="F139" s="62">
        <v>3</v>
      </c>
      <c r="G139" s="62" t="s">
        <v>25</v>
      </c>
      <c r="H139" s="62" t="s">
        <v>812</v>
      </c>
      <c r="I139" s="62"/>
      <c r="J139" s="62"/>
      <c r="K139" s="62"/>
      <c r="L139" s="62"/>
    </row>
    <row r="140" spans="1:110" ht="20.100000000000001" customHeight="1" x14ac:dyDescent="0.3">
      <c r="A140" s="62" t="s">
        <v>43</v>
      </c>
      <c r="B140" s="62" t="s">
        <v>44</v>
      </c>
      <c r="C140" s="62" t="s">
        <v>265</v>
      </c>
      <c r="D140" s="62">
        <v>31</v>
      </c>
      <c r="E140" s="62" t="s">
        <v>494</v>
      </c>
      <c r="F140" s="62">
        <v>3</v>
      </c>
      <c r="G140" s="62" t="s">
        <v>25</v>
      </c>
      <c r="H140" s="62" t="s">
        <v>555</v>
      </c>
      <c r="I140" s="62"/>
      <c r="J140" s="62"/>
      <c r="K140" s="62"/>
      <c r="L140" s="62"/>
    </row>
    <row r="141" spans="1:110" ht="20.100000000000001" customHeight="1" x14ac:dyDescent="0.3">
      <c r="A141" s="62" t="s">
        <v>43</v>
      </c>
      <c r="B141" s="62" t="s">
        <v>44</v>
      </c>
      <c r="C141" s="62" t="s">
        <v>266</v>
      </c>
      <c r="D141" s="62">
        <v>32</v>
      </c>
      <c r="E141" s="62" t="s">
        <v>47</v>
      </c>
      <c r="F141" s="62">
        <v>3</v>
      </c>
      <c r="G141" s="62" t="s">
        <v>25</v>
      </c>
      <c r="H141" s="62" t="s">
        <v>813</v>
      </c>
      <c r="I141" s="62"/>
      <c r="J141" s="62"/>
      <c r="K141" s="62"/>
      <c r="L141" s="62"/>
    </row>
    <row r="142" spans="1:110" ht="20.100000000000001" customHeight="1" x14ac:dyDescent="0.3">
      <c r="A142" s="62" t="s">
        <v>43</v>
      </c>
      <c r="B142" s="62" t="s">
        <v>44</v>
      </c>
      <c r="C142" s="62" t="s">
        <v>730</v>
      </c>
      <c r="D142" s="62">
        <v>33</v>
      </c>
      <c r="E142" s="62" t="s">
        <v>48</v>
      </c>
      <c r="F142" s="62">
        <v>3</v>
      </c>
      <c r="G142" s="62" t="s">
        <v>25</v>
      </c>
      <c r="H142" s="62" t="s">
        <v>814</v>
      </c>
      <c r="I142" s="62"/>
      <c r="J142" s="62"/>
      <c r="K142" s="62"/>
      <c r="L142" s="62"/>
    </row>
    <row r="143" spans="1:110" ht="20.100000000000001" customHeight="1" x14ac:dyDescent="0.3">
      <c r="A143" s="88" t="s">
        <v>49</v>
      </c>
      <c r="B143" s="88" t="s">
        <v>50</v>
      </c>
      <c r="C143" s="88" t="s">
        <v>267</v>
      </c>
      <c r="D143" s="88">
        <v>21</v>
      </c>
      <c r="E143" s="88" t="s">
        <v>51</v>
      </c>
      <c r="F143" s="88">
        <v>4</v>
      </c>
      <c r="G143" s="88" t="s">
        <v>25</v>
      </c>
      <c r="H143" s="88" t="s">
        <v>815</v>
      </c>
      <c r="I143" s="88"/>
      <c r="J143" s="88"/>
      <c r="K143" s="88"/>
      <c r="L143" s="88"/>
    </row>
    <row r="144" spans="1:110" ht="20.100000000000001" customHeight="1" x14ac:dyDescent="0.3">
      <c r="A144" s="88" t="s">
        <v>49</v>
      </c>
      <c r="B144" s="88" t="s">
        <v>50</v>
      </c>
      <c r="C144" s="88" t="s">
        <v>268</v>
      </c>
      <c r="D144" s="88">
        <v>22</v>
      </c>
      <c r="E144" s="88" t="s">
        <v>52</v>
      </c>
      <c r="F144" s="88">
        <v>4</v>
      </c>
      <c r="G144" s="88" t="s">
        <v>25</v>
      </c>
      <c r="H144" s="88" t="s">
        <v>816</v>
      </c>
      <c r="I144" s="88"/>
      <c r="J144" s="88"/>
      <c r="K144" s="88"/>
      <c r="L144" s="88"/>
    </row>
    <row r="145" spans="1:110" ht="20.100000000000001" customHeight="1" x14ac:dyDescent="0.3">
      <c r="A145" s="88" t="s">
        <v>49</v>
      </c>
      <c r="B145" s="88" t="s">
        <v>50</v>
      </c>
      <c r="C145" s="88" t="s">
        <v>503</v>
      </c>
      <c r="D145" s="88">
        <v>23</v>
      </c>
      <c r="E145" s="88" t="s">
        <v>504</v>
      </c>
      <c r="F145" s="88">
        <v>3</v>
      </c>
      <c r="G145" s="88" t="s">
        <v>32</v>
      </c>
      <c r="H145" s="88" t="s">
        <v>557</v>
      </c>
      <c r="I145" s="88"/>
      <c r="J145" s="88"/>
      <c r="K145" s="88"/>
      <c r="L145" s="88"/>
    </row>
    <row r="146" spans="1:110" ht="20.100000000000001" customHeight="1" x14ac:dyDescent="0.3">
      <c r="A146" s="88" t="s">
        <v>49</v>
      </c>
      <c r="B146" s="88" t="s">
        <v>50</v>
      </c>
      <c r="C146" s="88" t="s">
        <v>506</v>
      </c>
      <c r="D146" s="88" t="s">
        <v>507</v>
      </c>
      <c r="E146" s="88" t="s">
        <v>505</v>
      </c>
      <c r="F146" s="88">
        <v>3</v>
      </c>
      <c r="G146" s="88" t="s">
        <v>25</v>
      </c>
      <c r="H146" s="88" t="s">
        <v>558</v>
      </c>
      <c r="I146" s="88"/>
      <c r="J146" s="88" t="s">
        <v>71</v>
      </c>
      <c r="K146" s="88"/>
      <c r="L146" s="88"/>
    </row>
    <row r="147" spans="1:110" ht="20.100000000000001" customHeight="1" x14ac:dyDescent="0.3">
      <c r="A147" s="88" t="s">
        <v>49</v>
      </c>
      <c r="B147" s="88" t="s">
        <v>50</v>
      </c>
      <c r="C147" s="88" t="s">
        <v>509</v>
      </c>
      <c r="D147" s="88">
        <v>161</v>
      </c>
      <c r="E147" s="88" t="s">
        <v>510</v>
      </c>
      <c r="F147" s="88">
        <v>3</v>
      </c>
      <c r="G147" s="88" t="s">
        <v>29</v>
      </c>
      <c r="H147" s="88" t="s">
        <v>817</v>
      </c>
      <c r="I147" s="88"/>
      <c r="J147" s="88"/>
      <c r="K147" s="88"/>
      <c r="L147" s="88"/>
    </row>
    <row r="148" spans="1:110" ht="20.100000000000001" customHeight="1" x14ac:dyDescent="0.3">
      <c r="A148" s="88" t="s">
        <v>49</v>
      </c>
      <c r="B148" s="88" t="s">
        <v>50</v>
      </c>
      <c r="C148" s="88" t="s">
        <v>516</v>
      </c>
      <c r="D148" s="88">
        <v>164</v>
      </c>
      <c r="E148" s="88" t="s">
        <v>517</v>
      </c>
      <c r="F148" s="88">
        <v>3</v>
      </c>
      <c r="G148" s="88" t="s">
        <v>29</v>
      </c>
      <c r="H148" s="88" t="s">
        <v>817</v>
      </c>
      <c r="I148" s="88"/>
      <c r="J148" s="88"/>
      <c r="K148" s="88"/>
      <c r="L148" s="88"/>
    </row>
    <row r="149" spans="1:110" ht="20.100000000000001" customHeight="1" x14ac:dyDescent="0.3">
      <c r="A149" s="88" t="s">
        <v>49</v>
      </c>
      <c r="B149" s="88" t="s">
        <v>50</v>
      </c>
      <c r="C149" s="88" t="s">
        <v>513</v>
      </c>
      <c r="D149" s="88">
        <v>165</v>
      </c>
      <c r="E149" s="88" t="s">
        <v>518</v>
      </c>
      <c r="F149" s="88">
        <v>3</v>
      </c>
      <c r="G149" s="88" t="s">
        <v>32</v>
      </c>
      <c r="H149" s="88" t="s">
        <v>817</v>
      </c>
      <c r="I149" s="88"/>
      <c r="J149" s="88"/>
      <c r="K149" s="88"/>
      <c r="L149" s="88"/>
    </row>
    <row r="150" spans="1:110" ht="20.100000000000001" customHeight="1" x14ac:dyDescent="0.3">
      <c r="A150" s="88" t="s">
        <v>49</v>
      </c>
      <c r="B150" s="88" t="s">
        <v>50</v>
      </c>
      <c r="C150" s="88" t="s">
        <v>519</v>
      </c>
      <c r="D150" s="88">
        <v>167</v>
      </c>
      <c r="E150" s="88" t="s">
        <v>520</v>
      </c>
      <c r="F150" s="88">
        <v>3</v>
      </c>
      <c r="G150" s="88" t="s">
        <v>32</v>
      </c>
      <c r="H150" s="88" t="s">
        <v>817</v>
      </c>
      <c r="I150" s="88"/>
      <c r="J150" s="88"/>
      <c r="K150" s="88"/>
      <c r="L150" s="88"/>
    </row>
    <row r="151" spans="1:110" ht="20.100000000000001" customHeight="1" x14ac:dyDescent="0.3">
      <c r="A151" s="88" t="s">
        <v>49</v>
      </c>
      <c r="B151" s="88" t="s">
        <v>50</v>
      </c>
      <c r="C151" s="88" t="s">
        <v>522</v>
      </c>
      <c r="D151" s="89" t="s">
        <v>60</v>
      </c>
      <c r="E151" s="89" t="s">
        <v>60</v>
      </c>
      <c r="F151" s="88">
        <v>3</v>
      </c>
      <c r="G151" s="88" t="s">
        <v>25</v>
      </c>
      <c r="H151" s="89" t="s">
        <v>60</v>
      </c>
      <c r="I151" s="88"/>
      <c r="J151" s="88"/>
      <c r="K151" s="88"/>
      <c r="L151" s="88"/>
    </row>
    <row r="152" spans="1:110" s="69" customFormat="1" ht="23.4" customHeight="1" x14ac:dyDescent="0.3">
      <c r="A152" s="62" t="s">
        <v>373</v>
      </c>
      <c r="B152" s="62" t="s">
        <v>374</v>
      </c>
      <c r="C152" s="62" t="s">
        <v>385</v>
      </c>
      <c r="D152" s="62" t="s">
        <v>375</v>
      </c>
      <c r="E152" s="62" t="s">
        <v>376</v>
      </c>
      <c r="F152" s="62"/>
      <c r="G152" s="62"/>
      <c r="H152" s="62" t="s">
        <v>96</v>
      </c>
      <c r="I152" s="62"/>
      <c r="J152" s="62"/>
      <c r="K152" s="62"/>
      <c r="L152" s="62"/>
      <c r="M152" s="58"/>
      <c r="N152" s="58"/>
      <c r="O152" s="58"/>
      <c r="P152" s="58"/>
      <c r="Q152" s="58"/>
      <c r="R152" s="58"/>
      <c r="S152" s="58"/>
      <c r="T152" s="58"/>
      <c r="U152" s="58"/>
      <c r="V152" s="58"/>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58"/>
      <c r="BL152" s="58"/>
      <c r="BM152" s="58"/>
      <c r="BN152" s="58"/>
      <c r="BO152" s="58"/>
      <c r="BP152" s="58"/>
      <c r="BQ152" s="58"/>
      <c r="BR152" s="58"/>
      <c r="BS152" s="58"/>
      <c r="BT152" s="58"/>
      <c r="BU152" s="58"/>
      <c r="BV152" s="58"/>
      <c r="BW152" s="58"/>
      <c r="BX152" s="58"/>
      <c r="BY152" s="58"/>
      <c r="BZ152" s="58"/>
      <c r="CA152" s="58"/>
      <c r="CB152" s="58"/>
      <c r="CC152" s="58"/>
      <c r="CD152" s="58"/>
      <c r="CE152" s="58"/>
      <c r="CF152" s="58"/>
      <c r="CG152" s="58"/>
      <c r="CH152" s="58"/>
      <c r="CI152" s="58"/>
      <c r="CJ152" s="58"/>
      <c r="CK152" s="58"/>
      <c r="CL152" s="58"/>
      <c r="CM152" s="58"/>
      <c r="CN152" s="58"/>
      <c r="CO152" s="58"/>
      <c r="CP152" s="58"/>
      <c r="CQ152" s="58"/>
      <c r="CR152" s="58"/>
      <c r="CS152" s="58"/>
      <c r="CT152" s="58"/>
      <c r="CU152" s="58"/>
      <c r="CV152" s="58"/>
      <c r="CW152" s="58"/>
      <c r="CX152" s="58"/>
      <c r="CY152" s="58"/>
      <c r="CZ152" s="58"/>
      <c r="DA152" s="58"/>
      <c r="DB152" s="58"/>
      <c r="DC152" s="58"/>
      <c r="DD152" s="58"/>
      <c r="DE152" s="58"/>
      <c r="DF152" s="58"/>
    </row>
    <row r="153" spans="1:110" ht="20.100000000000001" customHeight="1" x14ac:dyDescent="0.3">
      <c r="A153" s="62" t="s">
        <v>377</v>
      </c>
      <c r="B153" s="62" t="s">
        <v>374</v>
      </c>
      <c r="C153" s="62" t="s">
        <v>386</v>
      </c>
      <c r="D153" s="62" t="s">
        <v>378</v>
      </c>
      <c r="E153" s="62" t="s">
        <v>379</v>
      </c>
      <c r="F153" s="62"/>
      <c r="G153" s="62"/>
      <c r="H153" s="62" t="s">
        <v>96</v>
      </c>
      <c r="I153" s="62"/>
      <c r="J153" s="62"/>
      <c r="K153" s="62"/>
      <c r="L153" s="62"/>
    </row>
    <row r="154" spans="1:110" s="69" customFormat="1" ht="20.100000000000001" customHeight="1" x14ac:dyDescent="0.3">
      <c r="A154" s="62" t="s">
        <v>377</v>
      </c>
      <c r="B154" s="62" t="s">
        <v>374</v>
      </c>
      <c r="C154" s="62" t="s">
        <v>387</v>
      </c>
      <c r="D154" s="62" t="s">
        <v>380</v>
      </c>
      <c r="E154" s="62" t="s">
        <v>381</v>
      </c>
      <c r="F154" s="62"/>
      <c r="G154" s="62"/>
      <c r="H154" s="62" t="s">
        <v>96</v>
      </c>
      <c r="I154" s="62"/>
      <c r="J154" s="62"/>
      <c r="K154" s="62"/>
      <c r="L154" s="62"/>
      <c r="M154" s="58"/>
      <c r="N154" s="58"/>
      <c r="O154" s="58"/>
      <c r="P154" s="58"/>
      <c r="Q154" s="58"/>
      <c r="R154" s="58"/>
      <c r="S154" s="58"/>
      <c r="T154" s="58"/>
      <c r="U154" s="58"/>
      <c r="V154" s="58"/>
      <c r="W154" s="58"/>
      <c r="X154" s="58"/>
      <c r="Y154" s="58"/>
      <c r="Z154" s="58"/>
      <c r="AA154" s="58"/>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8"/>
      <c r="BF154" s="58"/>
      <c r="BG154" s="58"/>
      <c r="BH154" s="58"/>
      <c r="BI154" s="58"/>
      <c r="BJ154" s="58"/>
      <c r="BK154" s="58"/>
      <c r="BL154" s="58"/>
      <c r="BM154" s="58"/>
      <c r="BN154" s="58"/>
      <c r="BO154" s="58"/>
      <c r="BP154" s="58"/>
      <c r="BQ154" s="58"/>
      <c r="BR154" s="58"/>
      <c r="BS154" s="58"/>
      <c r="BT154" s="58"/>
      <c r="BU154" s="58"/>
      <c r="BV154" s="58"/>
      <c r="BW154" s="58"/>
      <c r="BX154" s="58"/>
      <c r="BY154" s="58"/>
      <c r="BZ154" s="58"/>
      <c r="CA154" s="58"/>
      <c r="CB154" s="58"/>
      <c r="CC154" s="58"/>
      <c r="CD154" s="58"/>
      <c r="CE154" s="58"/>
      <c r="CF154" s="58"/>
      <c r="CG154" s="58"/>
      <c r="CH154" s="58"/>
      <c r="CI154" s="58"/>
      <c r="CJ154" s="58"/>
      <c r="CK154" s="58"/>
      <c r="CL154" s="58"/>
      <c r="CM154" s="58"/>
      <c r="CN154" s="58"/>
      <c r="CO154" s="58"/>
      <c r="CP154" s="58"/>
      <c r="CQ154" s="58"/>
      <c r="CR154" s="58"/>
      <c r="CS154" s="58"/>
      <c r="CT154" s="58"/>
      <c r="CU154" s="58"/>
      <c r="CV154" s="58"/>
      <c r="CW154" s="58"/>
      <c r="CX154" s="58"/>
      <c r="CY154" s="58"/>
      <c r="CZ154" s="58"/>
      <c r="DA154" s="58"/>
      <c r="DB154" s="58"/>
      <c r="DC154" s="58"/>
      <c r="DD154" s="58"/>
      <c r="DE154" s="58"/>
      <c r="DF154" s="58"/>
    </row>
    <row r="155" spans="1:110" ht="20.100000000000001" customHeight="1" x14ac:dyDescent="0.3">
      <c r="A155" s="62" t="s">
        <v>377</v>
      </c>
      <c r="B155" s="62" t="s">
        <v>374</v>
      </c>
      <c r="C155" s="62" t="s">
        <v>388</v>
      </c>
      <c r="D155" s="62" t="s">
        <v>382</v>
      </c>
      <c r="E155" s="62" t="s">
        <v>383</v>
      </c>
      <c r="F155" s="62"/>
      <c r="G155" s="62"/>
      <c r="H155" s="62" t="s">
        <v>96</v>
      </c>
      <c r="I155" s="62"/>
      <c r="J155" s="62"/>
      <c r="K155" s="62"/>
      <c r="L155" s="62"/>
    </row>
    <row r="156" spans="1:110" ht="20.100000000000001" customHeight="1" x14ac:dyDescent="0.3">
      <c r="A156" s="62" t="s">
        <v>377</v>
      </c>
      <c r="B156" s="62" t="s">
        <v>374</v>
      </c>
      <c r="C156" s="62" t="s">
        <v>370</v>
      </c>
      <c r="D156" s="62" t="s">
        <v>58</v>
      </c>
      <c r="E156" s="62" t="s">
        <v>384</v>
      </c>
      <c r="F156" s="62">
        <v>1</v>
      </c>
      <c r="G156" s="62" t="s">
        <v>32</v>
      </c>
      <c r="H156" s="70" t="s">
        <v>96</v>
      </c>
      <c r="I156" s="62"/>
      <c r="J156" s="62"/>
      <c r="K156" s="62"/>
      <c r="L156" s="62"/>
    </row>
    <row r="157" spans="1:110" ht="20.100000000000001" customHeight="1" x14ac:dyDescent="0.3">
      <c r="A157" s="88" t="s">
        <v>464</v>
      </c>
      <c r="B157" s="88" t="s">
        <v>465</v>
      </c>
      <c r="C157" s="88" t="s">
        <v>466</v>
      </c>
      <c r="D157" s="88" t="s">
        <v>467</v>
      </c>
      <c r="E157" s="88" t="s">
        <v>468</v>
      </c>
      <c r="F157" s="88">
        <v>3</v>
      </c>
      <c r="G157" s="88" t="s">
        <v>29</v>
      </c>
      <c r="H157" s="88" t="s">
        <v>96</v>
      </c>
      <c r="I157" s="88"/>
      <c r="J157" s="88"/>
      <c r="K157" s="88"/>
      <c r="L157" s="88"/>
    </row>
    <row r="158" spans="1:110" ht="20.100000000000001" customHeight="1" x14ac:dyDescent="0.3">
      <c r="A158" s="62" t="s">
        <v>53</v>
      </c>
      <c r="B158" s="62" t="s">
        <v>54</v>
      </c>
      <c r="C158" s="62" t="s">
        <v>269</v>
      </c>
      <c r="D158" s="62">
        <v>20</v>
      </c>
      <c r="E158" s="62" t="s">
        <v>55</v>
      </c>
      <c r="F158" s="62">
        <v>4</v>
      </c>
      <c r="G158" s="62" t="s">
        <v>25</v>
      </c>
      <c r="H158" s="62" t="s">
        <v>96</v>
      </c>
      <c r="I158" s="62"/>
      <c r="J158" s="62" t="s">
        <v>53</v>
      </c>
      <c r="K158" s="62"/>
      <c r="L158" s="62"/>
    </row>
  </sheetData>
  <sheetProtection password="CD74" sheet="1" objects="1" scenarios="1"/>
  <sortState ref="A6:L155">
    <sortCondition ref="C6:C155"/>
  </sortState>
  <mergeCells count="2">
    <mergeCell ref="A1:L1"/>
    <mergeCell ref="A2:L2"/>
  </mergeCells>
  <hyperlinks>
    <hyperlink ref="A2" r:id="rId1"/>
  </hyperlinks>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4"/>
  <sheetViews>
    <sheetView topLeftCell="G1" zoomScale="50" zoomScaleNormal="50" workbookViewId="0">
      <selection activeCell="B1" sqref="B1:I1"/>
    </sheetView>
  </sheetViews>
  <sheetFormatPr defaultColWidth="8.88671875" defaultRowHeight="14.4" x14ac:dyDescent="0.3"/>
  <cols>
    <col min="1" max="1" width="8.88671875" style="51"/>
    <col min="2" max="2" width="8.88671875" style="52"/>
    <col min="3" max="3" width="59.33203125" style="51" customWidth="1"/>
    <col min="4" max="4" width="79.44140625" style="51" customWidth="1"/>
    <col min="5" max="5" width="8.88671875" style="51" customWidth="1"/>
    <col min="6" max="9" width="8.88671875" style="51"/>
    <col min="11" max="11" width="8.88671875" style="52"/>
    <col min="12" max="12" width="59.33203125" style="51" customWidth="1"/>
    <col min="13" max="13" width="79.44140625" style="51" customWidth="1"/>
    <col min="14" max="14" width="8.88671875" style="51" customWidth="1"/>
    <col min="15" max="19" width="8.88671875" style="51"/>
    <col min="20" max="20" width="8.88671875" style="52"/>
    <col min="21" max="21" width="59.33203125" style="51" customWidth="1"/>
    <col min="22" max="22" width="79.44140625" style="51" customWidth="1"/>
    <col min="23" max="23" width="8.88671875" style="51" customWidth="1"/>
    <col min="24" max="16384" width="8.88671875" style="51"/>
  </cols>
  <sheetData>
    <row r="1" spans="1:27" s="246" customFormat="1" ht="122.4" customHeight="1" thickBot="1" x14ac:dyDescent="0.7">
      <c r="B1" s="264" t="s">
        <v>839</v>
      </c>
      <c r="C1" s="265"/>
      <c r="D1" s="265"/>
      <c r="E1" s="265"/>
      <c r="F1" s="265"/>
      <c r="G1" s="265"/>
      <c r="H1" s="265"/>
      <c r="I1" s="266"/>
      <c r="J1" s="247"/>
      <c r="K1" s="264" t="s">
        <v>841</v>
      </c>
      <c r="L1" s="265"/>
      <c r="M1" s="265"/>
      <c r="N1" s="265"/>
      <c r="O1" s="265"/>
      <c r="P1" s="265"/>
      <c r="Q1" s="265"/>
      <c r="R1" s="266"/>
      <c r="T1" s="264" t="s">
        <v>842</v>
      </c>
      <c r="U1" s="265"/>
      <c r="V1" s="265"/>
      <c r="W1" s="265"/>
      <c r="X1" s="265"/>
      <c r="Y1" s="265"/>
      <c r="Z1" s="265"/>
      <c r="AA1" s="266"/>
    </row>
    <row r="2" spans="1:27" ht="15" thickBot="1" x14ac:dyDescent="0.35"/>
    <row r="3" spans="1:27" ht="61.2" customHeight="1" thickBot="1" x14ac:dyDescent="0.35">
      <c r="B3" s="267" t="s">
        <v>840</v>
      </c>
      <c r="C3" s="268"/>
      <c r="D3" s="268"/>
      <c r="E3" s="268"/>
      <c r="F3" s="268"/>
      <c r="G3" s="268"/>
      <c r="H3" s="268"/>
      <c r="I3" s="269"/>
      <c r="K3" s="267" t="s">
        <v>826</v>
      </c>
      <c r="L3" s="268"/>
      <c r="M3" s="268"/>
      <c r="N3" s="268"/>
      <c r="O3" s="268"/>
      <c r="P3" s="268"/>
      <c r="Q3" s="268"/>
      <c r="R3" s="269"/>
      <c r="T3" s="267" t="str">
        <f>K3</f>
        <v>HUMANITIES (H): 3 courses are required, where 2 courses must be taken from the same deparment
SOCIAL SCIENCES (SS): 3 courses are required, where 2 courses must be taken from the same deparment
** Honors courses maybe counted in the Humanities or Social Sciences, depending on the course focus</v>
      </c>
      <c r="U3" s="268"/>
      <c r="V3" s="268"/>
      <c r="W3" s="268"/>
      <c r="X3" s="268"/>
      <c r="Y3" s="268"/>
      <c r="Z3" s="268"/>
      <c r="AA3" s="269"/>
    </row>
    <row r="4" spans="1:27" ht="18" x14ac:dyDescent="0.3">
      <c r="B4" s="53"/>
      <c r="C4" s="54"/>
      <c r="D4" s="54"/>
      <c r="K4" s="53"/>
      <c r="L4" s="54"/>
      <c r="M4" s="54"/>
      <c r="T4" s="53"/>
      <c r="U4" s="54"/>
      <c r="V4" s="54"/>
    </row>
    <row r="5" spans="1:27" ht="18" x14ac:dyDescent="0.3">
      <c r="A5" s="216"/>
      <c r="B5" s="217"/>
      <c r="C5" s="245"/>
      <c r="D5" s="245"/>
      <c r="K5" s="217"/>
      <c r="L5" s="218"/>
      <c r="M5" s="218"/>
      <c r="T5" s="217"/>
      <c r="U5" s="218"/>
      <c r="V5" s="218"/>
    </row>
    <row r="6" spans="1:27" ht="18" x14ac:dyDescent="0.3">
      <c r="A6" s="216"/>
      <c r="B6" s="217"/>
      <c r="C6" s="245"/>
      <c r="D6" s="245"/>
      <c r="K6" s="217"/>
      <c r="L6" s="218"/>
      <c r="M6" s="218"/>
      <c r="T6" s="217"/>
      <c r="U6" s="218"/>
      <c r="V6" s="218"/>
    </row>
    <row r="7" spans="1:27" ht="18" x14ac:dyDescent="0.3">
      <c r="A7" s="216"/>
      <c r="B7" s="217"/>
      <c r="C7" s="245"/>
      <c r="D7" s="245"/>
      <c r="K7" s="217"/>
      <c r="L7" s="218"/>
      <c r="M7" s="218"/>
      <c r="T7" s="217"/>
      <c r="U7" s="218"/>
      <c r="V7" s="218"/>
    </row>
    <row r="8" spans="1:27" ht="18" x14ac:dyDescent="0.3">
      <c r="A8" s="216"/>
      <c r="B8" s="217"/>
      <c r="C8" s="245"/>
      <c r="D8" s="245"/>
      <c r="K8" s="217"/>
      <c r="L8" s="218"/>
      <c r="M8" s="218"/>
      <c r="T8" s="217"/>
      <c r="U8" s="218"/>
      <c r="V8" s="218"/>
    </row>
    <row r="9" spans="1:27" ht="18" x14ac:dyDescent="0.3">
      <c r="A9" s="216"/>
      <c r="B9" s="217"/>
      <c r="C9" s="245"/>
      <c r="D9" s="245"/>
      <c r="K9" s="217"/>
      <c r="L9" s="218"/>
      <c r="M9" s="218"/>
      <c r="T9" s="217"/>
      <c r="U9" s="218"/>
      <c r="V9" s="218"/>
    </row>
    <row r="10" spans="1:27" ht="18" x14ac:dyDescent="0.3">
      <c r="A10" s="216"/>
      <c r="B10" s="217"/>
      <c r="C10" s="245"/>
      <c r="D10" s="245"/>
      <c r="K10" s="217"/>
      <c r="L10" s="218"/>
      <c r="M10" s="218"/>
      <c r="T10" s="217"/>
      <c r="U10" s="218"/>
      <c r="V10" s="218"/>
    </row>
    <row r="11" spans="1:27" ht="18" x14ac:dyDescent="0.3">
      <c r="A11" s="216"/>
      <c r="B11" s="217"/>
      <c r="C11" s="245"/>
      <c r="D11" s="245"/>
      <c r="K11" s="217"/>
      <c r="L11" s="218"/>
      <c r="M11" s="218"/>
      <c r="T11" s="217"/>
      <c r="U11" s="218"/>
      <c r="V11" s="218"/>
    </row>
    <row r="12" spans="1:27" ht="18" x14ac:dyDescent="0.3">
      <c r="A12" s="216"/>
      <c r="B12" s="217"/>
      <c r="C12" s="245"/>
      <c r="D12" s="245"/>
      <c r="K12" s="217"/>
      <c r="L12" s="218"/>
      <c r="M12" s="218"/>
      <c r="T12" s="217"/>
      <c r="U12" s="218"/>
      <c r="V12" s="218"/>
    </row>
    <row r="13" spans="1:27" ht="18" x14ac:dyDescent="0.3">
      <c r="A13" s="216"/>
      <c r="B13" s="217"/>
      <c r="C13" s="245"/>
      <c r="D13" s="245"/>
      <c r="K13" s="217"/>
      <c r="L13" s="218"/>
      <c r="M13" s="218"/>
      <c r="T13" s="217"/>
      <c r="U13" s="218"/>
      <c r="V13" s="218"/>
    </row>
    <row r="14" spans="1:27" ht="18" x14ac:dyDescent="0.3">
      <c r="A14" s="216"/>
      <c r="B14" s="217"/>
      <c r="C14" s="245"/>
      <c r="D14" s="245"/>
      <c r="K14" s="217"/>
      <c r="L14" s="218"/>
      <c r="M14" s="218"/>
      <c r="T14" s="217"/>
      <c r="U14" s="218"/>
      <c r="V14" s="218"/>
    </row>
    <row r="15" spans="1:27" ht="18" x14ac:dyDescent="0.3">
      <c r="A15" s="216"/>
      <c r="B15" s="217"/>
      <c r="C15" s="245"/>
      <c r="D15" s="245"/>
      <c r="K15" s="217"/>
      <c r="L15" s="218"/>
      <c r="M15" s="218"/>
      <c r="T15" s="217"/>
      <c r="U15" s="218"/>
      <c r="V15" s="218"/>
    </row>
    <row r="16" spans="1:27" ht="18" x14ac:dyDescent="0.3">
      <c r="A16" s="216"/>
      <c r="B16" s="217"/>
      <c r="C16" s="245"/>
      <c r="D16" s="245"/>
      <c r="K16" s="217"/>
      <c r="L16" s="218"/>
      <c r="M16" s="218"/>
      <c r="T16" s="217"/>
      <c r="U16" s="218"/>
      <c r="V16" s="218"/>
    </row>
    <row r="17" spans="1:22" ht="18" x14ac:dyDescent="0.3">
      <c r="A17" s="216"/>
      <c r="B17" s="217"/>
      <c r="C17" s="245"/>
      <c r="D17" s="245"/>
      <c r="K17" s="217"/>
      <c r="L17" s="218"/>
      <c r="M17" s="218"/>
      <c r="T17" s="217"/>
      <c r="U17" s="218"/>
      <c r="V17" s="218"/>
    </row>
    <row r="18" spans="1:22" ht="18" x14ac:dyDescent="0.3">
      <c r="A18" s="216"/>
      <c r="B18" s="217"/>
      <c r="C18" s="245"/>
      <c r="D18" s="245"/>
      <c r="K18" s="217"/>
      <c r="L18" s="218"/>
      <c r="M18" s="218"/>
      <c r="T18" s="217"/>
      <c r="U18" s="218"/>
      <c r="V18" s="218"/>
    </row>
    <row r="19" spans="1:22" ht="18" x14ac:dyDescent="0.3">
      <c r="A19" s="216"/>
      <c r="B19" s="217"/>
      <c r="C19" s="245"/>
      <c r="D19" s="245"/>
      <c r="K19" s="217"/>
      <c r="L19" s="218"/>
      <c r="M19" s="218"/>
      <c r="T19" s="217"/>
      <c r="U19" s="218"/>
      <c r="V19" s="218"/>
    </row>
    <row r="20" spans="1:22" x14ac:dyDescent="0.3">
      <c r="A20" s="216"/>
      <c r="B20" s="219"/>
      <c r="C20" s="216"/>
      <c r="D20" s="216"/>
      <c r="K20" s="219"/>
      <c r="L20" s="216"/>
      <c r="M20" s="216"/>
      <c r="T20" s="219"/>
      <c r="U20" s="216"/>
      <c r="V20" s="216"/>
    </row>
    <row r="21" spans="1:22" ht="39.6" customHeight="1" x14ac:dyDescent="0.3">
      <c r="A21" s="216"/>
      <c r="B21" s="219"/>
      <c r="C21" s="270"/>
      <c r="D21" s="270"/>
      <c r="K21" s="219"/>
      <c r="L21" s="270"/>
      <c r="M21" s="270"/>
      <c r="T21" s="219"/>
      <c r="U21" s="270"/>
      <c r="V21" s="270"/>
    </row>
    <row r="22" spans="1:22" ht="33" customHeight="1" x14ac:dyDescent="0.3">
      <c r="A22" s="216"/>
      <c r="B22" s="219"/>
      <c r="C22" s="270"/>
      <c r="D22" s="270"/>
      <c r="K22" s="219"/>
      <c r="L22" s="270"/>
      <c r="M22" s="270"/>
      <c r="T22" s="219"/>
      <c r="U22" s="270"/>
      <c r="V22" s="270"/>
    </row>
    <row r="23" spans="1:22" ht="31.95" customHeight="1" x14ac:dyDescent="0.3">
      <c r="A23" s="216"/>
      <c r="B23" s="219"/>
      <c r="C23" s="270"/>
      <c r="D23" s="270"/>
      <c r="K23" s="219"/>
      <c r="L23" s="270"/>
      <c r="M23" s="270"/>
      <c r="T23" s="219"/>
      <c r="U23" s="270"/>
      <c r="V23" s="270"/>
    </row>
    <row r="24" spans="1:22" ht="33" customHeight="1" x14ac:dyDescent="0.3"/>
  </sheetData>
  <sheetProtection password="CD74" sheet="1" objects="1" scenarios="1"/>
  <mergeCells count="15">
    <mergeCell ref="B1:I1"/>
    <mergeCell ref="B3:I3"/>
    <mergeCell ref="C21:D21"/>
    <mergeCell ref="C22:D22"/>
    <mergeCell ref="C23:D23"/>
    <mergeCell ref="K1:R1"/>
    <mergeCell ref="L23:M23"/>
    <mergeCell ref="L21:M21"/>
    <mergeCell ref="L22:M22"/>
    <mergeCell ref="K3:R3"/>
    <mergeCell ref="T1:AA1"/>
    <mergeCell ref="T3:AA3"/>
    <mergeCell ref="U21:V21"/>
    <mergeCell ref="U22:V22"/>
    <mergeCell ref="U23:V23"/>
  </mergeCells>
  <pageMargins left="0.7" right="0.7" top="0.75" bottom="0.75" header="0.3" footer="0.3"/>
  <pageSetup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22"/>
  <sheetViews>
    <sheetView zoomScale="50" zoomScaleNormal="50" workbookViewId="0">
      <selection activeCell="H15" sqref="H15"/>
    </sheetView>
  </sheetViews>
  <sheetFormatPr defaultRowHeight="15.6" x14ac:dyDescent="0.3"/>
  <cols>
    <col min="1" max="1" width="9.109375" style="55"/>
    <col min="2" max="2" width="27.88671875" style="55" customWidth="1"/>
    <col min="3" max="3" width="21.44140625" style="55" customWidth="1"/>
    <col min="4" max="4" width="9.109375" style="55"/>
    <col min="5" max="5" width="60.5546875" style="55" customWidth="1"/>
    <col min="6" max="6" width="9.6640625" style="87" customWidth="1"/>
    <col min="7" max="7" width="24" style="55" customWidth="1"/>
    <col min="8" max="8" width="73.33203125" style="87" customWidth="1"/>
    <col min="9" max="9" width="13.6640625" style="87" customWidth="1"/>
    <col min="10" max="10" width="15.6640625" style="55" customWidth="1"/>
    <col min="11" max="11" width="31.109375" style="59" customWidth="1"/>
    <col min="12" max="12" width="73.5546875" style="188" customWidth="1"/>
    <col min="13" max="16384" width="8.88671875" style="206"/>
  </cols>
  <sheetData>
    <row r="1" spans="1:12" x14ac:dyDescent="0.3">
      <c r="A1" s="188"/>
      <c r="B1" s="188"/>
      <c r="C1" s="188"/>
      <c r="D1" s="188"/>
      <c r="F1" s="205"/>
    </row>
    <row r="2" spans="1:12" ht="78.75" customHeight="1" x14ac:dyDescent="0.3">
      <c r="A2" s="272" t="s">
        <v>743</v>
      </c>
      <c r="B2" s="273"/>
      <c r="C2" s="273"/>
      <c r="D2" s="273"/>
      <c r="E2" s="273"/>
      <c r="F2" s="273"/>
      <c r="G2" s="273"/>
      <c r="H2" s="273"/>
      <c r="I2" s="273"/>
      <c r="J2" s="273"/>
      <c r="K2" s="273"/>
      <c r="L2" s="274"/>
    </row>
    <row r="3" spans="1:12" x14ac:dyDescent="0.3">
      <c r="A3" s="78"/>
      <c r="B3" s="78"/>
      <c r="C3" s="78"/>
      <c r="D3" s="78"/>
      <c r="E3" s="78"/>
      <c r="F3" s="78"/>
      <c r="G3" s="78"/>
      <c r="H3" s="113"/>
      <c r="I3" s="78"/>
      <c r="J3" s="78"/>
      <c r="K3" s="78"/>
      <c r="L3" s="78"/>
    </row>
    <row r="4" spans="1:12" x14ac:dyDescent="0.3">
      <c r="A4" s="78"/>
      <c r="B4" s="78"/>
      <c r="C4" s="78"/>
      <c r="D4" s="78"/>
      <c r="E4" s="78"/>
      <c r="F4" s="78"/>
      <c r="G4" s="78"/>
      <c r="H4" s="113"/>
      <c r="I4" s="78"/>
      <c r="J4" s="78"/>
      <c r="K4" s="78"/>
      <c r="L4" s="78"/>
    </row>
    <row r="5" spans="1:12" ht="42" x14ac:dyDescent="0.3">
      <c r="A5" s="71"/>
      <c r="B5" s="79" t="s">
        <v>14</v>
      </c>
      <c r="C5" s="79" t="s">
        <v>15</v>
      </c>
      <c r="D5" s="79" t="s">
        <v>16</v>
      </c>
      <c r="E5" s="79" t="s">
        <v>17</v>
      </c>
      <c r="F5" s="79" t="s">
        <v>18</v>
      </c>
      <c r="G5" s="79" t="s">
        <v>19</v>
      </c>
      <c r="H5" s="114" t="s">
        <v>20</v>
      </c>
      <c r="I5" s="275" t="s">
        <v>823</v>
      </c>
      <c r="J5" s="276"/>
      <c r="K5" s="79" t="s">
        <v>434</v>
      </c>
      <c r="L5" s="79" t="s">
        <v>21</v>
      </c>
    </row>
    <row r="6" spans="1:12" ht="21" x14ac:dyDescent="0.3">
      <c r="A6" s="271" t="s">
        <v>435</v>
      </c>
      <c r="B6" s="271"/>
      <c r="C6" s="271"/>
      <c r="D6" s="271"/>
      <c r="E6" s="271"/>
      <c r="F6" s="271"/>
      <c r="G6" s="271"/>
      <c r="H6" s="271"/>
      <c r="I6" s="271"/>
      <c r="J6" s="271"/>
      <c r="K6" s="271"/>
      <c r="L6" s="271"/>
    </row>
    <row r="7" spans="1:12" ht="21" x14ac:dyDescent="0.3">
      <c r="A7" s="80" t="str">
        <f>'Course List'!A13</f>
        <v>EMSE</v>
      </c>
      <c r="B7" s="80" t="str">
        <f>'Course List'!B13</f>
        <v xml:space="preserve">Eng. Management </v>
      </c>
      <c r="C7" s="80" t="str">
        <f>'Course List'!C13</f>
        <v>EMSE 6410</v>
      </c>
      <c r="D7" s="80">
        <f>'Course List'!D13</f>
        <v>260</v>
      </c>
      <c r="E7" s="80" t="str">
        <f>'Course List'!E13</f>
        <v>Survey of Finance  &amp; En. Economics</v>
      </c>
      <c r="F7" s="80">
        <f>'Course List'!F13</f>
        <v>3</v>
      </c>
      <c r="G7" s="80" t="str">
        <f>'Course List'!G13</f>
        <v>F &amp; S &amp; Sum</v>
      </c>
      <c r="H7" s="80" t="str">
        <f>'Course List'!H13</f>
        <v>---</v>
      </c>
      <c r="I7" s="80" t="str">
        <f>'Course List'!I13</f>
        <v>T</v>
      </c>
      <c r="J7" s="80" t="str">
        <f>'Course List'!J13</f>
        <v xml:space="preserve"> ---</v>
      </c>
      <c r="K7" s="80" t="str">
        <f>'Course List'!K13</f>
        <v>Staff</v>
      </c>
      <c r="L7" s="80" t="str">
        <f>'Course List'!L13</f>
        <v xml:space="preserve"> ---</v>
      </c>
    </row>
    <row r="8" spans="1:12" ht="21" x14ac:dyDescent="0.3">
      <c r="A8" s="80"/>
      <c r="B8" s="80"/>
      <c r="C8" s="80"/>
      <c r="D8" s="80"/>
      <c r="E8" s="80"/>
      <c r="F8" s="80"/>
      <c r="G8" s="80"/>
      <c r="H8" s="80"/>
      <c r="I8" s="80"/>
      <c r="J8" s="80"/>
      <c r="K8" s="80"/>
      <c r="L8" s="80"/>
    </row>
    <row r="9" spans="1:12" ht="21" x14ac:dyDescent="0.3">
      <c r="A9" s="80"/>
      <c r="B9" s="80"/>
      <c r="C9" s="80"/>
      <c r="D9" s="80"/>
      <c r="E9" s="80"/>
      <c r="F9" s="80"/>
      <c r="G9" s="80"/>
      <c r="H9" s="80"/>
      <c r="I9" s="80"/>
      <c r="J9" s="80"/>
      <c r="K9" s="80"/>
      <c r="L9" s="80"/>
    </row>
    <row r="11" spans="1:12" ht="21" x14ac:dyDescent="0.4">
      <c r="A11" s="75"/>
      <c r="B11" s="75"/>
      <c r="C11" s="83"/>
      <c r="D11" s="83"/>
      <c r="E11" s="83"/>
      <c r="F11" s="207"/>
      <c r="G11" s="83"/>
      <c r="H11" s="84"/>
      <c r="I11" s="84"/>
      <c r="J11" s="83"/>
      <c r="K11" s="208"/>
      <c r="L11" s="209"/>
    </row>
    <row r="12" spans="1:12" ht="21" x14ac:dyDescent="0.3">
      <c r="A12" s="271" t="s">
        <v>446</v>
      </c>
      <c r="B12" s="271"/>
      <c r="C12" s="271"/>
      <c r="D12" s="271"/>
      <c r="E12" s="271"/>
      <c r="F12" s="271"/>
      <c r="G12" s="271"/>
      <c r="H12" s="271"/>
      <c r="I12" s="271"/>
      <c r="J12" s="271"/>
      <c r="K12" s="271"/>
      <c r="L12" s="271"/>
    </row>
    <row r="13" spans="1:12" ht="21" x14ac:dyDescent="0.3">
      <c r="A13" s="80"/>
      <c r="B13" s="80"/>
      <c r="C13" s="80"/>
      <c r="D13" s="80"/>
      <c r="E13" s="80"/>
      <c r="F13" s="80"/>
      <c r="G13" s="80"/>
      <c r="H13" s="80"/>
      <c r="I13" s="80"/>
      <c r="J13" s="80"/>
      <c r="K13" s="80"/>
      <c r="L13" s="80"/>
    </row>
    <row r="14" spans="1:12" ht="21" x14ac:dyDescent="0.3">
      <c r="A14" s="80"/>
      <c r="B14" s="80"/>
      <c r="C14" s="80"/>
      <c r="D14" s="80"/>
      <c r="E14" s="80"/>
      <c r="F14" s="80"/>
      <c r="G14" s="80"/>
      <c r="H14" s="80"/>
      <c r="I14" s="80"/>
      <c r="J14" s="80"/>
      <c r="K14" s="80"/>
      <c r="L14" s="80"/>
    </row>
    <row r="15" spans="1:12" ht="21" x14ac:dyDescent="0.3">
      <c r="A15" s="80" t="str">
        <f>'Course List'!A46</f>
        <v>  CE</v>
      </c>
      <c r="B15" s="80" t="str">
        <f>'Course List'!B46</f>
        <v> Civil Engineering</v>
      </c>
      <c r="C15" s="80" t="str">
        <f>'Course List'!C46</f>
        <v>CE 6201</v>
      </c>
      <c r="D15" s="80" t="str">
        <f>'Course List'!D46</f>
        <v>  205</v>
      </c>
      <c r="E15" s="80" t="str">
        <f>'Course List'!E46</f>
        <v> Advanced Strength of Materials</v>
      </c>
      <c r="F15" s="80">
        <f>'Course List'!F46</f>
        <v>3</v>
      </c>
      <c r="G15" s="80" t="str">
        <f>'Course List'!G46</f>
        <v>S</v>
      </c>
      <c r="H15" s="80" t="str">
        <f>'Course List'!H46</f>
        <v>Prerequisite: CE 2220 (120) &amp; CE3240 (122) or equivalent</v>
      </c>
      <c r="I15" s="80" t="str">
        <f>'Course List'!I46</f>
        <v>T</v>
      </c>
      <c r="J15" s="80" t="str">
        <f>'Course List'!J46</f>
        <v xml:space="preserve"> ---</v>
      </c>
      <c r="K15" s="80" t="str">
        <f>'Course List'!K46</f>
        <v>Manzari</v>
      </c>
      <c r="L15" s="80" t="str">
        <f>'Course List'!L46</f>
        <v>Core Course for M.Sc. Struct. Eng. Students</v>
      </c>
    </row>
    <row r="16" spans="1:12" ht="21" x14ac:dyDescent="0.3">
      <c r="A16" s="80" t="str">
        <f>'Course List'!A47</f>
        <v>  CE</v>
      </c>
      <c r="B16" s="80" t="str">
        <f>'Course List'!B47</f>
        <v> Civil Engineering</v>
      </c>
      <c r="C16" s="80" t="str">
        <f>'Course List'!C47</f>
        <v>CE 6202</v>
      </c>
      <c r="D16" s="80" t="str">
        <f>'Course List'!D47</f>
        <v>  210</v>
      </c>
      <c r="E16" s="80" t="str">
        <f>'Course List'!E47</f>
        <v> Methods of Structural Analysis</v>
      </c>
      <c r="F16" s="80">
        <f>'Course List'!F47</f>
        <v>3</v>
      </c>
      <c r="G16" s="80" t="str">
        <f>'Course List'!G47</f>
        <v>F</v>
      </c>
      <c r="H16" s="80" t="str">
        <f>'Course List'!H47</f>
        <v>Prerequisite: CE 2220 (120) &amp; CE3240 (122)</v>
      </c>
      <c r="I16" s="80" t="str">
        <f>'Course List'!I47</f>
        <v>T</v>
      </c>
      <c r="J16" s="80" t="str">
        <f>'Course List'!J47</f>
        <v xml:space="preserve"> ---</v>
      </c>
      <c r="K16" s="80" t="str">
        <f>'Course List'!K47</f>
        <v>Badie</v>
      </c>
      <c r="L16" s="80" t="str">
        <f>'Course List'!L47</f>
        <v>Core Course for M.Sc. Struct. Eng. Students</v>
      </c>
    </row>
    <row r="17" spans="1:12" ht="21" x14ac:dyDescent="0.3">
      <c r="A17" s="80" t="str">
        <f>'Course List'!A48</f>
        <v>  CE</v>
      </c>
      <c r="B17" s="80" t="str">
        <f>'Course List'!B48</f>
        <v> Civil Engineering</v>
      </c>
      <c r="C17" s="80" t="str">
        <f>'Course List'!C48</f>
        <v>CE 6203</v>
      </c>
      <c r="D17" s="80" t="str">
        <f>'Course List'!D48</f>
        <v>  213</v>
      </c>
      <c r="E17" s="80" t="str">
        <f>'Course List'!E48</f>
        <v> Reliability Analysis Engr Stru</v>
      </c>
      <c r="F17" s="80">
        <f>'Course List'!F48</f>
        <v>3</v>
      </c>
      <c r="G17" s="80" t="str">
        <f>'Course List'!G48</f>
        <v>F (Odd)</v>
      </c>
      <c r="H17" s="80" t="str">
        <f>'Course List'!H48</f>
        <v>Prerequisite: APSC 3115 (115)</v>
      </c>
      <c r="I17" s="80" t="str">
        <f>'Course List'!I48</f>
        <v>T</v>
      </c>
      <c r="J17" s="80" t="str">
        <f>'Course List'!J48</f>
        <v xml:space="preserve"> ---</v>
      </c>
      <c r="K17" s="80" t="str">
        <f>'Course List'!K48</f>
        <v>Sliva</v>
      </c>
      <c r="L17" s="80" t="str">
        <f>'Course List'!L48</f>
        <v xml:space="preserve"> ---</v>
      </c>
    </row>
    <row r="18" spans="1:12" ht="21" x14ac:dyDescent="0.3">
      <c r="A18" s="80" t="str">
        <f>'Course List'!A49</f>
        <v>  CE</v>
      </c>
      <c r="B18" s="80" t="str">
        <f>'Course List'!B49</f>
        <v> Civil Engineering</v>
      </c>
      <c r="C18" s="80" t="str">
        <f>'Course List'!C49</f>
        <v>CE 6204</v>
      </c>
      <c r="D18" s="80" t="str">
        <f>'Course List'!D49</f>
        <v>  214</v>
      </c>
      <c r="E18" s="80" t="str">
        <f>'Course List'!E49</f>
        <v> Analysis of Plates &amp; Shells</v>
      </c>
      <c r="F18" s="80">
        <f>'Course List'!F49</f>
        <v>3</v>
      </c>
      <c r="G18" s="80" t="str">
        <f>'Course List'!G49</f>
        <v>S (Odd)</v>
      </c>
      <c r="H18" s="80" t="str">
        <f>'Course List'!H49</f>
        <v>Prerequisite: CE 2220 (120) &amp; CE3240 (122)</v>
      </c>
      <c r="I18" s="80" t="str">
        <f>'Course List'!I49</f>
        <v>T</v>
      </c>
      <c r="J18" s="80" t="str">
        <f>'Course List'!J49</f>
        <v xml:space="preserve"> ---</v>
      </c>
      <c r="K18" s="80" t="str">
        <f>'Course List'!K49</f>
        <v>Haque</v>
      </c>
      <c r="L18" s="80" t="str">
        <f>'Course List'!L49</f>
        <v xml:space="preserve"> ---</v>
      </c>
    </row>
    <row r="19" spans="1:12" ht="21" x14ac:dyDescent="0.3">
      <c r="A19" s="80" t="str">
        <f>'Course List'!A50</f>
        <v>  CE</v>
      </c>
      <c r="B19" s="80" t="str">
        <f>'Course List'!B50</f>
        <v> Civil Engineering</v>
      </c>
      <c r="C19" s="80" t="str">
        <f>'Course List'!C50</f>
        <v>CE 6205</v>
      </c>
      <c r="D19" s="80" t="str">
        <f>'Course List'!D50</f>
        <v>  215</v>
      </c>
      <c r="E19" s="80" t="str">
        <f>'Course List'!E50</f>
        <v> Theory of Structural Stability</v>
      </c>
      <c r="F19" s="80">
        <f>'Course List'!F50</f>
        <v>3</v>
      </c>
      <c r="G19" s="80" t="str">
        <f>'Course List'!G50</f>
        <v>F</v>
      </c>
      <c r="H19" s="80" t="str">
        <f>'Course List'!H50</f>
        <v>Prerequisite: CE 2220 (120) &amp; CE3240 (122)</v>
      </c>
      <c r="I19" s="80" t="str">
        <f>'Course List'!I50</f>
        <v>T</v>
      </c>
      <c r="J19" s="80" t="str">
        <f>'Course List'!J50</f>
        <v xml:space="preserve"> ---</v>
      </c>
      <c r="K19" s="80" t="str">
        <f>'Course List'!K50</f>
        <v>Haque</v>
      </c>
      <c r="L19" s="80" t="str">
        <f>'Course List'!L50</f>
        <v xml:space="preserve"> ---</v>
      </c>
    </row>
    <row r="20" spans="1:12" ht="21" x14ac:dyDescent="0.3">
      <c r="A20" s="80" t="str">
        <f>'Course List'!A51</f>
        <v>  CE</v>
      </c>
      <c r="B20" s="80" t="str">
        <f>'Course List'!B51</f>
        <v> Civil Engineering</v>
      </c>
      <c r="C20" s="80" t="str">
        <f>'Course List'!C51</f>
        <v>CE 6206</v>
      </c>
      <c r="D20" s="80" t="str">
        <f>'Course List'!D51</f>
        <v>  220</v>
      </c>
      <c r="E20" s="80" t="str">
        <f>'Course List'!E51</f>
        <v> Continuum Mechanics</v>
      </c>
      <c r="F20" s="80">
        <f>'Course List'!F51</f>
        <v>3</v>
      </c>
      <c r="G20" s="80" t="str">
        <f>'Course List'!G51</f>
        <v>F (Odd)</v>
      </c>
      <c r="H20" s="80" t="str">
        <f>'Course List'!H51</f>
        <v>Prerequisite: CE 2220 (120)</v>
      </c>
      <c r="I20" s="80" t="str">
        <f>'Course List'!I51</f>
        <v>T</v>
      </c>
      <c r="J20" s="80" t="str">
        <f>'Course List'!J51</f>
        <v xml:space="preserve"> ---</v>
      </c>
      <c r="K20" s="80" t="str">
        <f>'Course List'!K51</f>
        <v>Manzari</v>
      </c>
      <c r="L20" s="80" t="str">
        <f>'Course List'!L51</f>
        <v>Core Course for M.Sc. Eng. Mech. Students</v>
      </c>
    </row>
    <row r="21" spans="1:12" ht="21" x14ac:dyDescent="0.3">
      <c r="A21" s="80" t="str">
        <f>'Course List'!A52</f>
        <v>  CE</v>
      </c>
      <c r="B21" s="80" t="str">
        <f>'Course List'!B52</f>
        <v> Civil Engineering</v>
      </c>
      <c r="C21" s="80" t="str">
        <f>'Course List'!C52</f>
        <v>CE 6207</v>
      </c>
      <c r="D21" s="80" t="str">
        <f>'Course List'!D52</f>
        <v>  221</v>
      </c>
      <c r="E21" s="80" t="str">
        <f>'Course List'!E52</f>
        <v> Theory of Elasticity I</v>
      </c>
      <c r="F21" s="80">
        <f>'Course List'!F52</f>
        <v>3</v>
      </c>
      <c r="G21" s="80" t="str">
        <f>'Course List'!G52</f>
        <v>S</v>
      </c>
      <c r="H21" s="80" t="str">
        <f>'Course List'!H52</f>
        <v>Prerequisite: CE 2220 (120)</v>
      </c>
      <c r="I21" s="80" t="str">
        <f>'Course List'!I52</f>
        <v>T</v>
      </c>
      <c r="J21" s="80" t="str">
        <f>'Course List'!J52</f>
        <v xml:space="preserve"> ---</v>
      </c>
      <c r="K21" s="80" t="str">
        <f>'Course List'!K52</f>
        <v>Manzari</v>
      </c>
      <c r="L21" s="80" t="str">
        <f>'Course List'!L52</f>
        <v xml:space="preserve"> ---</v>
      </c>
    </row>
    <row r="22" spans="1:12" ht="21" x14ac:dyDescent="0.3">
      <c r="A22" s="80" t="str">
        <f>'Course List'!A53</f>
        <v>  CE</v>
      </c>
      <c r="B22" s="80" t="str">
        <f>'Course List'!B53</f>
        <v> Civil Engineering</v>
      </c>
      <c r="C22" s="80" t="str">
        <f>'Course List'!C53</f>
        <v>CE 6208</v>
      </c>
      <c r="D22" s="80" t="str">
        <f>'Course List'!D53</f>
        <v>  222</v>
      </c>
      <c r="E22" s="80" t="str">
        <f>'Course List'!E53</f>
        <v> Plasticity</v>
      </c>
      <c r="F22" s="80">
        <f>'Course List'!F53</f>
        <v>3</v>
      </c>
      <c r="G22" s="80" t="str">
        <f>'Course List'!G53</f>
        <v>AS ARRANG.</v>
      </c>
      <c r="H22" s="80" t="str">
        <f>'Course List'!H53</f>
        <v>Prerequisite: CE 6206 (220)</v>
      </c>
      <c r="I22" s="80" t="str">
        <f>'Course List'!I53</f>
        <v>T</v>
      </c>
      <c r="J22" s="80" t="str">
        <f>'Course List'!J53</f>
        <v xml:space="preserve"> ---</v>
      </c>
      <c r="K22" s="80" t="str">
        <f>'Course List'!K53</f>
        <v>Manzari</v>
      </c>
      <c r="L22" s="80" t="str">
        <f>'Course List'!L53</f>
        <v xml:space="preserve"> ---</v>
      </c>
    </row>
    <row r="23" spans="1:12" ht="21" x14ac:dyDescent="0.3">
      <c r="A23" s="80" t="str">
        <f>'Course List'!A54</f>
        <v>  CE</v>
      </c>
      <c r="B23" s="80" t="str">
        <f>'Course List'!B54</f>
        <v> Civil Engineering</v>
      </c>
      <c r="C23" s="80" t="str">
        <f>'Course List'!C54</f>
        <v>CE 6209</v>
      </c>
      <c r="D23" s="80" t="str">
        <f>'Course List'!D54</f>
        <v>  223</v>
      </c>
      <c r="E23" s="80" t="str">
        <f>'Course List'!E54</f>
        <v> Mechanics/ Composite Materials</v>
      </c>
      <c r="F23" s="80">
        <f>'Course List'!F54</f>
        <v>3</v>
      </c>
      <c r="G23" s="80" t="str">
        <f>'Course List'!G54</f>
        <v>S (Odd)</v>
      </c>
      <c r="H23" s="80" t="str">
        <f>'Course List'!H54</f>
        <v>Prerequisite: CE 3240 (122)</v>
      </c>
      <c r="I23" s="80" t="str">
        <f>'Course List'!I54</f>
        <v>T</v>
      </c>
      <c r="J23" s="80" t="str">
        <f>'Course List'!J54</f>
        <v xml:space="preserve"> ---</v>
      </c>
      <c r="K23" s="80" t="str">
        <f>'Course List'!K54</f>
        <v>Manzari</v>
      </c>
      <c r="L23" s="80" t="str">
        <f>'Course List'!L54</f>
        <v xml:space="preserve"> ---</v>
      </c>
    </row>
    <row r="24" spans="1:12" ht="103.5" customHeight="1" x14ac:dyDescent="0.3">
      <c r="A24" s="80" t="str">
        <f>'Course List'!A55</f>
        <v>  CE</v>
      </c>
      <c r="B24" s="80" t="str">
        <f>'Course List'!B55</f>
        <v> Civil Engineering</v>
      </c>
      <c r="C24" s="80" t="str">
        <f>'Course List'!C55</f>
        <v>CE 6210</v>
      </c>
      <c r="D24" s="80" t="str">
        <f>'Course List'!D55</f>
        <v>  227</v>
      </c>
      <c r="E24" s="80" t="str">
        <f>'Course List'!E55</f>
        <v> Intro to Finite Elmnt Analysis</v>
      </c>
      <c r="F24" s="80">
        <f>'Course List'!F55</f>
        <v>3</v>
      </c>
      <c r="G24" s="80" t="str">
        <f>'Course List'!G55</f>
        <v>F</v>
      </c>
      <c r="H24" s="80" t="str">
        <f>'Course List'!H55</f>
        <v>Proficiency in one computer language
and
CE 2220 (120) &amp; CE3240 (122)</v>
      </c>
      <c r="I24" s="80" t="str">
        <f>'Course List'!I55</f>
        <v>T</v>
      </c>
      <c r="J24" s="80" t="str">
        <f>'Course List'!J55</f>
        <v xml:space="preserve"> ---</v>
      </c>
      <c r="K24" s="80" t="str">
        <f>'Course List'!K55</f>
        <v>Haque</v>
      </c>
      <c r="L24" s="80" t="str">
        <f>'Course List'!L55</f>
        <v>Core Course for M.Sc. Eng. Mech. Students
Core Course for M.Sc. Geo. Eng. Students
Core Course for M.Sc. Struct. Eng. Students
Core Course for M.Sc. Trans. Eng. Students</v>
      </c>
    </row>
    <row r="25" spans="1:12" ht="21" x14ac:dyDescent="0.3">
      <c r="A25" s="80" t="str">
        <f>'Course List'!A56</f>
        <v>  CE</v>
      </c>
      <c r="B25" s="80" t="str">
        <f>'Course List'!B56</f>
        <v> Civil Engineering</v>
      </c>
      <c r="C25" s="80" t="str">
        <f>'Course List'!C56</f>
        <v>CE 6301</v>
      </c>
      <c r="D25" s="80" t="str">
        <f>'Course List'!D56</f>
        <v>  206</v>
      </c>
      <c r="E25" s="80" t="str">
        <f>'Course List'!E56</f>
        <v> Design of Reinforced Concrete</v>
      </c>
      <c r="F25" s="81">
        <f>'Course List'!F56</f>
        <v>3</v>
      </c>
      <c r="G25" s="82" t="str">
        <f>'Course List'!G56</f>
        <v>F</v>
      </c>
      <c r="H25" s="86" t="str">
        <f>'Course List'!H56</f>
        <v>Prerequisite: CE 3310 (192)</v>
      </c>
      <c r="I25" s="80" t="str">
        <f>'Course List'!I56</f>
        <v xml:space="preserve"> ---</v>
      </c>
      <c r="J25" s="82" t="str">
        <f>'Course List'!J56</f>
        <v>D/T</v>
      </c>
      <c r="K25" s="81" t="str">
        <f>'Course List'!K56</f>
        <v>Badie</v>
      </c>
      <c r="L25" s="85" t="str">
        <f>'Course List'!L56</f>
        <v>Concrete</v>
      </c>
    </row>
    <row r="26" spans="1:12" ht="21" x14ac:dyDescent="0.3">
      <c r="A26" s="80" t="str">
        <f>'Course List'!A57</f>
        <v>  CE</v>
      </c>
      <c r="B26" s="80" t="str">
        <f>'Course List'!B57</f>
        <v> Civil Engineering</v>
      </c>
      <c r="C26" s="80" t="str">
        <f>'Course List'!C57</f>
        <v>CE 6302</v>
      </c>
      <c r="D26" s="80" t="str">
        <f>'Course List'!D57</f>
        <v>  207</v>
      </c>
      <c r="E26" s="80" t="str">
        <f>'Course List'!E57</f>
        <v> Prestressed Concrete Structure</v>
      </c>
      <c r="F26" s="81">
        <f>'Course List'!F57</f>
        <v>3</v>
      </c>
      <c r="G26" s="82" t="str">
        <f>'Course List'!G57</f>
        <v>S</v>
      </c>
      <c r="H26" s="86" t="str">
        <f>'Course List'!H57</f>
        <v>Prerequisite: CE 3310 (192)</v>
      </c>
      <c r="I26" s="80" t="str">
        <f>'Course List'!I57</f>
        <v xml:space="preserve"> ---</v>
      </c>
      <c r="J26" s="82" t="str">
        <f>'Course List'!J57</f>
        <v>D/T</v>
      </c>
      <c r="K26" s="81" t="str">
        <f>'Course List'!K57</f>
        <v>Badie</v>
      </c>
      <c r="L26" s="85" t="str">
        <f>'Course List'!L57</f>
        <v>Concrete</v>
      </c>
    </row>
    <row r="27" spans="1:12" ht="21" x14ac:dyDescent="0.3">
      <c r="A27" s="80" t="str">
        <f>'Course List'!A58</f>
        <v>  CE</v>
      </c>
      <c r="B27" s="80" t="str">
        <f>'Course List'!B58</f>
        <v> Civil Engineering</v>
      </c>
      <c r="C27" s="80" t="str">
        <f>'Course List'!C58</f>
        <v>CE 6310</v>
      </c>
      <c r="D27" s="80" t="str">
        <f>'Course List'!D58</f>
        <v>  208</v>
      </c>
      <c r="E27" s="80" t="str">
        <f>'Course List'!E58</f>
        <v> Advanced Reinforced Concrete</v>
      </c>
      <c r="F27" s="81">
        <f>'Course List'!F58</f>
        <v>3</v>
      </c>
      <c r="G27" s="82" t="str">
        <f>'Course List'!G58</f>
        <v>AS ARRANG.</v>
      </c>
      <c r="H27" s="86" t="str">
        <f>'Course List'!H58</f>
        <v>Prerequisite: CE6301 (206)</v>
      </c>
      <c r="I27" s="80" t="str">
        <f>'Course List'!I58</f>
        <v xml:space="preserve"> ---</v>
      </c>
      <c r="J27" s="82" t="str">
        <f>'Course List'!J58</f>
        <v>D/T</v>
      </c>
      <c r="K27" s="81" t="str">
        <f>'Course List'!K58</f>
        <v>Badie</v>
      </c>
      <c r="L27" s="85" t="str">
        <f>'Course List'!L58</f>
        <v>Concrete</v>
      </c>
    </row>
    <row r="28" spans="1:12" ht="21" x14ac:dyDescent="0.3">
      <c r="A28" s="80" t="str">
        <f>'Course List'!A59</f>
        <v>  CE</v>
      </c>
      <c r="B28" s="80" t="str">
        <f>'Course List'!B59</f>
        <v> Civil Engineering</v>
      </c>
      <c r="C28" s="80" t="str">
        <f>'Course List'!C59</f>
        <v>CE 6311</v>
      </c>
      <c r="D28" s="80" t="str">
        <f>'Course List'!D59</f>
        <v>  209</v>
      </c>
      <c r="E28" s="80" t="str">
        <f>'Course List'!E59</f>
        <v> Bridge Design</v>
      </c>
      <c r="F28" s="81">
        <f>'Course List'!F59</f>
        <v>3</v>
      </c>
      <c r="G28" s="82" t="str">
        <f>'Course List'!G59</f>
        <v>AS ARRANG.</v>
      </c>
      <c r="H28" s="86" t="str">
        <f>'Course List'!H59</f>
        <v>Prerequisite: CE6302 (207)</v>
      </c>
      <c r="I28" s="80" t="str">
        <f>'Course List'!I59</f>
        <v xml:space="preserve"> ---</v>
      </c>
      <c r="J28" s="82" t="str">
        <f>'Course List'!J59</f>
        <v>D/T</v>
      </c>
      <c r="K28" s="81" t="str">
        <f>'Course List'!K59</f>
        <v>Badie</v>
      </c>
      <c r="L28" s="85" t="str">
        <f>'Course List'!L59</f>
        <v>Concrete</v>
      </c>
    </row>
    <row r="29" spans="1:12" ht="21" x14ac:dyDescent="0.3">
      <c r="A29" s="80" t="str">
        <f>'Course List'!A60</f>
        <v>  CE</v>
      </c>
      <c r="B29" s="80" t="str">
        <f>'Course List'!B60</f>
        <v> Civil Engineering</v>
      </c>
      <c r="C29" s="80" t="str">
        <f>'Course List'!C60</f>
        <v>CE 6320</v>
      </c>
      <c r="D29" s="80" t="str">
        <f>'Course List'!D60</f>
        <v>  211</v>
      </c>
      <c r="E29" s="80" t="str">
        <f>'Course List'!E60</f>
        <v> Design of Metal Structures</v>
      </c>
      <c r="F29" s="81">
        <f>'Course List'!F60</f>
        <v>3</v>
      </c>
      <c r="G29" s="82" t="str">
        <f>'Course List'!G60</f>
        <v>S</v>
      </c>
      <c r="H29" s="86" t="str">
        <f>'Course List'!H60</f>
        <v>Prerequisite: CE4320 (191)</v>
      </c>
      <c r="I29" s="80" t="str">
        <f>'Course List'!I60</f>
        <v xml:space="preserve"> ---</v>
      </c>
      <c r="J29" s="82" t="str">
        <f>'Course List'!J60</f>
        <v>D/T</v>
      </c>
      <c r="K29" s="81" t="str">
        <f>'Course List'!K60</f>
        <v>Roddis</v>
      </c>
      <c r="L29" s="85" t="str">
        <f>'Course List'!L60</f>
        <v>Steel</v>
      </c>
    </row>
    <row r="30" spans="1:12" ht="21" x14ac:dyDescent="0.3">
      <c r="A30" s="80"/>
      <c r="B30" s="80"/>
      <c r="C30" s="80"/>
      <c r="D30" s="80"/>
      <c r="E30" s="80"/>
      <c r="F30" s="81"/>
      <c r="G30" s="82"/>
      <c r="H30" s="86"/>
      <c r="I30" s="80"/>
      <c r="J30" s="82"/>
      <c r="K30" s="81"/>
      <c r="L30" s="85"/>
    </row>
    <row r="31" spans="1:12" ht="21" x14ac:dyDescent="0.3">
      <c r="A31" s="80" t="str">
        <f>'Course List'!A62</f>
        <v>  CE</v>
      </c>
      <c r="B31" s="80" t="str">
        <f>'Course List'!B62</f>
        <v> Civil Engineering</v>
      </c>
      <c r="C31" s="80" t="str">
        <f>'Course List'!C62</f>
        <v>CE 6340</v>
      </c>
      <c r="D31" s="80" t="str">
        <f>'Course List'!D62</f>
        <v>  216</v>
      </c>
      <c r="E31" s="80" t="str">
        <f>'Course List'!E62</f>
        <v> Structural Dynamics</v>
      </c>
      <c r="F31" s="81">
        <f>'Course List'!F62</f>
        <v>3</v>
      </c>
      <c r="G31" s="82" t="str">
        <f>'Course List'!G62</f>
        <v>F (Odd)</v>
      </c>
      <c r="H31" s="86" t="str">
        <f>'Course List'!H62</f>
        <v>Prerequisite: CE3240 (122) or equivalent</v>
      </c>
      <c r="I31" s="80" t="str">
        <f>'Course List'!I62</f>
        <v>T</v>
      </c>
      <c r="J31" s="82" t="str">
        <f>'Course List'!J62</f>
        <v xml:space="preserve"> ---</v>
      </c>
      <c r="K31" s="81" t="str">
        <f>'Course List'!K62</f>
        <v>Manzari</v>
      </c>
      <c r="L31" s="85" t="str">
        <f>'Course List'!L62</f>
        <v xml:space="preserve"> ---</v>
      </c>
    </row>
    <row r="32" spans="1:12" ht="42" x14ac:dyDescent="0.3">
      <c r="A32" s="80" t="str">
        <f>'Course List'!A63</f>
        <v>  CE</v>
      </c>
      <c r="B32" s="80" t="str">
        <f>'Course List'!B63</f>
        <v> Civil Engineering</v>
      </c>
      <c r="C32" s="80" t="str">
        <f>'Course List'!C63</f>
        <v>CE 6341</v>
      </c>
      <c r="D32" s="80" t="str">
        <f>'Course List'!D63</f>
        <v>  217</v>
      </c>
      <c r="E32" s="80" t="str">
        <f>'Course List'!E63</f>
        <v> Random Vibration of Structures</v>
      </c>
      <c r="F32" s="81">
        <f>'Course List'!F63</f>
        <v>3</v>
      </c>
      <c r="G32" s="82" t="str">
        <f>'Course List'!G63</f>
        <v>S (Even)</v>
      </c>
      <c r="H32" s="86" t="str">
        <f>'Course List'!H63</f>
        <v>Prerequisite: ApSc 3115 (115) &amp; CE6340 (216) (or equivalent)</v>
      </c>
      <c r="I32" s="80" t="str">
        <f>'Course List'!I63</f>
        <v>T</v>
      </c>
      <c r="J32" s="82" t="str">
        <f>'Course List'!J63</f>
        <v xml:space="preserve"> ---</v>
      </c>
      <c r="K32" s="81" t="str">
        <f>'Course List'!K63</f>
        <v>Staff</v>
      </c>
      <c r="L32" s="85" t="str">
        <f>'Course List'!L63</f>
        <v xml:space="preserve"> ---</v>
      </c>
    </row>
    <row r="33" spans="1:12" ht="21" x14ac:dyDescent="0.3">
      <c r="A33" s="80" t="str">
        <f>'Course List'!A64</f>
        <v>  CE</v>
      </c>
      <c r="B33" s="80" t="str">
        <f>'Course List'!B64</f>
        <v> Civil Engineering</v>
      </c>
      <c r="C33" s="80" t="str">
        <f>'Course List'!C64</f>
        <v>CE 6342</v>
      </c>
      <c r="D33" s="80" t="str">
        <f>'Course List'!D64</f>
        <v>  218</v>
      </c>
      <c r="E33" s="80" t="str">
        <f>'Course List'!E64</f>
        <v> Structural Dgn Resist Nat Haz</v>
      </c>
      <c r="F33" s="81">
        <f>'Course List'!F64</f>
        <v>3</v>
      </c>
      <c r="G33" s="82" t="str">
        <f>'Course List'!G64</f>
        <v>S</v>
      </c>
      <c r="H33" s="86" t="str">
        <f>'Course List'!H64</f>
        <v>Prerequisite: CE 3240 (122), CE 4340 (196), 6340  or 6701</v>
      </c>
      <c r="I33" s="80" t="str">
        <f>'Course List'!I64</f>
        <v>T</v>
      </c>
      <c r="J33" s="82" t="str">
        <f>'Course List'!J64</f>
        <v xml:space="preserve"> ---</v>
      </c>
      <c r="K33" s="81" t="str">
        <f>'Course List'!K64</f>
        <v>Silva</v>
      </c>
      <c r="L33" s="85" t="str">
        <f>'Course List'!L64</f>
        <v>---</v>
      </c>
    </row>
    <row r="34" spans="1:12" ht="21" x14ac:dyDescent="0.3">
      <c r="A34" s="80"/>
      <c r="B34" s="80"/>
      <c r="C34" s="80"/>
      <c r="D34" s="80"/>
      <c r="E34" s="80"/>
      <c r="F34" s="81"/>
      <c r="G34" s="82"/>
      <c r="H34" s="86"/>
      <c r="I34" s="80"/>
      <c r="J34" s="82"/>
      <c r="K34" s="81"/>
      <c r="L34" s="85"/>
    </row>
    <row r="35" spans="1:12" ht="21" x14ac:dyDescent="0.3">
      <c r="A35" s="80" t="str">
        <f>'Course List'!A66</f>
        <v>  CE</v>
      </c>
      <c r="B35" s="80" t="str">
        <f>'Course List'!B66</f>
        <v> Civil Engineering</v>
      </c>
      <c r="C35" s="80" t="str">
        <f>'Course List'!C66</f>
        <v>CE 6401</v>
      </c>
      <c r="D35" s="80" t="str">
        <f>'Course List'!D66</f>
        <v>  230</v>
      </c>
      <c r="E35" s="80" t="str">
        <f>'Course List'!E66</f>
        <v> Fundamentals of Soil Behavior</v>
      </c>
      <c r="F35" s="81">
        <f>'Course List'!F66</f>
        <v>3</v>
      </c>
      <c r="G35" s="82" t="str">
        <f>'Course List'!G66</f>
        <v>F (Even)</v>
      </c>
      <c r="H35" s="86" t="str">
        <f>'Course List'!H66</f>
        <v>Prerequisite: CE 4410 (168) or equivalent</v>
      </c>
      <c r="I35" s="80" t="str">
        <f>'Course List'!I66</f>
        <v>T</v>
      </c>
      <c r="J35" s="82" t="str">
        <f>'Course List'!J66</f>
        <v xml:space="preserve"> ---</v>
      </c>
      <c r="K35" s="81" t="str">
        <f>'Course List'!K66</f>
        <v>Manzari</v>
      </c>
      <c r="L35" s="85" t="str">
        <f>'Course List'!L66</f>
        <v>Geo. Tech.</v>
      </c>
    </row>
    <row r="36" spans="1:12" ht="21" x14ac:dyDescent="0.3">
      <c r="A36" s="80" t="str">
        <f>'Course List'!A67</f>
        <v>  CE</v>
      </c>
      <c r="B36" s="80" t="str">
        <f>'Course List'!B67</f>
        <v> Civil Engineering</v>
      </c>
      <c r="C36" s="80" t="str">
        <f>'Course List'!C67</f>
        <v>CE 6402</v>
      </c>
      <c r="D36" s="80" t="str">
        <f>'Course List'!D67</f>
        <v>  231</v>
      </c>
      <c r="E36" s="80" t="str">
        <f>'Course List'!E67</f>
        <v> Theoretical Soil Mechanics</v>
      </c>
      <c r="F36" s="81">
        <f>'Course List'!F67</f>
        <v>3</v>
      </c>
      <c r="G36" s="82" t="str">
        <f>'Course List'!G67</f>
        <v>F (Odd)</v>
      </c>
      <c r="H36" s="86" t="str">
        <f>'Course List'!H67</f>
        <v>Prerequisite: CE4410 (168) (or equivalent)</v>
      </c>
      <c r="I36" s="80" t="str">
        <f>'Course List'!I67</f>
        <v>T</v>
      </c>
      <c r="J36" s="82" t="str">
        <f>'Course List'!J67</f>
        <v xml:space="preserve"> ---</v>
      </c>
      <c r="K36" s="81" t="str">
        <f>'Course List'!K67</f>
        <v>Manzari</v>
      </c>
      <c r="L36" s="85" t="str">
        <f>'Course List'!L67</f>
        <v>Core Course for M.Sc. Geo. Eng. Students</v>
      </c>
    </row>
    <row r="37" spans="1:12" ht="21" x14ac:dyDescent="0.3">
      <c r="A37" s="80" t="str">
        <f>'Course List'!A68</f>
        <v>  CE</v>
      </c>
      <c r="B37" s="80" t="str">
        <f>'Course List'!B68</f>
        <v> Civil Engineering</v>
      </c>
      <c r="C37" s="80" t="str">
        <f>'Course List'!C68</f>
        <v>CE 6403</v>
      </c>
      <c r="D37" s="80" t="str">
        <f>'Course List'!D68</f>
        <v>  232</v>
      </c>
      <c r="E37" s="80" t="str">
        <f>'Course List'!E68</f>
        <v> Geotechnical Engineering</v>
      </c>
      <c r="F37" s="81">
        <f>'Course List'!F68</f>
        <v>3</v>
      </c>
      <c r="G37" s="82" t="str">
        <f>'Course List'!G68</f>
        <v>S</v>
      </c>
      <c r="H37" s="86" t="str">
        <f>'Course List'!H68</f>
        <v>Prerequisite: CE 4410 (168) or equivalent</v>
      </c>
      <c r="I37" s="80" t="str">
        <f>'Course List'!I68</f>
        <v xml:space="preserve"> ---</v>
      </c>
      <c r="J37" s="82" t="str">
        <f>'Course List'!J68</f>
        <v>D/T</v>
      </c>
      <c r="K37" s="81" t="str">
        <f>'Course List'!K68</f>
        <v>Manzari</v>
      </c>
      <c r="L37" s="85" t="str">
        <f>'Course List'!L68</f>
        <v>Geo. Tech.</v>
      </c>
    </row>
    <row r="38" spans="1:12" ht="21" x14ac:dyDescent="0.3">
      <c r="A38" s="80" t="str">
        <f>'Course List'!A69</f>
        <v>  CE</v>
      </c>
      <c r="B38" s="80" t="str">
        <f>'Course List'!B69</f>
        <v> Civil Engineering</v>
      </c>
      <c r="C38" s="80" t="str">
        <f>'Course List'!C69</f>
        <v>CE 6404</v>
      </c>
      <c r="D38" s="80" t="str">
        <f>'Course List'!D69</f>
        <v>  233</v>
      </c>
      <c r="E38" s="80" t="str">
        <f>'Course List'!E69</f>
        <v> Geotech Earthquake Engr</v>
      </c>
      <c r="F38" s="81">
        <f>'Course List'!F69</f>
        <v>3</v>
      </c>
      <c r="G38" s="82" t="str">
        <f>'Course List'!G69</f>
        <v>AS ARRANG.</v>
      </c>
      <c r="H38" s="86" t="str">
        <f>'Course List'!H69</f>
        <v>Prerequisite: CE 4410 (168) or equivalent</v>
      </c>
      <c r="I38" s="80" t="str">
        <f>'Course List'!I69</f>
        <v xml:space="preserve"> ---</v>
      </c>
      <c r="J38" s="82" t="str">
        <f>'Course List'!J69</f>
        <v>D/T</v>
      </c>
      <c r="K38" s="81" t="str">
        <f>'Course List'!K69</f>
        <v>Manzari</v>
      </c>
      <c r="L38" s="85" t="str">
        <f>'Course List'!L69</f>
        <v>Geo. Tech.</v>
      </c>
    </row>
    <row r="39" spans="1:12" ht="21" x14ac:dyDescent="0.3">
      <c r="A39" s="80" t="str">
        <f>'Course List'!A70</f>
        <v>  CE</v>
      </c>
      <c r="B39" s="80" t="str">
        <f>'Course List'!B70</f>
        <v> Civil Engineering</v>
      </c>
      <c r="C39" s="80" t="str">
        <f>'Course List'!C70</f>
        <v>CE 6405</v>
      </c>
      <c r="D39" s="80" t="str">
        <f>'Course List'!D70</f>
        <v>  234</v>
      </c>
      <c r="E39" s="80" t="str">
        <f>'Course List'!E70</f>
        <v> Rock Engineering</v>
      </c>
      <c r="F39" s="81">
        <f>'Course List'!F70</f>
        <v>3</v>
      </c>
      <c r="G39" s="82" t="str">
        <f>'Course List'!G70</f>
        <v>AS ARRANG.</v>
      </c>
      <c r="H39" s="86" t="str">
        <f>'Course List'!H70</f>
        <v>Prerequisite: CE 4410 (168) or equivalent</v>
      </c>
      <c r="I39" s="80" t="str">
        <f>'Course List'!I70</f>
        <v xml:space="preserve"> ---</v>
      </c>
      <c r="J39" s="82" t="str">
        <f>'Course List'!J70</f>
        <v>D/T</v>
      </c>
      <c r="K39" s="81" t="str">
        <f>'Course List'!K70</f>
        <v>Manzari</v>
      </c>
      <c r="L39" s="85" t="str">
        <f>'Course List'!L70</f>
        <v>Geo. Tech.</v>
      </c>
    </row>
    <row r="40" spans="1:12" ht="21" x14ac:dyDescent="0.3">
      <c r="A40" s="80" t="str">
        <f>'Course List'!A71</f>
        <v>  CE</v>
      </c>
      <c r="B40" s="80" t="str">
        <f>'Course List'!B71</f>
        <v> Civil Engineering</v>
      </c>
      <c r="C40" s="80" t="str">
        <f>'Course List'!C71</f>
        <v>CE 6501</v>
      </c>
      <c r="D40" s="80" t="str">
        <f>'Course List'!D71</f>
        <v>  240</v>
      </c>
      <c r="E40" s="80" t="str">
        <f>'Course List'!E71</f>
        <v> Environmental Chemistry</v>
      </c>
      <c r="F40" s="81">
        <f>'Course List'!F71</f>
        <v>3</v>
      </c>
      <c r="G40" s="82" t="str">
        <f>'Course List'!G71</f>
        <v>F</v>
      </c>
      <c r="H40" s="86" t="str">
        <f>'Course List'!H71</f>
        <v>Prerequisite: Chem 1111 (11), Chem 1112 (12)</v>
      </c>
      <c r="I40" s="80" t="str">
        <f>'Course List'!I71</f>
        <v>T</v>
      </c>
      <c r="J40" s="82" t="str">
        <f>'Course List'!J71</f>
        <v xml:space="preserve"> ---</v>
      </c>
      <c r="K40" s="81" t="str">
        <f>'Course List'!K71</f>
        <v>Riffat</v>
      </c>
      <c r="L40" s="85" t="str">
        <f>'Course List'!L71</f>
        <v>Env. Eng.</v>
      </c>
    </row>
    <row r="41" spans="1:12" ht="21" x14ac:dyDescent="0.3">
      <c r="A41" s="80" t="str">
        <f>'Course List'!A72</f>
        <v>  CE</v>
      </c>
      <c r="B41" s="80" t="str">
        <f>'Course List'!B72</f>
        <v> Civil Engineering</v>
      </c>
      <c r="C41" s="80" t="str">
        <f>'Course List'!C72</f>
        <v>CE 6502</v>
      </c>
      <c r="D41" s="80" t="str">
        <f>'Course List'!D72</f>
        <v>  241</v>
      </c>
      <c r="E41" s="80" t="str">
        <f>'Course List'!E72</f>
        <v> Adv Sanitary Engr Design</v>
      </c>
      <c r="F41" s="81">
        <f>'Course List'!F72</f>
        <v>3</v>
      </c>
      <c r="G41" s="82" t="str">
        <f>'Course List'!G72</f>
        <v>S</v>
      </c>
      <c r="H41" s="86" t="str">
        <f>'Course List'!H72</f>
        <v>Prerequisite: CE 4530 (197)</v>
      </c>
      <c r="I41" s="80" t="str">
        <f>'Course List'!I72</f>
        <v xml:space="preserve"> ---</v>
      </c>
      <c r="J41" s="82" t="str">
        <f>'Course List'!J72</f>
        <v>D/T</v>
      </c>
      <c r="K41" s="81" t="str">
        <f>'Course List'!K72</f>
        <v>Riffat</v>
      </c>
      <c r="L41" s="85" t="str">
        <f>'Course List'!L72</f>
        <v>Reqd course for BS env option</v>
      </c>
    </row>
    <row r="42" spans="1:12" ht="42" x14ac:dyDescent="0.3">
      <c r="A42" s="80" t="str">
        <f>'Course List'!A73</f>
        <v>  CE</v>
      </c>
      <c r="B42" s="80" t="str">
        <f>'Course List'!B73</f>
        <v> Civil Engineering</v>
      </c>
      <c r="C42" s="80" t="str">
        <f>'Course List'!C73</f>
        <v>CE 6503</v>
      </c>
      <c r="D42" s="80" t="str">
        <f>'Course List'!D73</f>
        <v>  242</v>
      </c>
      <c r="E42" s="80" t="str">
        <f>'Course List'!E73</f>
        <v> Principles of Envr Engr</v>
      </c>
      <c r="F42" s="81">
        <f>'Course List'!F73</f>
        <v>3</v>
      </c>
      <c r="G42" s="82" t="str">
        <f>'Course List'!G73</f>
        <v>F</v>
      </c>
      <c r="H42" s="86" t="str">
        <f>'Course List'!H73</f>
        <v>Prerequisite: CE 3520 or equivalent</v>
      </c>
      <c r="I42" s="80" t="str">
        <f>'Course List'!I73</f>
        <v>T</v>
      </c>
      <c r="J42" s="82" t="str">
        <f>'Course List'!J73</f>
        <v xml:space="preserve"> ---</v>
      </c>
      <c r="K42" s="81" t="str">
        <f>'Course List'!K73</f>
        <v>Riffat</v>
      </c>
      <c r="L42" s="85" t="str">
        <f>'Course List'!L73</f>
        <v>Core Course for M.Sc. Env. Eng. Students
Core Course for M.Sc. Water R. Students</v>
      </c>
    </row>
    <row r="43" spans="1:12" ht="21" x14ac:dyDescent="0.3">
      <c r="A43" s="80" t="str">
        <f>'Course List'!A74</f>
        <v>  CE</v>
      </c>
      <c r="B43" s="80" t="str">
        <f>'Course List'!B74</f>
        <v> Civil Engineering</v>
      </c>
      <c r="C43" s="80" t="str">
        <f>'Course List'!C74</f>
        <v>CE 6504</v>
      </c>
      <c r="D43" s="80" t="str">
        <f>'Course List'!D74</f>
        <v>  243</v>
      </c>
      <c r="E43" s="80" t="str">
        <f>'Course List'!E74</f>
        <v> Water/Waste Treatment Process</v>
      </c>
      <c r="F43" s="81">
        <f>'Course List'!F74</f>
        <v>3</v>
      </c>
      <c r="G43" s="82" t="str">
        <f>'Course List'!G74</f>
        <v>S</v>
      </c>
      <c r="H43" s="86" t="str">
        <f>'Course List'!H74</f>
        <v>Prerequisite: CE 6503 (242)</v>
      </c>
      <c r="I43" s="80" t="str">
        <f>'Course List'!I74</f>
        <v xml:space="preserve"> ---</v>
      </c>
      <c r="J43" s="82" t="str">
        <f>'Course List'!J74</f>
        <v>D/T</v>
      </c>
      <c r="K43" s="81" t="str">
        <f>'Course List'!K74</f>
        <v>Riffat</v>
      </c>
      <c r="L43" s="85" t="str">
        <f>'Course List'!L74</f>
        <v>Env. Eng.</v>
      </c>
    </row>
    <row r="44" spans="1:12" ht="21" x14ac:dyDescent="0.3">
      <c r="A44" s="80" t="str">
        <f>'Course List'!A75</f>
        <v>  CE</v>
      </c>
      <c r="B44" s="80" t="str">
        <f>'Course List'!B75</f>
        <v> Civil Engineering</v>
      </c>
      <c r="C44" s="80" t="str">
        <f>'Course List'!C75</f>
        <v>CE 6505</v>
      </c>
      <c r="D44" s="80" t="str">
        <f>'Course List'!D75</f>
        <v>  244</v>
      </c>
      <c r="E44" s="80" t="str">
        <f>'Course List'!E75</f>
        <v> Environmental Impact Assessmen</v>
      </c>
      <c r="F44" s="81">
        <f>'Course List'!F75</f>
        <v>3</v>
      </c>
      <c r="G44" s="82" t="str">
        <f>'Course List'!G75</f>
        <v>F</v>
      </c>
      <c r="H44" s="86" t="str">
        <f>'Course List'!H75</f>
        <v>Prerequisite: CE 3520 (194) or equivalent</v>
      </c>
      <c r="I44" s="80" t="str">
        <f>'Course List'!I75</f>
        <v>T</v>
      </c>
      <c r="J44" s="82" t="str">
        <f>'Course List'!J75</f>
        <v xml:space="preserve"> ---</v>
      </c>
      <c r="K44" s="81" t="str">
        <f>'Course List'!K75</f>
        <v>Riffat</v>
      </c>
      <c r="L44" s="85" t="str">
        <f>'Course List'!L75</f>
        <v>Env. Eng.</v>
      </c>
    </row>
    <row r="45" spans="1:12" ht="21" x14ac:dyDescent="0.3">
      <c r="A45" s="80" t="str">
        <f>'Course List'!A76</f>
        <v>  CE</v>
      </c>
      <c r="B45" s="80" t="str">
        <f>'Course List'!B76</f>
        <v> Civil Engineering</v>
      </c>
      <c r="C45" s="80" t="str">
        <f>'Course List'!C76</f>
        <v>CE 6506</v>
      </c>
      <c r="D45" s="80" t="str">
        <f>'Course List'!D76</f>
        <v>  245</v>
      </c>
      <c r="E45" s="80" t="str">
        <f>'Course List'!E76</f>
        <v> Microbiology for EV Engrs</v>
      </c>
      <c r="F45" s="81">
        <f>'Course List'!F76</f>
        <v>3</v>
      </c>
      <c r="G45" s="82" t="str">
        <f>'Course List'!G76</f>
        <v>S (Even)</v>
      </c>
      <c r="H45" s="86" t="str">
        <f>'Course List'!H76</f>
        <v>Prerequisite: CE 3520 (194) or equivalent</v>
      </c>
      <c r="I45" s="80" t="str">
        <f>'Course List'!I76</f>
        <v>---</v>
      </c>
      <c r="J45" s="82" t="str">
        <f>'Course List'!J76</f>
        <v>D/T</v>
      </c>
      <c r="K45" s="81" t="str">
        <f>'Course List'!K76</f>
        <v>Riffat</v>
      </c>
      <c r="L45" s="85" t="str">
        <f>'Course List'!L76</f>
        <v>Env. Eng.</v>
      </c>
    </row>
    <row r="46" spans="1:12" ht="21" x14ac:dyDescent="0.3">
      <c r="A46" s="80" t="str">
        <f>'Course List'!A77</f>
        <v>  CE</v>
      </c>
      <c r="B46" s="80" t="str">
        <f>'Course List'!B77</f>
        <v> Civil Engineering</v>
      </c>
      <c r="C46" s="80" t="str">
        <f>'Course List'!C77</f>
        <v>CE 6507</v>
      </c>
      <c r="D46" s="80" t="str">
        <f>'Course List'!D77</f>
        <v>  246</v>
      </c>
      <c r="E46" s="80" t="str">
        <f>'Course List'!E77</f>
        <v> Advanced Treatment Processes</v>
      </c>
      <c r="F46" s="81">
        <f>'Course List'!F77</f>
        <v>3</v>
      </c>
      <c r="G46" s="82" t="str">
        <f>'Course List'!G77</f>
        <v>F (Even)</v>
      </c>
      <c r="H46" s="86" t="str">
        <f>'Course List'!H77</f>
        <v>Prerequisite: CE 6504 (233) and Graduate standing</v>
      </c>
      <c r="I46" s="80" t="str">
        <f>'Course List'!I77</f>
        <v>T</v>
      </c>
      <c r="J46" s="82" t="str">
        <f>'Course List'!J77</f>
        <v xml:space="preserve"> ---</v>
      </c>
      <c r="K46" s="81" t="str">
        <f>'Course List'!K77</f>
        <v>Riffat</v>
      </c>
      <c r="L46" s="85" t="str">
        <f>'Course List'!L77</f>
        <v>Env. Eng.</v>
      </c>
    </row>
    <row r="47" spans="1:12" ht="21" x14ac:dyDescent="0.3">
      <c r="A47" s="80" t="str">
        <f>'Course List'!A78</f>
        <v>  CE</v>
      </c>
      <c r="B47" s="80" t="str">
        <f>'Course List'!B78</f>
        <v> Civil Engineering</v>
      </c>
      <c r="C47" s="80" t="str">
        <f>'Course List'!C78</f>
        <v>CE 6508</v>
      </c>
      <c r="D47" s="80" t="str">
        <f>'Course List'!D78</f>
        <v>  247</v>
      </c>
      <c r="E47" s="80" t="str">
        <f>'Course List'!E78</f>
        <v> Industrial Waste Treatment</v>
      </c>
      <c r="F47" s="81">
        <f>'Course List'!F78</f>
        <v>3</v>
      </c>
      <c r="G47" s="82" t="str">
        <f>'Course List'!G78</f>
        <v>F</v>
      </c>
      <c r="H47" s="86" t="str">
        <f>'Course List'!H78</f>
        <v>Prerequisite: CE 3520 (194) or equivalent</v>
      </c>
      <c r="I47" s="129" t="s">
        <v>60</v>
      </c>
      <c r="J47" s="82" t="s">
        <v>452</v>
      </c>
      <c r="K47" s="81" t="str">
        <f>'Course List'!K78</f>
        <v>Riffat</v>
      </c>
      <c r="L47" s="85" t="str">
        <f>'Course List'!L78</f>
        <v>Env. Eng.</v>
      </c>
    </row>
    <row r="48" spans="1:12" ht="21" x14ac:dyDescent="0.3">
      <c r="A48" s="80" t="str">
        <f>'Course List'!A79</f>
        <v>  CE</v>
      </c>
      <c r="B48" s="80" t="str">
        <f>'Course List'!B79</f>
        <v> Civil Engineering</v>
      </c>
      <c r="C48" s="80" t="str">
        <f>'Course List'!C79</f>
        <v>CE 6509</v>
      </c>
      <c r="D48" s="80" t="str">
        <f>'Course List'!D79</f>
        <v>  248</v>
      </c>
      <c r="E48" s="80" t="str">
        <f>'Course List'!E79</f>
        <v> Intro to Hazardous Wastes</v>
      </c>
      <c r="F48" s="81">
        <f>'Course List'!F79</f>
        <v>3</v>
      </c>
      <c r="G48" s="82" t="str">
        <f>'Course List'!G79</f>
        <v>S</v>
      </c>
      <c r="H48" s="86" t="str">
        <f>'Course List'!H79</f>
        <v>Prerequisite: CE 3520 (194) or equivalent</v>
      </c>
      <c r="I48" s="80" t="str">
        <f>'Course List'!I79</f>
        <v xml:space="preserve"> ---</v>
      </c>
      <c r="J48" s="82" t="str">
        <f>'Course List'!J79</f>
        <v>D/T</v>
      </c>
      <c r="K48" s="81" t="str">
        <f>'Course List'!K79</f>
        <v>Riffat</v>
      </c>
      <c r="L48" s="85" t="str">
        <f>'Course List'!L79</f>
        <v>Env. Eng.</v>
      </c>
    </row>
    <row r="49" spans="1:12" ht="55.5" customHeight="1" x14ac:dyDescent="0.3">
      <c r="A49" s="80" t="str">
        <f>'Course List'!A80</f>
        <v>  CE</v>
      </c>
      <c r="B49" s="80" t="str">
        <f>'Course List'!B80</f>
        <v> Civil Engineering</v>
      </c>
      <c r="C49" s="80" t="str">
        <f>'Course List'!C80</f>
        <v>CE 6601</v>
      </c>
      <c r="D49" s="80" t="str">
        <f>'Course List'!D80</f>
        <v>  250</v>
      </c>
      <c r="E49" s="80" t="str">
        <f>'Course List'!E80</f>
        <v> Open Channel Flow</v>
      </c>
      <c r="F49" s="81">
        <f>'Course List'!F80</f>
        <v>3</v>
      </c>
      <c r="G49" s="82" t="str">
        <f>'Course List'!G80</f>
        <v>F</v>
      </c>
      <c r="H49" s="86" t="str">
        <f>'Course List'!H80</f>
        <v>Prerequisite: CE 3610 (193) or equivalent</v>
      </c>
      <c r="I49" s="80" t="str">
        <f>'Course List'!I80</f>
        <v>T</v>
      </c>
      <c r="J49" s="82" t="str">
        <f>'Course List'!J80</f>
        <v xml:space="preserve"> ---</v>
      </c>
      <c r="K49" s="81" t="str">
        <f>'Course List'!K80</f>
        <v>Staff</v>
      </c>
      <c r="L49" s="85" t="str">
        <f>'Course List'!L80</f>
        <v>Core Course for M.Sc. Env. Eng. Students
Core Course for M.Sc. Water R. Students</v>
      </c>
    </row>
    <row r="50" spans="1:12" ht="21" x14ac:dyDescent="0.3">
      <c r="A50" s="80" t="str">
        <f>'Course List'!A81</f>
        <v>  CE</v>
      </c>
      <c r="B50" s="80" t="str">
        <f>'Course List'!B81</f>
        <v> Civil Engineering</v>
      </c>
      <c r="C50" s="80" t="str">
        <f>'Course List'!C81</f>
        <v>CE 6602</v>
      </c>
      <c r="D50" s="80" t="str">
        <f>'Course List'!D81</f>
        <v>  251</v>
      </c>
      <c r="E50" s="80" t="str">
        <f>'Course List'!E81</f>
        <v> Hydraulic Engineering</v>
      </c>
      <c r="F50" s="81">
        <f>'Course List'!F81</f>
        <v>3</v>
      </c>
      <c r="G50" s="82" t="str">
        <f>'Course List'!G81</f>
        <v>AS ARRANG.</v>
      </c>
      <c r="H50" s="86" t="str">
        <f>'Course List'!H81</f>
        <v>Prerequisite: CE 3610 (193)</v>
      </c>
      <c r="I50" s="80" t="str">
        <f>'Course List'!I81</f>
        <v>T</v>
      </c>
      <c r="J50" s="82" t="str">
        <f>'Course List'!J81</f>
        <v xml:space="preserve"> ---</v>
      </c>
      <c r="K50" s="81" t="str">
        <f>'Course List'!K81</f>
        <v>Haque</v>
      </c>
      <c r="L50" s="85" t="str">
        <f>'Course List'!L81</f>
        <v>Water R.</v>
      </c>
    </row>
    <row r="51" spans="1:12" s="210" customFormat="1" ht="21" x14ac:dyDescent="0.3">
      <c r="A51" s="80" t="str">
        <f>'Course List'!A83</f>
        <v>  CE</v>
      </c>
      <c r="B51" s="80" t="str">
        <f>'Course List'!B83</f>
        <v> Civil Engineering</v>
      </c>
      <c r="C51" s="80" t="str">
        <f>'Course List'!C83</f>
        <v>CE 6604</v>
      </c>
      <c r="D51" s="80" t="str">
        <f>'Course List'!D83</f>
        <v>  253</v>
      </c>
      <c r="E51" s="80" t="str">
        <f>'Course List'!E83</f>
        <v> Advanced Hydrology</v>
      </c>
      <c r="F51" s="81">
        <f>'Course List'!F83</f>
        <v>3</v>
      </c>
      <c r="G51" s="82" t="str">
        <f>'Course List'!G83</f>
        <v>AS ARRANG.</v>
      </c>
      <c r="H51" s="86" t="str">
        <f>'Course List'!H83</f>
        <v>Prerequisite: CE 4620 (195)</v>
      </c>
      <c r="I51" s="80" t="str">
        <f>'Course List'!I83</f>
        <v>T</v>
      </c>
      <c r="J51" s="82" t="str">
        <f>'Course List'!J83</f>
        <v xml:space="preserve"> ---</v>
      </c>
      <c r="K51" s="81" t="str">
        <f>'Course List'!K83</f>
        <v>Staff</v>
      </c>
      <c r="L51" s="85" t="str">
        <f>'Course List'!L83</f>
        <v>Water R.</v>
      </c>
    </row>
    <row r="52" spans="1:12" s="210" customFormat="1" ht="21" x14ac:dyDescent="0.3">
      <c r="A52" s="80" t="str">
        <f>'Course List'!A84</f>
        <v>  CE</v>
      </c>
      <c r="B52" s="80" t="str">
        <f>'Course List'!B84</f>
        <v> Civil Engineering</v>
      </c>
      <c r="C52" s="80" t="str">
        <f>'Course List'!C84</f>
        <v>CE 6605</v>
      </c>
      <c r="D52" s="80" t="str">
        <f>'Course List'!D84</f>
        <v>  254</v>
      </c>
      <c r="E52" s="80" t="str">
        <f>'Course List'!E84</f>
        <v> Ground Water and Seepage</v>
      </c>
      <c r="F52" s="81">
        <f>'Course List'!F84</f>
        <v>3</v>
      </c>
      <c r="G52" s="82" t="str">
        <f>'Course List'!G84</f>
        <v>S</v>
      </c>
      <c r="H52" s="86" t="str">
        <f>'Course List'!H84</f>
        <v>Prerequisite: CE 4410 (168)</v>
      </c>
      <c r="I52" s="80" t="str">
        <f>'Course List'!I84</f>
        <v>T</v>
      </c>
      <c r="J52" s="82" t="str">
        <f>'Course List'!J84</f>
        <v xml:space="preserve"> ---</v>
      </c>
      <c r="K52" s="81" t="str">
        <f>'Course List'!K84</f>
        <v>Haque</v>
      </c>
      <c r="L52" s="85" t="str">
        <f>'Course List'!L84</f>
        <v>Core Course for M.Sc. Geo. Eng. Students</v>
      </c>
    </row>
    <row r="53" spans="1:12" s="210" customFormat="1" ht="21" x14ac:dyDescent="0.3">
      <c r="A53" s="80" t="str">
        <f>'Course List'!A85</f>
        <v>  CE</v>
      </c>
      <c r="B53" s="80" t="str">
        <f>'Course List'!B85</f>
        <v> Civil Engineering</v>
      </c>
      <c r="C53" s="80" t="str">
        <f>'Course List'!C85</f>
        <v>CE 6606</v>
      </c>
      <c r="D53" s="80" t="str">
        <f>'Course List'!D85</f>
        <v>  255</v>
      </c>
      <c r="E53" s="80" t="str">
        <f>'Course List'!E85</f>
        <v> Mechanics of Water Waves</v>
      </c>
      <c r="F53" s="81">
        <f>'Course List'!F85</f>
        <v>3</v>
      </c>
      <c r="G53" s="82" t="str">
        <f>'Course List'!G85</f>
        <v>AS ARRANG.</v>
      </c>
      <c r="H53" s="86" t="str">
        <f>'Course List'!H85</f>
        <v>Prerequisite: ApSc 6213 (213)</v>
      </c>
      <c r="I53" s="80" t="str">
        <f>'Course List'!I85</f>
        <v>T</v>
      </c>
      <c r="J53" s="82" t="str">
        <f>'Course List'!J85</f>
        <v xml:space="preserve"> ---</v>
      </c>
      <c r="K53" s="81" t="str">
        <f>'Course List'!K85</f>
        <v>Haque</v>
      </c>
      <c r="L53" s="85" t="str">
        <f>'Course List'!L85</f>
        <v>Water R.</v>
      </c>
    </row>
    <row r="54" spans="1:12" s="210" customFormat="1" ht="21" x14ac:dyDescent="0.3">
      <c r="A54" s="80" t="str">
        <f>'Course List'!A86</f>
        <v>CE</v>
      </c>
      <c r="B54" s="80" t="str">
        <f>'Course List'!B86</f>
        <v>Civil Engineering</v>
      </c>
      <c r="C54" s="80" t="str">
        <f>'Course List'!C86</f>
        <v>CE 6607</v>
      </c>
      <c r="D54" s="80">
        <f>'Course List'!D86</f>
        <v>256</v>
      </c>
      <c r="E54" s="80" t="str">
        <f>'Course List'!E86</f>
        <v>Water Resources Planning/Contr</v>
      </c>
      <c r="F54" s="81">
        <f>'Course List'!F86</f>
        <v>3</v>
      </c>
      <c r="G54" s="82" t="str">
        <f>'Course List'!G86</f>
        <v>AS ARRANG.</v>
      </c>
      <c r="H54" s="86" t="str">
        <f>'Course List'!H86</f>
        <v>Prerequisite: CE4410 (168) (or equivalent)</v>
      </c>
      <c r="I54" s="80" t="str">
        <f>'Course List'!I86</f>
        <v>T</v>
      </c>
      <c r="J54" s="82" t="str">
        <f>'Course List'!J86</f>
        <v xml:space="preserve"> ---</v>
      </c>
      <c r="K54" s="81" t="str">
        <f>'Course List'!K86</f>
        <v>Staff</v>
      </c>
      <c r="L54" s="85" t="str">
        <f>'Course List'!L86</f>
        <v>Water R.</v>
      </c>
    </row>
    <row r="55" spans="1:12" s="210" customFormat="1" ht="54" customHeight="1" x14ac:dyDescent="0.3">
      <c r="A55" s="80" t="str">
        <f>'Course List'!A88</f>
        <v>  CE</v>
      </c>
      <c r="B55" s="80" t="str">
        <f>'Course List'!B88</f>
        <v> Civil Engineering</v>
      </c>
      <c r="C55" s="80" t="str">
        <f>'Course List'!C88</f>
        <v>CE 6609</v>
      </c>
      <c r="D55" s="80" t="str">
        <f>'Course List'!D88</f>
        <v>  258</v>
      </c>
      <c r="E55" s="80" t="str">
        <f>'Course List'!E88</f>
        <v> Numerical Methods in EV Engr</v>
      </c>
      <c r="F55" s="81">
        <f>'Course List'!F88</f>
        <v>3</v>
      </c>
      <c r="G55" s="82" t="str">
        <f>'Course List'!G88</f>
        <v>S</v>
      </c>
      <c r="H55" s="86" t="str">
        <f>'Course List'!H88</f>
        <v>Prerequisite: MAE3126 ( or equivalent)  
&amp; CE 2210 (or equivalent)</v>
      </c>
      <c r="I55" s="80" t="str">
        <f>'Course List'!I88</f>
        <v>T</v>
      </c>
      <c r="J55" s="82" t="str">
        <f>'Course List'!J88</f>
        <v xml:space="preserve"> ---</v>
      </c>
      <c r="K55" s="81" t="str">
        <f>'Course List'!K88</f>
        <v>Staff</v>
      </c>
      <c r="L55" s="85" t="str">
        <f>'Course List'!L88</f>
        <v>Core Course for M.Sc. Env. Eng. Students
Core Course for M.Sc. Water R. Students</v>
      </c>
    </row>
    <row r="56" spans="1:12" s="210" customFormat="1" ht="21" x14ac:dyDescent="0.3">
      <c r="A56" s="80" t="str">
        <f>'Course List'!A89</f>
        <v>  CE</v>
      </c>
      <c r="B56" s="80" t="str">
        <f>'Course List'!B89</f>
        <v> Civil Engineering</v>
      </c>
      <c r="C56" s="80" t="str">
        <f>'Course List'!C89</f>
        <v>CE 6610</v>
      </c>
      <c r="D56" s="80" t="str">
        <f>'Course List'!D89</f>
        <v>  259</v>
      </c>
      <c r="E56" s="80" t="str">
        <f>'Course List'!E89</f>
        <v> Pollution Transport Systems</v>
      </c>
      <c r="F56" s="81">
        <f>'Course List'!F89</f>
        <v>3</v>
      </c>
      <c r="G56" s="82" t="str">
        <f>'Course List'!G89</f>
        <v>AS ARRANG.</v>
      </c>
      <c r="H56" s="86" t="str">
        <f>'Course List'!H89</f>
        <v>Prerequisite: CE 3610 (193), MAE 2131</v>
      </c>
      <c r="I56" s="80" t="str">
        <f>'Course List'!I89</f>
        <v>T</v>
      </c>
      <c r="J56" s="82" t="str">
        <f>'Course List'!J89</f>
        <v xml:space="preserve"> ---</v>
      </c>
      <c r="K56" s="81" t="str">
        <f>'Course List'!K89</f>
        <v>Staff</v>
      </c>
      <c r="L56" s="85">
        <f>'Course List'!L89</f>
        <v>0</v>
      </c>
    </row>
    <row r="57" spans="1:12" s="210" customFormat="1" ht="42" x14ac:dyDescent="0.3">
      <c r="A57" s="80" t="str">
        <f>'Course List'!A90</f>
        <v>  CE</v>
      </c>
      <c r="B57" s="80" t="str">
        <f>'Course List'!B90</f>
        <v> Civil Engineering</v>
      </c>
      <c r="C57" s="80" t="str">
        <f>'Course List'!C90</f>
        <v>CE 6701</v>
      </c>
      <c r="D57" s="80" t="str">
        <f>'Course List'!D90</f>
        <v>  260</v>
      </c>
      <c r="E57" s="80" t="str">
        <f>'Course List'!E90</f>
        <v> Analytical Mechanics</v>
      </c>
      <c r="F57" s="81">
        <f>'Course List'!F90</f>
        <v>3</v>
      </c>
      <c r="G57" s="82" t="str">
        <f>'Course List'!G90</f>
        <v>F</v>
      </c>
      <c r="H57" s="86" t="str">
        <f>'Course List'!H90</f>
        <v>Prerequisite: ApSc 2058 (58),  ApSc 2113 (113) &amp; Senior Standing</v>
      </c>
      <c r="I57" s="80" t="str">
        <f>'Course List'!I90</f>
        <v>T</v>
      </c>
      <c r="J57" s="82" t="str">
        <f>'Course List'!J90</f>
        <v xml:space="preserve"> ---</v>
      </c>
      <c r="K57" s="81" t="str">
        <f>'Course List'!K90</f>
        <v>Eskandarian</v>
      </c>
      <c r="L57" s="85" t="str">
        <f>'Course List'!L90</f>
        <v>Core Course for M.Sc. Trans. Eng. Students</v>
      </c>
    </row>
    <row r="58" spans="1:12" s="210" customFormat="1" ht="21" x14ac:dyDescent="0.3">
      <c r="A58" s="80" t="str">
        <f>'Course List'!A91</f>
        <v>  CE</v>
      </c>
      <c r="B58" s="80" t="str">
        <f>'Course List'!B91</f>
        <v> Civil Engineering</v>
      </c>
      <c r="C58" s="80" t="str">
        <f>'Course List'!C91</f>
        <v>CE 6702</v>
      </c>
      <c r="D58" s="80" t="str">
        <f>'Course List'!D91</f>
        <v>  261</v>
      </c>
      <c r="E58" s="80" t="str">
        <f>'Course List'!E91</f>
        <v> Vehicle Dynamics</v>
      </c>
      <c r="F58" s="81">
        <f>'Course List'!F91</f>
        <v>3</v>
      </c>
      <c r="G58" s="82" t="str">
        <f>'Course List'!G91</f>
        <v>S (Even)</v>
      </c>
      <c r="H58" s="86" t="str">
        <f>'Course List'!H91</f>
        <v>Prerequisite: CE 6701 (260)</v>
      </c>
      <c r="I58" s="80" t="str">
        <f>'Course List'!I91</f>
        <v>T</v>
      </c>
      <c r="J58" s="82" t="str">
        <f>'Course List'!J91</f>
        <v xml:space="preserve"> ---</v>
      </c>
      <c r="K58" s="81" t="str">
        <f>'Course List'!K91</f>
        <v>Eskandarian</v>
      </c>
      <c r="L58" s="85" t="str">
        <f>'Course List'!L91</f>
        <v>Trans. Safety</v>
      </c>
    </row>
    <row r="59" spans="1:12" s="210" customFormat="1" ht="42" x14ac:dyDescent="0.3">
      <c r="A59" s="80" t="str">
        <f>'Course List'!A92</f>
        <v>  CE</v>
      </c>
      <c r="B59" s="80" t="str">
        <f>'Course List'!B92</f>
        <v> Civil Engineering</v>
      </c>
      <c r="C59" s="80" t="str">
        <f>'Course List'!C92</f>
        <v>CE 6703</v>
      </c>
      <c r="D59" s="80" t="str">
        <f>'Course List'!D92</f>
        <v>  262</v>
      </c>
      <c r="E59" s="80" t="str">
        <f>'Course List'!E92</f>
        <v> Vehicle Stand &amp; Crsh Test Anal</v>
      </c>
      <c r="F59" s="81">
        <f>'Course List'!F92</f>
        <v>3</v>
      </c>
      <c r="G59" s="82" t="str">
        <f>'Course List'!G92</f>
        <v>F</v>
      </c>
      <c r="H59" s="86" t="str">
        <f>'Course List'!H92</f>
        <v>Prerequisite: ApSC 2058 (58), CE 2220 (120) &amp; Senior Standing</v>
      </c>
      <c r="I59" s="80" t="str">
        <f>'Course List'!I92</f>
        <v>T</v>
      </c>
      <c r="J59" s="82" t="str">
        <f>'Course List'!J92</f>
        <v xml:space="preserve"> ---</v>
      </c>
      <c r="K59" s="81" t="str">
        <f>'Course List'!K92</f>
        <v>Digges</v>
      </c>
      <c r="L59" s="85" t="str">
        <f>'Course List'!L92</f>
        <v>Trans. Safety</v>
      </c>
    </row>
    <row r="60" spans="1:12" s="210" customFormat="1" ht="42" x14ac:dyDescent="0.3">
      <c r="A60" s="80" t="str">
        <f>'Course List'!A93</f>
        <v>  CE</v>
      </c>
      <c r="B60" s="80" t="str">
        <f>'Course List'!B93</f>
        <v> Civil Engineering</v>
      </c>
      <c r="C60" s="80" t="str">
        <f>'Course List'!C93</f>
        <v>CE 6704</v>
      </c>
      <c r="D60" s="80" t="str">
        <f>'Course List'!D93</f>
        <v>  263</v>
      </c>
      <c r="E60" s="80" t="str">
        <f>'Course List'!E93</f>
        <v> Crash Investigation &amp; Analysis</v>
      </c>
      <c r="F60" s="81">
        <f>'Course List'!F93</f>
        <v>3</v>
      </c>
      <c r="G60" s="82" t="str">
        <f>'Course List'!G93</f>
        <v>S</v>
      </c>
      <c r="H60" s="86" t="str">
        <f>'Course List'!H93</f>
        <v>Prerequisite: ApSC 2058 (58), CE 2220 (120), ApSc 3115 (115) (or Equiv.)  &amp; Senior Standing</v>
      </c>
      <c r="I60" s="80" t="str">
        <f>'Course List'!I93</f>
        <v>T</v>
      </c>
      <c r="J60" s="82" t="str">
        <f>'Course List'!J93</f>
        <v xml:space="preserve"> ---</v>
      </c>
      <c r="K60" s="81" t="str">
        <f>'Course List'!K93</f>
        <v>Digges</v>
      </c>
      <c r="L60" s="85" t="str">
        <f>'Course List'!L93</f>
        <v>Trans. Safety</v>
      </c>
    </row>
    <row r="61" spans="1:12" s="210" customFormat="1" ht="42" x14ac:dyDescent="0.3">
      <c r="A61" s="80" t="str">
        <f>'Course List'!A94</f>
        <v>  CE</v>
      </c>
      <c r="B61" s="80" t="str">
        <f>'Course List'!B94</f>
        <v> Civil Engineering</v>
      </c>
      <c r="C61" s="80" t="str">
        <f>'Course List'!C94</f>
        <v>CE 6705</v>
      </c>
      <c r="D61" s="80" t="str">
        <f>'Course List'!D94</f>
        <v>  264</v>
      </c>
      <c r="E61" s="80" t="str">
        <f>'Course List'!E94</f>
        <v> Non-Linear FEM &amp; Simulation</v>
      </c>
      <c r="F61" s="81">
        <f>'Course List'!F94</f>
        <v>3</v>
      </c>
      <c r="G61" s="82" t="str">
        <f>'Course List'!G94</f>
        <v>S</v>
      </c>
      <c r="H61" s="86" t="str">
        <f>'Course List'!H94</f>
        <v>Prerequisite: CE 2220 (120) &amp; CE 6210 (227) &amp; Senior Standing</v>
      </c>
      <c r="I61" s="80" t="str">
        <f>'Course List'!I94</f>
        <v>T</v>
      </c>
      <c r="J61" s="82" t="str">
        <f>'Course List'!J94</f>
        <v xml:space="preserve"> ---</v>
      </c>
      <c r="K61" s="81" t="str">
        <f>'Course List'!K94</f>
        <v>Eskandarian</v>
      </c>
      <c r="L61" s="85" t="str">
        <f>'Course List'!L94</f>
        <v>Trans. Safety</v>
      </c>
    </row>
    <row r="62" spans="1:12" s="210" customFormat="1" ht="21" x14ac:dyDescent="0.3">
      <c r="A62" s="80"/>
      <c r="B62" s="80"/>
      <c r="C62" s="80"/>
      <c r="D62" s="80"/>
      <c r="E62" s="80"/>
      <c r="F62" s="81"/>
      <c r="G62" s="82"/>
      <c r="H62" s="86"/>
      <c r="I62" s="80"/>
      <c r="J62" s="82"/>
      <c r="K62" s="81"/>
      <c r="L62" s="85"/>
    </row>
    <row r="63" spans="1:12" s="210" customFormat="1" ht="42" x14ac:dyDescent="0.3">
      <c r="A63" s="80" t="str">
        <f>'Course List'!A96</f>
        <v>  CE</v>
      </c>
      <c r="B63" s="80" t="str">
        <f>'Course List'!B96</f>
        <v> Civil Engineering</v>
      </c>
      <c r="C63" s="80" t="str">
        <f>'Course List'!C96</f>
        <v>CE 6707</v>
      </c>
      <c r="D63" s="80" t="str">
        <f>'Course List'!D96</f>
        <v>  270</v>
      </c>
      <c r="E63" s="80" t="str">
        <f>'Course List'!E96</f>
        <v> Systs Dynamics Modeling&amp;Contol</v>
      </c>
      <c r="F63" s="81">
        <f>'Course List'!F96</f>
        <v>3</v>
      </c>
      <c r="G63" s="82" t="str">
        <f>'Course List'!G96</f>
        <v>F</v>
      </c>
      <c r="H63" s="86" t="str">
        <f>'Course List'!H96</f>
        <v>Prerequisite: ApSc 2058 (58),  ApSc 2113 (113) &amp; Senior Standing</v>
      </c>
      <c r="I63" s="80" t="str">
        <f>'Course List'!I96</f>
        <v>T</v>
      </c>
      <c r="J63" s="82" t="str">
        <f>'Course List'!J96</f>
        <v xml:space="preserve"> ---</v>
      </c>
      <c r="K63" s="81" t="str">
        <f>'Course List'!K96</f>
        <v>Eskandarian</v>
      </c>
      <c r="L63" s="85" t="str">
        <f>'Course List'!L96</f>
        <v>Trans. Safety</v>
      </c>
    </row>
    <row r="64" spans="1:12" s="210" customFormat="1" ht="21" x14ac:dyDescent="0.3">
      <c r="A64" s="80" t="str">
        <f>'Course List'!A97</f>
        <v>  CE</v>
      </c>
      <c r="B64" s="80" t="str">
        <f>'Course List'!B97</f>
        <v> Civil Engineering</v>
      </c>
      <c r="C64" s="80" t="str">
        <f>'Course List'!C97</f>
        <v>CE 6721</v>
      </c>
      <c r="D64" s="80" t="str">
        <f>'Course List'!D97</f>
        <v>  272</v>
      </c>
      <c r="E64" s="80" t="str">
        <f>'Course List'!E97</f>
        <v> Traffic Engin &amp; Highway Safety</v>
      </c>
      <c r="F64" s="81">
        <f>'Course List'!F97</f>
        <v>3</v>
      </c>
      <c r="G64" s="82" t="str">
        <f>'Course List'!G97</f>
        <v>F</v>
      </c>
      <c r="H64" s="86" t="str">
        <f>'Course List'!H97</f>
        <v>Prerequisite: CE 2710 (170) or approval of department</v>
      </c>
      <c r="I64" s="80" t="str">
        <f>'Course List'!I97</f>
        <v xml:space="preserve"> ---</v>
      </c>
      <c r="J64" s="82" t="str">
        <f>'Course List'!J97</f>
        <v>D/T</v>
      </c>
      <c r="K64" s="81" t="str">
        <f>'Course List'!K97</f>
        <v>Eskandarian/Hamdar</v>
      </c>
      <c r="L64" s="85" t="str">
        <f>'Course List'!L97</f>
        <v>Core Course for M.Sc. Trans. Eng. Students</v>
      </c>
    </row>
    <row r="65" spans="1:19" ht="42" x14ac:dyDescent="0.3">
      <c r="A65" s="80" t="str">
        <f>'Course List'!A98</f>
        <v>  CE</v>
      </c>
      <c r="B65" s="80" t="str">
        <f>'Course List'!B98</f>
        <v> Civil Engineering</v>
      </c>
      <c r="C65" s="80" t="str">
        <f>'Course List'!C98</f>
        <v>CE 6722</v>
      </c>
      <c r="D65" s="80" t="str">
        <f>'Course List'!D98</f>
        <v>  273</v>
      </c>
      <c r="E65" s="80" t="str">
        <f>'Course List'!E98</f>
        <v> Intelligent Transportation Sys</v>
      </c>
      <c r="F65" s="81">
        <f>'Course List'!F98</f>
        <v>3</v>
      </c>
      <c r="G65" s="82" t="str">
        <f>'Course List'!G98</f>
        <v>S</v>
      </c>
      <c r="H65" s="86" t="str">
        <f>'Course List'!H98</f>
        <v>Prerequisite: CE 2710 (170) or CE 3720 (171) &amp; Senior Standing</v>
      </c>
      <c r="I65" s="80" t="str">
        <f>'Course List'!I98</f>
        <v>T</v>
      </c>
      <c r="J65" s="82" t="str">
        <f>'Course List'!J98</f>
        <v xml:space="preserve"> ---</v>
      </c>
      <c r="K65" s="81" t="str">
        <f>'Course List'!K98</f>
        <v>Eskandarian</v>
      </c>
      <c r="L65" s="85" t="str">
        <f>'Course List'!L98</f>
        <v>Core Course for M.Sc. Trans. Eng. Students</v>
      </c>
      <c r="N65" s="210"/>
      <c r="O65" s="210"/>
      <c r="P65" s="210"/>
      <c r="Q65" s="210"/>
      <c r="R65" s="210"/>
      <c r="S65" s="210"/>
    </row>
    <row r="66" spans="1:19" x14ac:dyDescent="0.3">
      <c r="A66" s="17"/>
      <c r="B66" s="17"/>
      <c r="C66" s="17"/>
      <c r="D66" s="17"/>
      <c r="E66" s="17"/>
      <c r="F66" s="16"/>
      <c r="G66" s="17"/>
      <c r="H66" s="16"/>
      <c r="I66" s="16"/>
      <c r="J66" s="17"/>
    </row>
    <row r="67" spans="1:19" x14ac:dyDescent="0.3">
      <c r="A67" s="17"/>
      <c r="B67" s="17"/>
      <c r="C67" s="17"/>
      <c r="D67" s="17"/>
      <c r="E67" s="17"/>
      <c r="F67" s="16"/>
      <c r="G67" s="17"/>
      <c r="H67" s="16"/>
      <c r="I67" s="16"/>
      <c r="J67" s="17"/>
    </row>
    <row r="68" spans="1:19" x14ac:dyDescent="0.3">
      <c r="A68" s="17"/>
      <c r="B68" s="17"/>
      <c r="C68" s="17"/>
      <c r="D68" s="17"/>
      <c r="E68" s="17"/>
      <c r="F68" s="16"/>
      <c r="G68" s="17"/>
      <c r="H68" s="16"/>
      <c r="I68" s="16"/>
      <c r="J68" s="17"/>
    </row>
    <row r="69" spans="1:19" x14ac:dyDescent="0.3">
      <c r="A69" s="17"/>
      <c r="B69" s="17"/>
      <c r="C69" s="17"/>
      <c r="D69" s="17"/>
      <c r="E69" s="17"/>
      <c r="F69" s="16"/>
      <c r="G69" s="17"/>
      <c r="H69" s="16"/>
      <c r="I69" s="16"/>
      <c r="J69" s="17"/>
    </row>
    <row r="70" spans="1:19" x14ac:dyDescent="0.3">
      <c r="A70" s="17"/>
      <c r="B70" s="17"/>
      <c r="C70" s="17"/>
      <c r="D70" s="17"/>
      <c r="E70" s="17"/>
      <c r="F70" s="16"/>
      <c r="G70" s="17"/>
      <c r="H70" s="16"/>
      <c r="I70" s="16"/>
      <c r="J70" s="17"/>
    </row>
    <row r="71" spans="1:19" x14ac:dyDescent="0.3">
      <c r="A71" s="17"/>
      <c r="B71" s="17"/>
      <c r="C71" s="17"/>
      <c r="D71" s="17"/>
      <c r="E71" s="17"/>
      <c r="F71" s="16"/>
      <c r="G71" s="17"/>
      <c r="H71" s="16"/>
      <c r="I71" s="16"/>
      <c r="J71" s="17"/>
    </row>
    <row r="72" spans="1:19" x14ac:dyDescent="0.3">
      <c r="A72" s="17"/>
      <c r="B72" s="17"/>
      <c r="C72" s="17"/>
      <c r="D72" s="17"/>
      <c r="E72" s="17"/>
      <c r="F72" s="16"/>
      <c r="G72" s="17"/>
      <c r="H72" s="16"/>
      <c r="I72" s="16"/>
      <c r="J72" s="17"/>
    </row>
    <row r="73" spans="1:19" x14ac:dyDescent="0.3">
      <c r="A73" s="17"/>
      <c r="B73" s="17"/>
      <c r="C73" s="17"/>
      <c r="D73" s="17"/>
      <c r="E73" s="17"/>
      <c r="F73" s="16"/>
      <c r="G73" s="17"/>
      <c r="H73" s="16"/>
      <c r="I73" s="16"/>
      <c r="J73" s="17"/>
    </row>
    <row r="74" spans="1:19" x14ac:dyDescent="0.3">
      <c r="A74" s="17"/>
      <c r="B74" s="17"/>
      <c r="C74" s="17"/>
      <c r="D74" s="17"/>
      <c r="E74" s="17"/>
      <c r="F74" s="16"/>
      <c r="G74" s="17"/>
      <c r="H74" s="16"/>
      <c r="I74" s="16"/>
      <c r="J74" s="17"/>
    </row>
    <row r="75" spans="1:19" x14ac:dyDescent="0.3">
      <c r="A75" s="17"/>
      <c r="B75" s="17"/>
      <c r="C75" s="17"/>
      <c r="D75" s="17"/>
      <c r="E75" s="17"/>
      <c r="F75" s="16"/>
      <c r="G75" s="17"/>
      <c r="H75" s="16"/>
      <c r="I75" s="16"/>
      <c r="J75" s="17"/>
    </row>
    <row r="76" spans="1:19" x14ac:dyDescent="0.3">
      <c r="A76" s="17"/>
      <c r="B76" s="17"/>
      <c r="C76" s="17"/>
      <c r="D76" s="17"/>
      <c r="E76" s="17"/>
      <c r="F76" s="16"/>
      <c r="G76" s="17"/>
      <c r="H76" s="16"/>
      <c r="I76" s="16"/>
      <c r="J76" s="17"/>
    </row>
    <row r="77" spans="1:19" x14ac:dyDescent="0.3">
      <c r="A77" s="17"/>
      <c r="B77" s="17"/>
      <c r="C77" s="17"/>
      <c r="D77" s="17"/>
      <c r="E77" s="17"/>
      <c r="F77" s="16"/>
      <c r="G77" s="17"/>
      <c r="H77" s="16"/>
      <c r="I77" s="16"/>
      <c r="J77" s="17"/>
    </row>
    <row r="78" spans="1:19" x14ac:dyDescent="0.3">
      <c r="A78" s="17"/>
      <c r="B78" s="17"/>
      <c r="C78" s="17"/>
      <c r="D78" s="17"/>
      <c r="E78" s="17"/>
      <c r="F78" s="16"/>
      <c r="G78" s="17"/>
      <c r="H78" s="16"/>
      <c r="I78" s="16"/>
      <c r="J78" s="17"/>
    </row>
    <row r="79" spans="1:19" x14ac:dyDescent="0.3">
      <c r="A79" s="17"/>
      <c r="B79" s="17"/>
      <c r="C79" s="17"/>
      <c r="D79" s="17"/>
      <c r="E79" s="17"/>
      <c r="F79" s="16"/>
      <c r="G79" s="17"/>
      <c r="H79" s="16"/>
      <c r="I79" s="16"/>
      <c r="J79" s="17"/>
    </row>
    <row r="80" spans="1:19" x14ac:dyDescent="0.3">
      <c r="A80" s="17"/>
      <c r="B80" s="17"/>
      <c r="C80" s="17"/>
      <c r="D80" s="17"/>
      <c r="E80" s="17"/>
      <c r="F80" s="16"/>
      <c r="G80" s="17"/>
      <c r="H80" s="16"/>
      <c r="I80" s="16"/>
      <c r="J80" s="17"/>
    </row>
    <row r="81" spans="1:10" x14ac:dyDescent="0.3">
      <c r="A81" s="17"/>
      <c r="B81" s="17"/>
      <c r="C81" s="17"/>
      <c r="D81" s="17"/>
      <c r="E81" s="17"/>
      <c r="F81" s="16"/>
      <c r="G81" s="17"/>
      <c r="H81" s="16"/>
      <c r="I81" s="16"/>
      <c r="J81" s="17"/>
    </row>
    <row r="82" spans="1:10" x14ac:dyDescent="0.3">
      <c r="A82" s="17"/>
      <c r="B82" s="17"/>
      <c r="C82" s="17"/>
      <c r="D82" s="17"/>
      <c r="E82" s="17"/>
      <c r="F82" s="16"/>
      <c r="G82" s="17"/>
      <c r="H82" s="16"/>
      <c r="I82" s="16"/>
      <c r="J82" s="17"/>
    </row>
    <row r="83" spans="1:10" x14ac:dyDescent="0.3">
      <c r="A83" s="17"/>
      <c r="B83" s="17"/>
      <c r="C83" s="17"/>
      <c r="D83" s="17"/>
      <c r="E83" s="17"/>
      <c r="F83" s="16"/>
      <c r="G83" s="17"/>
      <c r="H83" s="16"/>
      <c r="I83" s="16"/>
      <c r="J83" s="17"/>
    </row>
    <row r="84" spans="1:10" x14ac:dyDescent="0.3">
      <c r="A84" s="17"/>
      <c r="B84" s="17"/>
      <c r="C84" s="17"/>
      <c r="D84" s="17"/>
      <c r="E84" s="17"/>
      <c r="F84" s="16"/>
      <c r="G84" s="17"/>
      <c r="H84" s="16"/>
      <c r="I84" s="16"/>
      <c r="J84" s="17"/>
    </row>
    <row r="85" spans="1:10" x14ac:dyDescent="0.3">
      <c r="A85" s="17"/>
      <c r="B85" s="17"/>
      <c r="C85" s="17"/>
      <c r="D85" s="17"/>
      <c r="E85" s="17"/>
      <c r="F85" s="16"/>
      <c r="G85" s="17"/>
      <c r="H85" s="16"/>
      <c r="I85" s="16"/>
      <c r="J85" s="17"/>
    </row>
    <row r="86" spans="1:10" x14ac:dyDescent="0.3">
      <c r="A86" s="17"/>
      <c r="B86" s="17"/>
      <c r="C86" s="17"/>
      <c r="D86" s="17"/>
      <c r="E86" s="17"/>
      <c r="F86" s="16"/>
      <c r="G86" s="17"/>
      <c r="H86" s="16"/>
      <c r="I86" s="16"/>
      <c r="J86" s="17"/>
    </row>
    <row r="87" spans="1:10" x14ac:dyDescent="0.3">
      <c r="A87" s="17"/>
      <c r="B87" s="17"/>
      <c r="C87" s="17"/>
      <c r="D87" s="17"/>
      <c r="E87" s="17"/>
      <c r="F87" s="16"/>
      <c r="G87" s="17"/>
      <c r="H87" s="16"/>
      <c r="I87" s="16"/>
      <c r="J87" s="17"/>
    </row>
    <row r="88" spans="1:10" x14ac:dyDescent="0.3">
      <c r="A88" s="17"/>
      <c r="B88" s="17"/>
      <c r="C88" s="17"/>
      <c r="D88" s="17"/>
      <c r="E88" s="17"/>
      <c r="F88" s="16"/>
      <c r="G88" s="17"/>
      <c r="H88" s="16"/>
      <c r="I88" s="16"/>
      <c r="J88" s="17"/>
    </row>
    <row r="89" spans="1:10" x14ac:dyDescent="0.3">
      <c r="A89" s="17"/>
      <c r="B89" s="17"/>
      <c r="C89" s="17"/>
      <c r="D89" s="17"/>
      <c r="E89" s="17"/>
      <c r="F89" s="16"/>
      <c r="G89" s="17"/>
      <c r="H89" s="16"/>
      <c r="I89" s="16"/>
      <c r="J89" s="17"/>
    </row>
    <row r="90" spans="1:10" x14ac:dyDescent="0.3">
      <c r="A90" s="17"/>
      <c r="B90" s="17"/>
      <c r="C90" s="17"/>
      <c r="D90" s="17"/>
      <c r="E90" s="17"/>
      <c r="F90" s="16"/>
      <c r="G90" s="17"/>
      <c r="H90" s="16"/>
      <c r="I90" s="16"/>
      <c r="J90" s="17"/>
    </row>
    <row r="91" spans="1:10" x14ac:dyDescent="0.3">
      <c r="A91" s="17"/>
      <c r="B91" s="17"/>
      <c r="C91" s="17"/>
      <c r="D91" s="17"/>
      <c r="E91" s="17"/>
      <c r="F91" s="16"/>
      <c r="G91" s="17"/>
      <c r="H91" s="16"/>
      <c r="I91" s="16"/>
      <c r="J91" s="17"/>
    </row>
    <row r="92" spans="1:10" x14ac:dyDescent="0.3">
      <c r="A92" s="17"/>
      <c r="B92" s="17"/>
      <c r="C92" s="17"/>
      <c r="D92" s="17"/>
      <c r="E92" s="17"/>
      <c r="F92" s="16"/>
      <c r="G92" s="17"/>
      <c r="H92" s="16"/>
      <c r="I92" s="16"/>
      <c r="J92" s="17"/>
    </row>
    <row r="93" spans="1:10" x14ac:dyDescent="0.3">
      <c r="A93" s="17"/>
      <c r="B93" s="17"/>
      <c r="C93" s="17"/>
      <c r="D93" s="17"/>
      <c r="E93" s="17"/>
      <c r="F93" s="16"/>
      <c r="G93" s="17"/>
      <c r="H93" s="16"/>
      <c r="I93" s="16"/>
      <c r="J93" s="17"/>
    </row>
    <row r="94" spans="1:10" x14ac:dyDescent="0.3">
      <c r="A94" s="17"/>
      <c r="B94" s="17"/>
      <c r="C94" s="17"/>
      <c r="D94" s="17"/>
      <c r="E94" s="17"/>
      <c r="F94" s="16"/>
      <c r="G94" s="17"/>
      <c r="H94" s="16"/>
      <c r="I94" s="16"/>
      <c r="J94" s="17"/>
    </row>
    <row r="95" spans="1:10" x14ac:dyDescent="0.3">
      <c r="A95" s="17"/>
      <c r="B95" s="17"/>
      <c r="C95" s="17"/>
      <c r="D95" s="17"/>
      <c r="E95" s="17"/>
      <c r="F95" s="16"/>
      <c r="G95" s="17"/>
      <c r="H95" s="16"/>
      <c r="I95" s="16"/>
      <c r="J95" s="17"/>
    </row>
    <row r="96" spans="1:10" x14ac:dyDescent="0.3">
      <c r="A96" s="17"/>
      <c r="B96" s="17"/>
      <c r="C96" s="17"/>
      <c r="D96" s="17"/>
      <c r="E96" s="17"/>
      <c r="F96" s="16"/>
      <c r="G96" s="17"/>
      <c r="H96" s="16"/>
      <c r="I96" s="16"/>
      <c r="J96" s="17"/>
    </row>
    <row r="97" spans="1:10" x14ac:dyDescent="0.3">
      <c r="A97" s="17"/>
      <c r="B97" s="17"/>
      <c r="C97" s="17"/>
      <c r="D97" s="17"/>
      <c r="E97" s="17"/>
      <c r="F97" s="16"/>
      <c r="G97" s="17"/>
      <c r="H97" s="16"/>
      <c r="I97" s="16"/>
      <c r="J97" s="17"/>
    </row>
    <row r="98" spans="1:10" x14ac:dyDescent="0.3">
      <c r="A98" s="17"/>
      <c r="B98" s="17"/>
      <c r="C98" s="17"/>
      <c r="D98" s="17"/>
      <c r="E98" s="17"/>
      <c r="F98" s="16"/>
      <c r="G98" s="17"/>
      <c r="H98" s="16"/>
      <c r="I98" s="16"/>
      <c r="J98" s="17"/>
    </row>
    <row r="99" spans="1:10" x14ac:dyDescent="0.3">
      <c r="A99" s="17"/>
      <c r="B99" s="17"/>
      <c r="C99" s="17"/>
      <c r="D99" s="17"/>
      <c r="E99" s="17"/>
      <c r="F99" s="16"/>
      <c r="G99" s="17"/>
      <c r="H99" s="16"/>
      <c r="I99" s="16"/>
      <c r="J99" s="17"/>
    </row>
    <row r="100" spans="1:10" x14ac:dyDescent="0.3">
      <c r="A100" s="17"/>
      <c r="B100" s="17"/>
      <c r="C100" s="17"/>
      <c r="D100" s="17"/>
      <c r="E100" s="17"/>
      <c r="F100" s="16"/>
      <c r="G100" s="17"/>
      <c r="H100" s="16"/>
      <c r="I100" s="16"/>
      <c r="J100" s="17"/>
    </row>
    <row r="101" spans="1:10" x14ac:dyDescent="0.3">
      <c r="A101" s="17"/>
      <c r="B101" s="17"/>
      <c r="C101" s="17"/>
      <c r="D101" s="17"/>
      <c r="E101" s="17"/>
      <c r="F101" s="16"/>
      <c r="G101" s="17"/>
      <c r="H101" s="16"/>
      <c r="I101" s="16"/>
      <c r="J101" s="17"/>
    </row>
    <row r="102" spans="1:10" x14ac:dyDescent="0.3">
      <c r="A102" s="17"/>
      <c r="B102" s="17"/>
      <c r="C102" s="17"/>
      <c r="D102" s="17"/>
      <c r="E102" s="17"/>
      <c r="F102" s="16"/>
      <c r="G102" s="17"/>
      <c r="H102" s="16"/>
      <c r="I102" s="16"/>
      <c r="J102" s="17"/>
    </row>
    <row r="103" spans="1:10" x14ac:dyDescent="0.3">
      <c r="A103" s="17"/>
      <c r="B103" s="17"/>
      <c r="C103" s="17"/>
      <c r="D103" s="17"/>
      <c r="E103" s="17"/>
      <c r="F103" s="16"/>
      <c r="G103" s="17"/>
      <c r="H103" s="16"/>
      <c r="I103" s="16"/>
      <c r="J103" s="17"/>
    </row>
    <row r="104" spans="1:10" x14ac:dyDescent="0.3">
      <c r="A104" s="17"/>
      <c r="B104" s="17"/>
      <c r="C104" s="17"/>
      <c r="D104" s="17"/>
      <c r="E104" s="17"/>
      <c r="F104" s="16"/>
      <c r="G104" s="17"/>
      <c r="H104" s="16"/>
      <c r="I104" s="16"/>
      <c r="J104" s="17"/>
    </row>
    <row r="105" spans="1:10" x14ac:dyDescent="0.3">
      <c r="A105" s="17"/>
      <c r="B105" s="17"/>
      <c r="C105" s="17"/>
      <c r="D105" s="17"/>
      <c r="E105" s="17"/>
      <c r="F105" s="16"/>
      <c r="G105" s="17"/>
      <c r="H105" s="16"/>
      <c r="I105" s="16"/>
      <c r="J105" s="17"/>
    </row>
    <row r="106" spans="1:10" x14ac:dyDescent="0.3">
      <c r="A106" s="17"/>
      <c r="B106" s="17"/>
      <c r="C106" s="17"/>
      <c r="D106" s="17"/>
      <c r="E106" s="17"/>
      <c r="F106" s="16"/>
      <c r="G106" s="17"/>
      <c r="H106" s="16"/>
      <c r="I106" s="16"/>
      <c r="J106" s="17"/>
    </row>
    <row r="107" spans="1:10" x14ac:dyDescent="0.3">
      <c r="A107" s="17"/>
      <c r="B107" s="17"/>
      <c r="C107" s="17"/>
      <c r="D107" s="17"/>
      <c r="E107" s="17"/>
      <c r="F107" s="16"/>
      <c r="G107" s="17"/>
      <c r="H107" s="16"/>
      <c r="I107" s="16"/>
      <c r="J107" s="17"/>
    </row>
    <row r="108" spans="1:10" x14ac:dyDescent="0.3">
      <c r="A108" s="17"/>
      <c r="B108" s="17"/>
      <c r="C108" s="17"/>
      <c r="D108" s="17"/>
      <c r="E108" s="17"/>
      <c r="F108" s="16"/>
      <c r="G108" s="17"/>
      <c r="H108" s="16"/>
      <c r="I108" s="16"/>
      <c r="J108" s="17"/>
    </row>
    <row r="109" spans="1:10" x14ac:dyDescent="0.3">
      <c r="A109" s="17"/>
      <c r="B109" s="17"/>
      <c r="C109" s="17"/>
      <c r="D109" s="17"/>
      <c r="E109" s="17"/>
      <c r="F109" s="16"/>
      <c r="G109" s="17"/>
      <c r="H109" s="16"/>
      <c r="I109" s="16"/>
      <c r="J109" s="17"/>
    </row>
    <row r="110" spans="1:10" x14ac:dyDescent="0.3">
      <c r="A110" s="17"/>
      <c r="B110" s="17"/>
      <c r="C110" s="17"/>
      <c r="D110" s="17"/>
      <c r="E110" s="17"/>
      <c r="F110" s="16"/>
      <c r="G110" s="17"/>
      <c r="H110" s="16"/>
      <c r="I110" s="16"/>
      <c r="J110" s="17"/>
    </row>
    <row r="111" spans="1:10" x14ac:dyDescent="0.3">
      <c r="A111" s="17"/>
      <c r="B111" s="17"/>
      <c r="C111" s="17"/>
      <c r="D111" s="17"/>
      <c r="E111" s="17"/>
      <c r="F111" s="16"/>
      <c r="G111" s="17"/>
      <c r="H111" s="16"/>
      <c r="I111" s="16"/>
      <c r="J111" s="17"/>
    </row>
    <row r="112" spans="1:10" x14ac:dyDescent="0.3">
      <c r="A112" s="17"/>
      <c r="B112" s="17"/>
      <c r="C112" s="17"/>
      <c r="D112" s="17"/>
      <c r="E112" s="17"/>
      <c r="F112" s="16"/>
      <c r="G112" s="17"/>
      <c r="H112" s="16"/>
      <c r="I112" s="16"/>
      <c r="J112" s="17"/>
    </row>
    <row r="113" spans="1:10" x14ac:dyDescent="0.3">
      <c r="A113" s="17"/>
      <c r="B113" s="17"/>
      <c r="C113" s="17"/>
      <c r="D113" s="17"/>
      <c r="E113" s="17"/>
      <c r="F113" s="16"/>
      <c r="G113" s="17"/>
      <c r="H113" s="16"/>
      <c r="I113" s="16"/>
      <c r="J113" s="17"/>
    </row>
    <row r="114" spans="1:10" x14ac:dyDescent="0.3">
      <c r="A114" s="17"/>
      <c r="B114" s="17"/>
      <c r="C114" s="17"/>
      <c r="D114" s="17"/>
      <c r="E114" s="17"/>
      <c r="F114" s="16"/>
      <c r="G114" s="17"/>
      <c r="H114" s="16"/>
      <c r="I114" s="16"/>
      <c r="J114" s="17"/>
    </row>
    <row r="115" spans="1:10" x14ac:dyDescent="0.3">
      <c r="A115" s="17"/>
      <c r="B115" s="17"/>
      <c r="C115" s="17"/>
      <c r="D115" s="17"/>
      <c r="E115" s="17"/>
      <c r="F115" s="16"/>
      <c r="G115" s="17"/>
      <c r="H115" s="16"/>
      <c r="I115" s="16"/>
      <c r="J115" s="17"/>
    </row>
    <row r="116" spans="1:10" x14ac:dyDescent="0.3">
      <c r="A116" s="17"/>
      <c r="B116" s="17"/>
      <c r="C116" s="17"/>
      <c r="D116" s="17"/>
      <c r="E116" s="17"/>
      <c r="F116" s="16"/>
      <c r="G116" s="17"/>
      <c r="H116" s="16"/>
      <c r="I116" s="16"/>
      <c r="J116" s="17"/>
    </row>
    <row r="117" spans="1:10" x14ac:dyDescent="0.3">
      <c r="A117" s="17"/>
      <c r="B117" s="17"/>
      <c r="C117" s="17"/>
      <c r="D117" s="17"/>
      <c r="E117" s="17"/>
      <c r="F117" s="16"/>
      <c r="G117" s="17"/>
      <c r="H117" s="16"/>
      <c r="I117" s="16"/>
      <c r="J117" s="17"/>
    </row>
    <row r="118" spans="1:10" x14ac:dyDescent="0.3">
      <c r="A118" s="17"/>
      <c r="B118" s="17"/>
      <c r="C118" s="17"/>
      <c r="D118" s="17"/>
      <c r="E118" s="17"/>
      <c r="F118" s="16"/>
      <c r="G118" s="17"/>
      <c r="H118" s="16"/>
      <c r="I118" s="16"/>
      <c r="J118" s="17"/>
    </row>
    <row r="119" spans="1:10" x14ac:dyDescent="0.3">
      <c r="A119" s="17"/>
      <c r="B119" s="17"/>
      <c r="C119" s="17"/>
      <c r="D119" s="17"/>
      <c r="E119" s="17"/>
      <c r="F119" s="16"/>
      <c r="G119" s="17"/>
      <c r="H119" s="16"/>
      <c r="I119" s="16"/>
      <c r="J119" s="17"/>
    </row>
    <row r="120" spans="1:10" x14ac:dyDescent="0.3">
      <c r="A120" s="17"/>
      <c r="B120" s="17"/>
      <c r="C120" s="17"/>
      <c r="D120" s="17"/>
      <c r="E120" s="17"/>
      <c r="F120" s="16"/>
      <c r="G120" s="17"/>
      <c r="H120" s="16"/>
      <c r="I120" s="16"/>
      <c r="J120" s="17"/>
    </row>
    <row r="121" spans="1:10" x14ac:dyDescent="0.3">
      <c r="A121" s="17"/>
      <c r="B121" s="17"/>
      <c r="C121" s="17"/>
      <c r="D121" s="17"/>
      <c r="E121" s="17"/>
      <c r="F121" s="16"/>
      <c r="G121" s="17"/>
      <c r="H121" s="16"/>
      <c r="I121" s="16"/>
      <c r="J121" s="17"/>
    </row>
    <row r="122" spans="1:10" x14ac:dyDescent="0.3">
      <c r="A122" s="17"/>
      <c r="B122" s="17"/>
      <c r="C122" s="17"/>
      <c r="D122" s="17"/>
      <c r="E122" s="17"/>
      <c r="F122" s="16"/>
      <c r="G122" s="17"/>
      <c r="H122" s="16"/>
      <c r="I122" s="16"/>
      <c r="J122" s="17"/>
    </row>
  </sheetData>
  <sheetProtection password="CD74" sheet="1" objects="1" scenarios="1"/>
  <mergeCells count="4">
    <mergeCell ref="A12:L12"/>
    <mergeCell ref="A2:L2"/>
    <mergeCell ref="A6:L6"/>
    <mergeCell ref="I5:J5"/>
  </mergeCells>
  <pageMargins left="0.43" right="0.17" top="0.18" bottom="0.16" header="0.16" footer="0.16"/>
  <pageSetup scale="39" fitToHeight="3"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17"/>
  <sheetViews>
    <sheetView zoomScale="130" zoomScaleNormal="130" workbookViewId="0">
      <selection activeCell="H5" sqref="H5"/>
    </sheetView>
  </sheetViews>
  <sheetFormatPr defaultColWidth="8.88671875" defaultRowHeight="18" x14ac:dyDescent="0.35"/>
  <cols>
    <col min="1" max="5" width="8.88671875" style="56"/>
    <col min="6" max="6" width="17.33203125" style="56" customWidth="1"/>
    <col min="7" max="16384" width="8.88671875" style="56"/>
  </cols>
  <sheetData>
    <row r="2" spans="2:11" ht="24" customHeight="1" x14ac:dyDescent="0.35">
      <c r="B2" s="278" t="s">
        <v>458</v>
      </c>
      <c r="C2" s="278"/>
      <c r="D2" s="278"/>
      <c r="E2" s="278"/>
      <c r="F2" s="278"/>
    </row>
    <row r="3" spans="2:11" ht="18.600000000000001" thickBot="1" x14ac:dyDescent="0.4">
      <c r="B3" s="126"/>
      <c r="C3" s="126"/>
      <c r="D3" s="126"/>
      <c r="E3" s="126"/>
      <c r="F3" s="126"/>
    </row>
    <row r="4" spans="2:11" ht="22.95" customHeight="1" thickBot="1" x14ac:dyDescent="0.4">
      <c r="B4" s="277" t="s">
        <v>414</v>
      </c>
      <c r="C4" s="277"/>
      <c r="D4" s="277"/>
      <c r="E4" s="125" t="s">
        <v>413</v>
      </c>
      <c r="F4" s="125" t="s">
        <v>570</v>
      </c>
      <c r="H4" s="279" t="s">
        <v>830</v>
      </c>
      <c r="I4" s="280"/>
      <c r="J4" s="280"/>
      <c r="K4" s="281"/>
    </row>
    <row r="5" spans="2:11" x14ac:dyDescent="0.35">
      <c r="B5" s="119" t="s">
        <v>415</v>
      </c>
      <c r="C5" s="120" t="s">
        <v>416</v>
      </c>
      <c r="D5" s="57" t="s">
        <v>545</v>
      </c>
      <c r="E5" s="117">
        <v>4</v>
      </c>
      <c r="F5" s="57" t="s">
        <v>417</v>
      </c>
      <c r="H5" s="243" t="s">
        <v>831</v>
      </c>
      <c r="I5" s="243"/>
      <c r="J5" s="244">
        <v>2</v>
      </c>
      <c r="K5" s="243"/>
    </row>
    <row r="6" spans="2:11" x14ac:dyDescent="0.35">
      <c r="B6" s="121" t="s">
        <v>418</v>
      </c>
      <c r="C6" s="122" t="s">
        <v>416</v>
      </c>
      <c r="D6" s="116" t="s">
        <v>545</v>
      </c>
      <c r="E6" s="118">
        <v>3.7</v>
      </c>
      <c r="F6" s="116"/>
      <c r="H6" s="243" t="s">
        <v>832</v>
      </c>
      <c r="I6" s="243"/>
      <c r="J6" s="244">
        <v>2.2000000000000002</v>
      </c>
      <c r="K6" s="243"/>
    </row>
    <row r="7" spans="2:11" x14ac:dyDescent="0.35">
      <c r="B7" s="119" t="s">
        <v>420</v>
      </c>
      <c r="C7" s="120" t="s">
        <v>416</v>
      </c>
      <c r="D7" s="57" t="s">
        <v>545</v>
      </c>
      <c r="E7" s="117">
        <v>3</v>
      </c>
      <c r="F7" s="57" t="s">
        <v>421</v>
      </c>
    </row>
    <row r="8" spans="2:11" x14ac:dyDescent="0.35">
      <c r="B8" s="121" t="s">
        <v>422</v>
      </c>
      <c r="C8" s="122" t="s">
        <v>416</v>
      </c>
      <c r="D8" s="116" t="s">
        <v>545</v>
      </c>
      <c r="E8" s="118">
        <v>2.7</v>
      </c>
      <c r="F8" s="116"/>
    </row>
    <row r="9" spans="2:11" x14ac:dyDescent="0.35">
      <c r="B9" s="121" t="s">
        <v>419</v>
      </c>
      <c r="C9" s="122" t="s">
        <v>416</v>
      </c>
      <c r="D9" s="116" t="s">
        <v>545</v>
      </c>
      <c r="E9" s="118">
        <v>3.3</v>
      </c>
      <c r="F9" s="116"/>
    </row>
    <row r="10" spans="2:11" x14ac:dyDescent="0.35">
      <c r="B10" s="119" t="s">
        <v>424</v>
      </c>
      <c r="C10" s="120" t="s">
        <v>416</v>
      </c>
      <c r="D10" s="57" t="s">
        <v>545</v>
      </c>
      <c r="E10" s="117">
        <v>2</v>
      </c>
      <c r="F10" s="57" t="s">
        <v>425</v>
      </c>
    </row>
    <row r="11" spans="2:11" x14ac:dyDescent="0.35">
      <c r="B11" s="121" t="s">
        <v>426</v>
      </c>
      <c r="C11" s="122" t="s">
        <v>416</v>
      </c>
      <c r="D11" s="116" t="s">
        <v>545</v>
      </c>
      <c r="E11" s="118">
        <v>1.7</v>
      </c>
      <c r="F11" s="116"/>
    </row>
    <row r="12" spans="2:11" x14ac:dyDescent="0.35">
      <c r="B12" s="121" t="s">
        <v>423</v>
      </c>
      <c r="C12" s="122" t="s">
        <v>416</v>
      </c>
      <c r="D12" s="116" t="s">
        <v>545</v>
      </c>
      <c r="E12" s="118">
        <v>2.2999999999999998</v>
      </c>
      <c r="F12" s="116"/>
    </row>
    <row r="13" spans="2:11" x14ac:dyDescent="0.35">
      <c r="B13" s="119" t="s">
        <v>140</v>
      </c>
      <c r="C13" s="120" t="s">
        <v>416</v>
      </c>
      <c r="D13" s="57" t="s">
        <v>545</v>
      </c>
      <c r="E13" s="117">
        <v>1</v>
      </c>
      <c r="F13" s="57" t="s">
        <v>571</v>
      </c>
    </row>
    <row r="14" spans="2:11" x14ac:dyDescent="0.35">
      <c r="B14" s="121" t="s">
        <v>428</v>
      </c>
      <c r="C14" s="122" t="s">
        <v>416</v>
      </c>
      <c r="D14" s="116" t="s">
        <v>545</v>
      </c>
      <c r="E14" s="118">
        <v>0.7</v>
      </c>
      <c r="F14" s="116"/>
    </row>
    <row r="15" spans="2:11" x14ac:dyDescent="0.35">
      <c r="B15" s="121" t="s">
        <v>427</v>
      </c>
      <c r="C15" s="122" t="s">
        <v>416</v>
      </c>
      <c r="D15" s="116" t="s">
        <v>545</v>
      </c>
      <c r="E15" s="118">
        <v>1.3</v>
      </c>
      <c r="F15" s="116"/>
    </row>
    <row r="16" spans="2:11" x14ac:dyDescent="0.35">
      <c r="B16" s="119" t="s">
        <v>32</v>
      </c>
      <c r="C16" s="123" t="s">
        <v>429</v>
      </c>
      <c r="D16" s="57" t="s">
        <v>545</v>
      </c>
      <c r="E16" s="117">
        <v>0</v>
      </c>
      <c r="F16" s="57" t="s">
        <v>430</v>
      </c>
    </row>
    <row r="17" spans="2:6" x14ac:dyDescent="0.35">
      <c r="B17" s="124" t="s">
        <v>550</v>
      </c>
      <c r="C17" s="124"/>
      <c r="D17" s="124"/>
      <c r="E17" s="124"/>
      <c r="F17" s="124"/>
    </row>
  </sheetData>
  <sheetProtection password="CD74" sheet="1" objects="1" scenarios="1"/>
  <mergeCells count="3">
    <mergeCell ref="B4:D4"/>
    <mergeCell ref="B2:F2"/>
    <mergeCell ref="H4:K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09"/>
  <sheetViews>
    <sheetView zoomScale="80" zoomScaleNormal="80" workbookViewId="0">
      <selection activeCell="D11" sqref="D11"/>
    </sheetView>
  </sheetViews>
  <sheetFormatPr defaultColWidth="9.109375" defaultRowHeight="15.6" x14ac:dyDescent="0.3"/>
  <cols>
    <col min="1" max="1" width="4.6640625" style="3" customWidth="1"/>
    <col min="2" max="2" width="21.88671875" style="3" customWidth="1"/>
    <col min="3" max="3" width="9.109375" style="3" customWidth="1"/>
    <col min="4" max="4" width="52.6640625" style="3" customWidth="1"/>
    <col min="5" max="5" width="8.33203125" style="3" customWidth="1"/>
    <col min="6" max="6" width="10.5546875" style="3" customWidth="1"/>
    <col min="7" max="7" width="54" style="183" customWidth="1"/>
    <col min="8" max="8" width="8.5546875" style="3" customWidth="1"/>
    <col min="9" max="9" width="12.5546875" style="3" customWidth="1"/>
    <col min="10" max="10" width="14.109375" style="19" customWidth="1"/>
    <col min="11" max="11" width="53.44140625" style="234" customWidth="1"/>
    <col min="12" max="12" width="14.109375" style="226" customWidth="1"/>
    <col min="13" max="13" width="4.109375" style="19" customWidth="1"/>
    <col min="14" max="14" width="4.6640625" style="19" customWidth="1"/>
    <col min="15" max="15" width="7.6640625" style="19" customWidth="1"/>
    <col min="16" max="16" width="4.6640625" style="19" customWidth="1"/>
    <col min="17" max="28" width="9.109375" style="19"/>
    <col min="29" max="16384" width="9.109375" style="3"/>
  </cols>
  <sheetData>
    <row r="1" spans="1:28" s="92" customFormat="1" x14ac:dyDescent="0.3">
      <c r="A1" s="282" t="s">
        <v>0</v>
      </c>
      <c r="B1" s="282"/>
      <c r="C1" s="282"/>
      <c r="D1" s="282"/>
      <c r="E1" s="282"/>
      <c r="F1" s="282"/>
      <c r="G1" s="282"/>
      <c r="H1" s="282"/>
      <c r="I1" s="282"/>
      <c r="J1" s="282"/>
      <c r="K1" s="227"/>
      <c r="L1" s="221"/>
      <c r="M1" s="29"/>
      <c r="N1" s="29"/>
      <c r="O1" s="29"/>
      <c r="P1" s="29"/>
      <c r="Q1" s="29"/>
      <c r="R1" s="29"/>
      <c r="S1" s="29"/>
      <c r="T1" s="29"/>
      <c r="U1" s="29"/>
      <c r="V1" s="29"/>
      <c r="W1" s="29"/>
      <c r="X1" s="29"/>
      <c r="Y1" s="29"/>
      <c r="Z1" s="29"/>
      <c r="AA1" s="29"/>
      <c r="AB1" s="29"/>
    </row>
    <row r="2" spans="1:28" s="92" customFormat="1" x14ac:dyDescent="0.3">
      <c r="A2" s="282" t="s">
        <v>1</v>
      </c>
      <c r="B2" s="282"/>
      <c r="C2" s="282"/>
      <c r="D2" s="282"/>
      <c r="E2" s="282"/>
      <c r="F2" s="282"/>
      <c r="G2" s="282"/>
      <c r="H2" s="282"/>
      <c r="I2" s="282"/>
      <c r="J2" s="282"/>
      <c r="K2" s="227"/>
      <c r="L2" s="221"/>
      <c r="M2" s="29"/>
      <c r="N2" s="29"/>
      <c r="O2" s="29"/>
      <c r="P2" s="29"/>
      <c r="Q2" s="29"/>
      <c r="R2" s="29"/>
      <c r="S2" s="29"/>
      <c r="T2" s="29"/>
      <c r="U2" s="29"/>
      <c r="V2" s="29"/>
      <c r="W2" s="29"/>
      <c r="X2" s="29"/>
      <c r="Y2" s="29"/>
      <c r="Z2" s="29"/>
      <c r="AA2" s="29"/>
      <c r="AB2" s="29"/>
    </row>
    <row r="3" spans="1:28" s="92" customFormat="1" ht="16.2" thickBot="1" x14ac:dyDescent="0.35">
      <c r="A3" s="282" t="s">
        <v>2</v>
      </c>
      <c r="B3" s="282"/>
      <c r="C3" s="282"/>
      <c r="D3" s="282"/>
      <c r="E3" s="282"/>
      <c r="F3" s="282"/>
      <c r="G3" s="282"/>
      <c r="H3" s="282"/>
      <c r="I3" s="282"/>
      <c r="J3" s="282"/>
      <c r="K3" s="227"/>
      <c r="L3" s="221"/>
      <c r="M3" s="29"/>
      <c r="N3" s="29"/>
      <c r="O3" s="29"/>
      <c r="P3" s="29"/>
      <c r="Q3" s="29"/>
      <c r="R3" s="29"/>
      <c r="S3" s="29"/>
      <c r="T3" s="29"/>
      <c r="U3" s="29"/>
      <c r="V3" s="29"/>
      <c r="W3" s="29"/>
      <c r="X3" s="29"/>
      <c r="Y3" s="29"/>
      <c r="Z3" s="29"/>
      <c r="AA3" s="29"/>
      <c r="AB3" s="29"/>
    </row>
    <row r="4" spans="1:28" ht="17.25" customHeight="1" x14ac:dyDescent="0.3">
      <c r="B4" s="296" t="s">
        <v>395</v>
      </c>
      <c r="C4" s="297"/>
      <c r="D4" s="155">
        <f>NOTES!G11</f>
        <v>2016</v>
      </c>
      <c r="E4" s="298">
        <f>D4+1</f>
        <v>2017</v>
      </c>
      <c r="F4" s="299"/>
      <c r="G4" s="181" t="s">
        <v>402</v>
      </c>
      <c r="H4" s="90">
        <f>D4+3</f>
        <v>2019</v>
      </c>
      <c r="I4" s="91">
        <f>E4+3</f>
        <v>2020</v>
      </c>
      <c r="J4" s="39" t="s">
        <v>433</v>
      </c>
      <c r="K4" s="228"/>
      <c r="L4" s="222"/>
    </row>
    <row r="5" spans="1:28" s="24" customFormat="1" ht="16.5" customHeight="1" thickBot="1" x14ac:dyDescent="0.35">
      <c r="B5" s="293" t="s">
        <v>412</v>
      </c>
      <c r="C5" s="294"/>
      <c r="D5" s="294"/>
      <c r="E5" s="294"/>
      <c r="F5" s="294"/>
      <c r="G5" s="179" t="s">
        <v>431</v>
      </c>
      <c r="H5" s="284">
        <f>E10+E19+E28+E37+E46+E55+E64+E73</f>
        <v>132</v>
      </c>
      <c r="I5" s="295"/>
      <c r="J5" s="40">
        <f>N9</f>
        <v>0</v>
      </c>
      <c r="K5" s="229"/>
      <c r="L5" s="223"/>
      <c r="M5" s="16"/>
      <c r="N5" s="16"/>
      <c r="O5" s="19"/>
      <c r="P5" s="20"/>
    </row>
    <row r="6" spans="1:28" s="29" customFormat="1" ht="15.75" customHeight="1" x14ac:dyDescent="0.3">
      <c r="B6" s="283" t="s">
        <v>406</v>
      </c>
      <c r="C6" s="284"/>
      <c r="D6" s="287"/>
      <c r="E6" s="287"/>
      <c r="F6" s="287"/>
      <c r="G6" s="26" t="s">
        <v>404</v>
      </c>
      <c r="H6" s="287"/>
      <c r="I6" s="289"/>
      <c r="J6" s="39" t="s">
        <v>432</v>
      </c>
      <c r="K6" s="228"/>
      <c r="L6" s="222"/>
      <c r="M6" s="98"/>
      <c r="N6" s="98"/>
      <c r="O6" s="98"/>
      <c r="P6" s="19"/>
    </row>
    <row r="7" spans="1:28" s="29" customFormat="1" ht="16.5" customHeight="1" thickBot="1" x14ac:dyDescent="0.35">
      <c r="B7" s="285" t="s">
        <v>407</v>
      </c>
      <c r="C7" s="286"/>
      <c r="D7" s="288"/>
      <c r="E7" s="288"/>
      <c r="F7" s="288"/>
      <c r="G7" s="27" t="s">
        <v>405</v>
      </c>
      <c r="H7" s="288"/>
      <c r="I7" s="290"/>
      <c r="J7" s="41">
        <f>IF(N9=0,0,ROUND(M9/N9,2))</f>
        <v>0</v>
      </c>
      <c r="K7" s="229"/>
      <c r="L7" s="223"/>
      <c r="M7" s="98"/>
      <c r="N7" s="98"/>
      <c r="O7" s="98"/>
      <c r="P7" s="19"/>
    </row>
    <row r="8" spans="1:28" s="29" customFormat="1" ht="16.2" thickBot="1" x14ac:dyDescent="0.35">
      <c r="B8" s="99"/>
      <c r="C8" s="16"/>
      <c r="D8" s="99"/>
      <c r="E8" s="16"/>
      <c r="F8" s="16"/>
      <c r="G8" s="16"/>
      <c r="H8" s="16"/>
      <c r="I8" s="16"/>
      <c r="J8" s="16"/>
      <c r="K8" s="229"/>
      <c r="L8" s="223"/>
      <c r="M8" s="98"/>
      <c r="N8" s="98"/>
      <c r="O8" s="98"/>
      <c r="P8" s="19"/>
    </row>
    <row r="9" spans="1:28" s="15" customFormat="1" ht="32.25" customHeight="1" thickBot="1" x14ac:dyDescent="0.35">
      <c r="A9" s="16"/>
      <c r="B9" s="30" t="s">
        <v>371</v>
      </c>
      <c r="C9" s="31" t="s">
        <v>403</v>
      </c>
      <c r="D9" s="31" t="s">
        <v>17</v>
      </c>
      <c r="E9" s="31" t="s">
        <v>18</v>
      </c>
      <c r="F9" s="31" t="s">
        <v>19</v>
      </c>
      <c r="G9" s="31" t="s">
        <v>20</v>
      </c>
      <c r="H9" s="31" t="s">
        <v>5</v>
      </c>
      <c r="I9" s="192" t="s">
        <v>6</v>
      </c>
      <c r="J9" s="49" t="s">
        <v>413</v>
      </c>
      <c r="K9" s="291" t="s">
        <v>828</v>
      </c>
      <c r="L9" s="223"/>
      <c r="M9" s="38">
        <f>M10+M19+M28+M37+M46+M55+M64+M73</f>
        <v>0</v>
      </c>
      <c r="N9" s="38">
        <f>N10+N19+N28+N37+N46+N55+N64+N73</f>
        <v>0</v>
      </c>
    </row>
    <row r="10" spans="1:28" s="29" customFormat="1" ht="16.2" thickBot="1" x14ac:dyDescent="0.35">
      <c r="A10" s="211"/>
      <c r="B10" s="212" t="s">
        <v>19</v>
      </c>
      <c r="C10" s="212">
        <v>1</v>
      </c>
      <c r="D10" s="212" t="s">
        <v>394</v>
      </c>
      <c r="E10" s="212">
        <f>SUM(E11:E18)</f>
        <v>16</v>
      </c>
      <c r="F10" s="182" t="s">
        <v>3</v>
      </c>
      <c r="G10" s="182">
        <f>D4</f>
        <v>2016</v>
      </c>
      <c r="H10" s="43"/>
      <c r="I10" s="44"/>
      <c r="J10" s="50">
        <f>IF(N10=0,0,ROUND(M10/N10,2))</f>
        <v>0</v>
      </c>
      <c r="K10" s="292"/>
      <c r="L10" s="224"/>
      <c r="M10" s="36">
        <f>SUM(M11:M18)</f>
        <v>0</v>
      </c>
      <c r="N10" s="37">
        <f>SUM(N11:N18)</f>
        <v>0</v>
      </c>
      <c r="O10" s="14"/>
      <c r="P10" s="12"/>
    </row>
    <row r="11" spans="1:28" s="29" customFormat="1" x14ac:dyDescent="0.3">
      <c r="A11" s="213">
        <v>1</v>
      </c>
      <c r="B11" s="103" t="s">
        <v>270</v>
      </c>
      <c r="C11" s="103" t="str">
        <f>IF(B11=0,"",LOOKUP($B11,'Course List'!$C$6:$C$1019,'Course List'!D$6:D$1019))</f>
        <v>  001</v>
      </c>
      <c r="D11" s="103" t="str">
        <f>IF(B11=0,"",LOOKUP($B11,'Course List'!$C$6:$C$1019,'Course List'!E$6:E$1019))</f>
        <v> Intro:Civil &amp; Environmentl Eng</v>
      </c>
      <c r="E11" s="103">
        <f>IF(B11=0,"",LOOKUP($B11,'Course List'!$C$6:$C$1019,'Course List'!F$6:F$1019))</f>
        <v>1</v>
      </c>
      <c r="F11" s="103" t="str">
        <f>IF(B11=0,"",LOOKUP($B11,'Course List'!$C$6:$C$1019,'Course List'!G$6:G$1019))</f>
        <v>F</v>
      </c>
      <c r="G11" s="103" t="str">
        <f>IF(B11=0,"",LOOKUP($B11,'Course List'!$C$6:$C$1019,'Course List'!H$6:H$1019))</f>
        <v>None</v>
      </c>
      <c r="H11" s="73"/>
      <c r="I11" s="100"/>
      <c r="J11" s="95" t="str">
        <f>IF(H11=0,"",LOOKUP(H11,'GPA Table'!$B$5:$B$16,'GPA Table'!$E$5:$E$16))</f>
        <v/>
      </c>
      <c r="K11" s="230"/>
      <c r="L11" s="223"/>
      <c r="M11" s="17">
        <f t="shared" ref="M11:M18" si="0">IF(E11=0,0,IF(H11=0,0,J11*E11))</f>
        <v>0</v>
      </c>
      <c r="N11" s="17">
        <f t="shared" ref="N11:N18" si="1">IF(H11=0,0,E11)</f>
        <v>0</v>
      </c>
      <c r="O11" s="98"/>
      <c r="P11" s="19"/>
    </row>
    <row r="12" spans="1:28" s="29" customFormat="1" x14ac:dyDescent="0.3">
      <c r="A12" s="213">
        <f>A11+1</f>
        <v>2</v>
      </c>
      <c r="B12" s="196" t="s">
        <v>372</v>
      </c>
      <c r="C12" s="103">
        <f>IF(B12=0,"",LOOKUP($B12,'Course List'!$C$6:$C$1019,'Course List'!D$6:D$1019))</f>
        <v>11</v>
      </c>
      <c r="D12" s="103" t="str">
        <f>IF(B12=0,"",LOOKUP($B12,'Course List'!$C$6:$C$1019,'Course List'!E$6:E$1019))</f>
        <v>General Chemistry I</v>
      </c>
      <c r="E12" s="103">
        <f>IF(B12=0,"",LOOKUP($B12,'Course List'!$C$6:$C$1019,'Course List'!F$6:F$1019))</f>
        <v>4</v>
      </c>
      <c r="F12" s="103" t="str">
        <f>IF(B12=0,"",LOOKUP($B12,'Course List'!$C$6:$C$1019,'Course List'!G$6:G$1019))</f>
        <v>F &amp; S</v>
      </c>
      <c r="G12" s="103" t="str">
        <f>IF(B12=0,"",LOOKUP($B12,'Course List'!$C$6:$C$1019,'Course List'!H$6:H$1019))</f>
        <v>One year of high school algebra</v>
      </c>
      <c r="H12" s="73"/>
      <c r="I12" s="100"/>
      <c r="J12" s="96" t="str">
        <f>IF(H12=0,"",LOOKUP(H12,'GPA Table'!$B$5:$B$16,'GPA Table'!$E$5:$E$16))</f>
        <v/>
      </c>
      <c r="K12" s="231"/>
      <c r="L12" s="223"/>
      <c r="M12" s="17">
        <f t="shared" si="0"/>
        <v>0</v>
      </c>
      <c r="N12" s="17">
        <f t="shared" si="1"/>
        <v>0</v>
      </c>
      <c r="O12" s="98"/>
      <c r="P12" s="19"/>
    </row>
    <row r="13" spans="1:28" s="29" customFormat="1" x14ac:dyDescent="0.3">
      <c r="A13" s="213">
        <f t="shared" ref="A13:A16" si="2">A12+1</f>
        <v>3</v>
      </c>
      <c r="B13" s="103" t="s">
        <v>389</v>
      </c>
      <c r="C13" s="103" t="str">
        <f>IF(B13=0,"",LOOKUP($B13,'Course List'!$C$6:$C$1019,'Course List'!D$6:D$1019))</f>
        <v>---</v>
      </c>
      <c r="D13" s="103" t="str">
        <f>IF(B13=0,"",LOOKUP($B13,'Course List'!$C$6:$C$1019,'Course List'!E$6:E$1019))</f>
        <v>See the H/SS List</v>
      </c>
      <c r="E13" s="103">
        <f>IF(B13=0,"",LOOKUP($B13,'Course List'!$C$6:$C$1019,'Course List'!F$6:F$1019))</f>
        <v>3</v>
      </c>
      <c r="F13" s="103" t="str">
        <f>IF(B13=0,"",LOOKUP($B13,'Course List'!$C$6:$C$1019,'Course List'!G$6:G$1019))</f>
        <v>F &amp; S</v>
      </c>
      <c r="G13" s="103" t="str">
        <f>IF(B13=0,"",LOOKUP($B13,'Course List'!$C$6:$C$1019,'Course List'!H$6:H$1019))</f>
        <v xml:space="preserve"> ---</v>
      </c>
      <c r="H13" s="73"/>
      <c r="I13" s="100"/>
      <c r="J13" s="96" t="str">
        <f>IF(H13=0,"",LOOKUP(H13,'GPA Table'!$B$5:$B$16,'GPA Table'!$E$5:$E$16))</f>
        <v/>
      </c>
      <c r="K13" s="231"/>
      <c r="L13" s="223"/>
      <c r="M13" s="17">
        <f t="shared" si="0"/>
        <v>0</v>
      </c>
      <c r="N13" s="17">
        <f t="shared" si="1"/>
        <v>0</v>
      </c>
      <c r="O13" s="98"/>
      <c r="P13" s="19"/>
    </row>
    <row r="14" spans="1:28" s="29" customFormat="1" ht="33.75" customHeight="1" x14ac:dyDescent="0.3">
      <c r="A14" s="213">
        <f t="shared" si="2"/>
        <v>4</v>
      </c>
      <c r="B14" s="103" t="s">
        <v>369</v>
      </c>
      <c r="C14" s="103">
        <f>IF(B14=0,"",LOOKUP($B14,'Course List'!$C$6:$C$1019,'Course List'!D$6:D$1019))</f>
        <v>31</v>
      </c>
      <c r="D14" s="103" t="str">
        <f>IF(B14=0,"",LOOKUP($B14,'Course List'!$C$6:$C$1019,'Course List'!E$6:E$1019))</f>
        <v>Single-Variable Calculus I </v>
      </c>
      <c r="E14" s="103">
        <f>IF(B14=0,"",LOOKUP($B14,'Course List'!$C$6:$C$1019,'Course List'!F$6:F$1019))</f>
        <v>3</v>
      </c>
      <c r="F14" s="103" t="str">
        <f>IF(B14=0,"",LOOKUP($B14,'Course List'!$C$6:$C$1019,'Course List'!G$6:G$1019))</f>
        <v>F &amp; S</v>
      </c>
      <c r="G14" s="103" t="str">
        <f>IF(B14=0,"",LOOKUP($B14,'Course List'!$C$6:$C$1019,'Course List'!H$6:H$1019))</f>
        <v>The placement examination or a score of 720 or above on the SAT II in mathematics</v>
      </c>
      <c r="H14" s="73"/>
      <c r="I14" s="100"/>
      <c r="J14" s="96" t="str">
        <f>IF(H14=0,"",LOOKUP(H14,'GPA Table'!$B$5:$B$16,'GPA Table'!$E$5:$E$16))</f>
        <v/>
      </c>
      <c r="K14" s="231"/>
      <c r="L14" s="223"/>
      <c r="M14" s="17">
        <f t="shared" si="0"/>
        <v>0</v>
      </c>
      <c r="N14" s="17">
        <f t="shared" si="1"/>
        <v>0</v>
      </c>
      <c r="O14" s="98"/>
      <c r="P14" s="19"/>
    </row>
    <row r="15" spans="1:28" s="29" customFormat="1" x14ac:dyDescent="0.3">
      <c r="A15" s="213">
        <f t="shared" si="2"/>
        <v>5</v>
      </c>
      <c r="B15" s="103" t="s">
        <v>370</v>
      </c>
      <c r="C15" s="103" t="str">
        <f>IF(B15=0,"",LOOKUP($B15,'Course List'!$C$6:$C$1019,'Course List'!D$6:D$1019))</f>
        <v>  001</v>
      </c>
      <c r="D15" s="103" t="str">
        <f>IF(B15=0,"",LOOKUP($B15,'Course List'!$C$6:$C$1019,'Course List'!E$6:E$1019))</f>
        <v> Engineering Orientation</v>
      </c>
      <c r="E15" s="103">
        <f>IF(B15=0,"",LOOKUP($B15,'Course List'!$C$6:$C$1019,'Course List'!F$6:F$1019))</f>
        <v>1</v>
      </c>
      <c r="F15" s="103" t="str">
        <f>IF(B15=0,"",LOOKUP($B15,'Course List'!$C$6:$C$1019,'Course List'!G$6:G$1019))</f>
        <v>F</v>
      </c>
      <c r="G15" s="103" t="str">
        <f>IF(B15=0,"",LOOKUP($B15,'Course List'!$C$6:$C$1019,'Course List'!H$6:H$1019))</f>
        <v xml:space="preserve"> ---</v>
      </c>
      <c r="H15" s="73"/>
      <c r="I15" s="100"/>
      <c r="J15" s="96" t="str">
        <f>IF(H15=0,"",LOOKUP(H15,'GPA Table'!$B$5:$B$16,'GPA Table'!$E$5:$E$16))</f>
        <v/>
      </c>
      <c r="K15" s="231"/>
      <c r="L15" s="223"/>
      <c r="M15" s="17">
        <f t="shared" si="0"/>
        <v>0</v>
      </c>
      <c r="N15" s="17">
        <f t="shared" si="1"/>
        <v>0</v>
      </c>
      <c r="O15" s="98"/>
      <c r="P15" s="19"/>
    </row>
    <row r="16" spans="1:28" s="29" customFormat="1" x14ac:dyDescent="0.3">
      <c r="A16" s="213">
        <f t="shared" si="2"/>
        <v>6</v>
      </c>
      <c r="B16" s="103" t="s">
        <v>269</v>
      </c>
      <c r="C16" s="103">
        <f>IF(B16=0,"",LOOKUP($B16,'Course List'!$C$6:$C$1019,'Course List'!D$6:D$1019))</f>
        <v>20</v>
      </c>
      <c r="D16" s="103" t="str">
        <f>IF(B16=0,"",LOOKUP($B16,'Course List'!$C$6:$C$1019,'Course List'!E$6:E$1019))</f>
        <v>University Writing </v>
      </c>
      <c r="E16" s="103">
        <f>IF(B16=0,"",LOOKUP($B16,'Course List'!$C$6:$C$1019,'Course List'!F$6:F$1019))</f>
        <v>4</v>
      </c>
      <c r="F16" s="103" t="str">
        <f>IF(B16=0,"",LOOKUP($B16,'Course List'!$C$6:$C$1019,'Course List'!G$6:G$1019))</f>
        <v>F &amp; S</v>
      </c>
      <c r="G16" s="103" t="str">
        <f>IF(B16=0,"",LOOKUP($B16,'Course List'!$C$6:$C$1019,'Course List'!H$6:H$1019))</f>
        <v xml:space="preserve"> ---</v>
      </c>
      <c r="H16" s="73"/>
      <c r="I16" s="100"/>
      <c r="J16" s="96" t="str">
        <f>IF(H16=0,"",LOOKUP(H16,'GPA Table'!$B$5:$B$16,'GPA Table'!$E$5:$E$16))</f>
        <v/>
      </c>
      <c r="K16" s="231"/>
      <c r="L16" s="223"/>
      <c r="M16" s="17">
        <f t="shared" si="0"/>
        <v>0</v>
      </c>
      <c r="N16" s="17">
        <f t="shared" si="1"/>
        <v>0</v>
      </c>
      <c r="O16" s="98"/>
      <c r="P16" s="19"/>
    </row>
    <row r="17" spans="1:16" s="29" customFormat="1" x14ac:dyDescent="0.3">
      <c r="A17" s="213">
        <f>A16+1</f>
        <v>7</v>
      </c>
      <c r="B17" s="197"/>
      <c r="C17" s="73" t="str">
        <f>IF(B17=0,"",LOOKUP($B17,'Course List'!$C$6:$C$1019,'Course List'!D$6:D$1019))</f>
        <v/>
      </c>
      <c r="D17" s="73" t="str">
        <f>IF(B17=0,"",LOOKUP($B17,'Course List'!$C$6:$C$1019,'Course List'!E$6:E$1019))</f>
        <v/>
      </c>
      <c r="E17" s="73" t="str">
        <f>IF(B17=0,"",LOOKUP($B17,'Course List'!$C$6:$C$1019,'Course List'!F$6:F$1019))</f>
        <v/>
      </c>
      <c r="F17" s="73" t="str">
        <f>IF(B17=0,"",LOOKUP($B17,'Course List'!$C$6:$C$1019,'Course List'!G$6:G$1019))</f>
        <v/>
      </c>
      <c r="G17" s="73" t="str">
        <f>IF(B17=0,"",LOOKUP($B17,'Course List'!$C$6:$C$1019,'Course List'!H$6:H$1019))</f>
        <v/>
      </c>
      <c r="H17" s="73"/>
      <c r="I17" s="100"/>
      <c r="J17" s="96" t="str">
        <f>IF(H17=0,"",LOOKUP(H17,'GPA Table'!$B$5:$B$16,'GPA Table'!$E$5:$E$16))</f>
        <v/>
      </c>
      <c r="K17" s="231"/>
      <c r="L17" s="223"/>
      <c r="M17" s="17">
        <f t="shared" si="0"/>
        <v>0</v>
      </c>
      <c r="N17" s="17">
        <f t="shared" si="1"/>
        <v>0</v>
      </c>
      <c r="O17" s="98"/>
      <c r="P17" s="19"/>
    </row>
    <row r="18" spans="1:16" s="29" customFormat="1" ht="16.2" thickBot="1" x14ac:dyDescent="0.35">
      <c r="A18" s="214">
        <f>A17+1</f>
        <v>8</v>
      </c>
      <c r="B18" s="74"/>
      <c r="C18" s="73" t="str">
        <f>IF(B18=0,"",LOOKUP($B18,'Course List'!$C$6:$C$1019,'Course List'!D$6:D$1019))</f>
        <v/>
      </c>
      <c r="D18" s="73" t="str">
        <f>IF(B18=0,"",LOOKUP($B18,'Course List'!$C$6:$C$1019,'Course List'!E$6:E$1019))</f>
        <v/>
      </c>
      <c r="E18" s="73" t="str">
        <f>IF(B18=0,"",LOOKUP($B18,'Course List'!$C$6:$C$1019,'Course List'!F$6:F$1019))</f>
        <v/>
      </c>
      <c r="F18" s="73" t="str">
        <f>IF(B18=0,"",LOOKUP($B18,'Course List'!$C$6:$C$1019,'Course List'!G$6:G$1019))</f>
        <v/>
      </c>
      <c r="G18" s="73" t="str">
        <f>IF(B18=0,"",LOOKUP($B18,'Course List'!$C$6:$C$1019,'Course List'!H$6:H$1019))</f>
        <v/>
      </c>
      <c r="H18" s="73"/>
      <c r="I18" s="100"/>
      <c r="J18" s="96" t="str">
        <f>IF(H18=0,"",LOOKUP(H18,'GPA Table'!$B$5:$B$16,'GPA Table'!$E$5:$E$16))</f>
        <v/>
      </c>
      <c r="K18" s="231"/>
      <c r="L18" s="223"/>
      <c r="M18" s="17">
        <f t="shared" si="0"/>
        <v>0</v>
      </c>
      <c r="N18" s="17">
        <f t="shared" si="1"/>
        <v>0</v>
      </c>
      <c r="O18" s="98"/>
      <c r="P18" s="19"/>
    </row>
    <row r="19" spans="1:16" s="29" customFormat="1" ht="16.2" thickBot="1" x14ac:dyDescent="0.35">
      <c r="A19" s="211"/>
      <c r="B19" s="212" t="str">
        <f>B10</f>
        <v>Semester</v>
      </c>
      <c r="C19" s="212">
        <f>C10+1</f>
        <v>2</v>
      </c>
      <c r="D19" s="212" t="str">
        <f>D10</f>
        <v>Total Credit Hours</v>
      </c>
      <c r="E19" s="212">
        <f>SUM(E20:E27)</f>
        <v>16</v>
      </c>
      <c r="F19" s="182" t="s">
        <v>4</v>
      </c>
      <c r="G19" s="182">
        <f>G10+1</f>
        <v>2017</v>
      </c>
      <c r="H19" s="43"/>
      <c r="I19" s="44"/>
      <c r="J19" s="50">
        <f>IF(N19=0,0,ROUND(M19/N19,2))</f>
        <v>0</v>
      </c>
      <c r="K19" s="232"/>
      <c r="L19" s="224"/>
      <c r="M19" s="36">
        <f>SUM(M20:M27)</f>
        <v>0</v>
      </c>
      <c r="N19" s="37">
        <f t="shared" ref="N19" si="3">SUM(N20:N27)</f>
        <v>0</v>
      </c>
      <c r="O19" s="14"/>
      <c r="P19" s="12"/>
    </row>
    <row r="20" spans="1:16" s="29" customFormat="1" x14ac:dyDescent="0.3">
      <c r="A20" s="213">
        <v>1</v>
      </c>
      <c r="B20" s="103" t="s">
        <v>567</v>
      </c>
      <c r="C20" s="103" t="str">
        <f>IF(B20=0,"",LOOKUP($B20,'Course List'!$C$6:$C$1019,'Course List'!D$6:D$1019))</f>
        <v>---</v>
      </c>
      <c r="D20" s="103" t="str">
        <f>IF(B20=0,"",LOOKUP($B20,'Course List'!$C$6:$C$1019,'Course List'!E$6:E$1019))</f>
        <v>Introduction to C Programming</v>
      </c>
      <c r="E20" s="103">
        <f>IF(B20=0,"",LOOKUP($B20,'Course List'!$C$6:$C$1019,'Course List'!F$6:F$1019))</f>
        <v>3</v>
      </c>
      <c r="F20" s="103" t="str">
        <f>IF(B20=0,"",LOOKUP($B20,'Course List'!$C$6:$C$1019,'Course List'!G$6:G$1019))</f>
        <v>S</v>
      </c>
      <c r="G20" s="103" t="str">
        <f>IF(B20=0,"",LOOKUP($B20,'Course List'!$C$6:$C$1019,'Course List'!H$6:H$1019))</f>
        <v>Prerequisite: Math 1220 (20) or Math 1231 (31)</v>
      </c>
      <c r="H20" s="73"/>
      <c r="I20" s="100"/>
      <c r="J20" s="95" t="str">
        <f>IF(H20=0,"",LOOKUP(H20,'GPA Table'!$B$5:$B$16,'GPA Table'!$E$5:$E$16))</f>
        <v/>
      </c>
      <c r="K20" s="230"/>
      <c r="L20" s="223"/>
      <c r="M20" s="17">
        <f t="shared" ref="M20:M27" si="4">IF(E20=0,0,IF(H20=0,0,J20*E20))</f>
        <v>0</v>
      </c>
      <c r="N20" s="17">
        <f t="shared" ref="N20:N27" si="5">IF(H20=0,0,E20)</f>
        <v>0</v>
      </c>
      <c r="O20" s="98"/>
      <c r="P20" s="19"/>
    </row>
    <row r="21" spans="1:16" s="29" customFormat="1" x14ac:dyDescent="0.3">
      <c r="A21" s="213">
        <f>A20+1</f>
        <v>2</v>
      </c>
      <c r="B21" s="196" t="s">
        <v>391</v>
      </c>
      <c r="C21" s="103" t="str">
        <f>IF(B21=0,"",LOOKUP($B21,'Course List'!$C$6:$C$1019,'Course List'!D$6:D$1019))</f>
        <v>---</v>
      </c>
      <c r="D21" s="103" t="str">
        <f>IF(B21=0,"",LOOKUP($B21,'Course List'!$C$6:$C$1019,'Course List'!E$6:E$1019))</f>
        <v>See the H/SS List</v>
      </c>
      <c r="E21" s="103">
        <f>IF(B21=0,"",LOOKUP($B21,'Course List'!$C$6:$C$1019,'Course List'!F$6:F$1019))</f>
        <v>3</v>
      </c>
      <c r="F21" s="103" t="str">
        <f>IF(B21=0,"",LOOKUP($B21,'Course List'!$C$6:$C$1019,'Course List'!G$6:G$1019))</f>
        <v>F &amp; S</v>
      </c>
      <c r="G21" s="103" t="str">
        <f>IF(B21=0,"",LOOKUP($B21,'Course List'!$C$6:$C$1019,'Course List'!H$6:H$1019))</f>
        <v xml:space="preserve"> ---</v>
      </c>
      <c r="H21" s="73"/>
      <c r="I21" s="100"/>
      <c r="J21" s="96" t="str">
        <f>IF(H21=0,"",LOOKUP(H21,'GPA Table'!$B$5:$B$16,'GPA Table'!$E$5:$E$16))</f>
        <v/>
      </c>
      <c r="K21" s="231"/>
      <c r="L21" s="223"/>
      <c r="M21" s="17">
        <f t="shared" si="4"/>
        <v>0</v>
      </c>
      <c r="N21" s="17">
        <f t="shared" si="5"/>
        <v>0</v>
      </c>
      <c r="O21" s="98"/>
      <c r="P21" s="19"/>
    </row>
    <row r="22" spans="1:16" s="29" customFormat="1" x14ac:dyDescent="0.3">
      <c r="A22" s="213">
        <f t="shared" ref="A22:A26" si="6">A21+1</f>
        <v>3</v>
      </c>
      <c r="B22" s="103" t="s">
        <v>261</v>
      </c>
      <c r="C22" s="103">
        <f>IF(B22=0,"",LOOKUP($B22,'Course List'!$C$6:$C$1019,'Course List'!D$6:D$1019))</f>
        <v>4</v>
      </c>
      <c r="D22" s="103" t="str">
        <f>IF(B22=0,"",LOOKUP($B22,'Course List'!$C$6:$C$1019,'Course List'!E$6:E$1019))</f>
        <v>Engineering Drawing and Computer Graphics</v>
      </c>
      <c r="E22" s="103">
        <f>IF(B22=0,"",LOOKUP($B22,'Course List'!$C$6:$C$1019,'Course List'!F$6:F$1019))</f>
        <v>3</v>
      </c>
      <c r="F22" s="103" t="str">
        <f>IF(B22=0,"",LOOKUP($B22,'Course List'!$C$6:$C$1019,'Course List'!G$6:G$1019))</f>
        <v>F &amp; S</v>
      </c>
      <c r="G22" s="103" t="str">
        <f>IF(B22=0,"",LOOKUP($B22,'Course List'!$C$6:$C$1019,'Course List'!H$6:H$1019))</f>
        <v xml:space="preserve"> ---</v>
      </c>
      <c r="H22" s="73"/>
      <c r="I22" s="100"/>
      <c r="J22" s="96" t="str">
        <f>IF(H22=0,"",LOOKUP(H22,'GPA Table'!$B$5:$B$16,'GPA Table'!$E$5:$E$16))</f>
        <v/>
      </c>
      <c r="K22" s="231"/>
      <c r="L22" s="223"/>
      <c r="M22" s="17">
        <f t="shared" si="4"/>
        <v>0</v>
      </c>
      <c r="N22" s="17">
        <f t="shared" si="5"/>
        <v>0</v>
      </c>
      <c r="O22" s="98"/>
      <c r="P22" s="19"/>
    </row>
    <row r="23" spans="1:16" s="29" customFormat="1" ht="15.6" customHeight="1" x14ac:dyDescent="0.3">
      <c r="A23" s="213">
        <f t="shared" si="6"/>
        <v>4</v>
      </c>
      <c r="B23" s="103" t="s">
        <v>392</v>
      </c>
      <c r="C23" s="103">
        <f>IF(B23=0,"",LOOKUP($B23,'Course List'!$C$6:$C$1019,'Course List'!D$6:D$1019))</f>
        <v>32</v>
      </c>
      <c r="D23" s="103" t="str">
        <f>IF(B23=0,"",LOOKUP($B23,'Course List'!$C$6:$C$1019,'Course List'!E$6:E$1019))</f>
        <v>Single-Variable Calculus II</v>
      </c>
      <c r="E23" s="103">
        <f>IF(B23=0,"",LOOKUP($B23,'Course List'!$C$6:$C$1019,'Course List'!F$6:F$1019))</f>
        <v>3</v>
      </c>
      <c r="F23" s="103" t="str">
        <f>IF(B23=0,"",LOOKUP($B23,'Course List'!$C$6:$C$1019,'Course List'!G$6:G$1019))</f>
        <v>F &amp; S</v>
      </c>
      <c r="G23" s="103" t="str">
        <f>IF(B23=0,"",LOOKUP($B23,'Course List'!$C$6:$C$1019,'Course List'!H$6:H$1019))</f>
        <v>Prerequisite: Math 1221 (21) or 1231 (31)</v>
      </c>
      <c r="H23" s="73"/>
      <c r="I23" s="100"/>
      <c r="J23" s="96" t="str">
        <f>IF(H23=0,"",LOOKUP(H23,'GPA Table'!$B$5:$B$16,'GPA Table'!$E$5:$E$16))</f>
        <v/>
      </c>
      <c r="K23" s="231"/>
      <c r="L23" s="223"/>
      <c r="M23" s="17">
        <f t="shared" si="4"/>
        <v>0</v>
      </c>
      <c r="N23" s="17">
        <f t="shared" si="5"/>
        <v>0</v>
      </c>
      <c r="O23" s="98"/>
      <c r="P23" s="19"/>
    </row>
    <row r="24" spans="1:16" s="29" customFormat="1" ht="31.2" x14ac:dyDescent="0.3">
      <c r="A24" s="213">
        <f t="shared" si="6"/>
        <v>5</v>
      </c>
      <c r="B24" s="103" t="s">
        <v>393</v>
      </c>
      <c r="C24" s="103">
        <f>IF(B24=0,"",LOOKUP($B24,'Course List'!$C$6:$C$1019,'Course List'!D$6:D$1019))</f>
        <v>21</v>
      </c>
      <c r="D24" s="103" t="str">
        <f>IF(B24=0,"",LOOKUP($B24,'Course List'!$C$6:$C$1019,'Course List'!E$6:E$1019))</f>
        <v>University Physics I</v>
      </c>
      <c r="E24" s="103">
        <f>IF(B24=0,"",LOOKUP($B24,'Course List'!$C$6:$C$1019,'Course List'!F$6:F$1019))</f>
        <v>4</v>
      </c>
      <c r="F24" s="103" t="str">
        <f>IF(B24=0,"",LOOKUP($B24,'Course List'!$C$6:$C$1019,'Course List'!G$6:G$1019))</f>
        <v>F &amp; S</v>
      </c>
      <c r="G24" s="103" t="str">
        <f>IF(B24=0,"",LOOKUP($B24,'Course List'!$C$6:$C$1019,'Course List'!H$6:H$1019))</f>
        <v>Prerequisite: Math 1231 (31), co-requisite Math 1232 (32)</v>
      </c>
      <c r="H24" s="73"/>
      <c r="I24" s="100"/>
      <c r="J24" s="96" t="str">
        <f>IF(H24=0,"",LOOKUP(H24,'GPA Table'!$B$5:$B$16,'GPA Table'!$E$5:$E$16))</f>
        <v/>
      </c>
      <c r="K24" s="231"/>
      <c r="L24" s="223"/>
      <c r="M24" s="17">
        <f t="shared" si="4"/>
        <v>0</v>
      </c>
      <c r="N24" s="17">
        <f t="shared" si="5"/>
        <v>0</v>
      </c>
      <c r="O24" s="98"/>
      <c r="P24" s="19"/>
    </row>
    <row r="25" spans="1:16" s="29" customFormat="1" x14ac:dyDescent="0.3">
      <c r="A25" s="213">
        <f t="shared" si="6"/>
        <v>6</v>
      </c>
      <c r="B25" s="73"/>
      <c r="C25" s="73" t="str">
        <f>IF(B25=0,"",LOOKUP($B25,'Course List'!$C$6:$C$1019,'Course List'!D$6:D$1019))</f>
        <v/>
      </c>
      <c r="D25" s="73" t="str">
        <f>IF(B25=0,"",LOOKUP($B25,'Course List'!$C$6:$C$1019,'Course List'!E$6:E$1019))</f>
        <v/>
      </c>
      <c r="E25" s="73" t="str">
        <f>IF(B25=0,"",LOOKUP($B25,'Course List'!$C$6:$C$1019,'Course List'!F$6:F$1019))</f>
        <v/>
      </c>
      <c r="F25" s="73" t="str">
        <f>IF(B25=0,"",LOOKUP($B25,'Course List'!$C$6:$C$1019,'Course List'!G$6:G$1019))</f>
        <v/>
      </c>
      <c r="G25" s="73" t="str">
        <f>IF(B25=0,"",LOOKUP($B25,'Course List'!$C$6:$C$1019,'Course List'!H$6:H$1019))</f>
        <v/>
      </c>
      <c r="H25" s="73"/>
      <c r="I25" s="100"/>
      <c r="J25" s="96" t="str">
        <f>IF(H25=0,"",LOOKUP(H25,'GPA Table'!$B$5:$B$16,'GPA Table'!$E$5:$E$16))</f>
        <v/>
      </c>
      <c r="K25" s="231"/>
      <c r="L25" s="223"/>
      <c r="M25" s="17">
        <f t="shared" si="4"/>
        <v>0</v>
      </c>
      <c r="N25" s="17">
        <f t="shared" si="5"/>
        <v>0</v>
      </c>
      <c r="O25" s="98"/>
      <c r="P25" s="19"/>
    </row>
    <row r="26" spans="1:16" s="29" customFormat="1" x14ac:dyDescent="0.3">
      <c r="A26" s="213">
        <f t="shared" si="6"/>
        <v>7</v>
      </c>
      <c r="B26" s="197"/>
      <c r="C26" s="73" t="str">
        <f>IF(B26=0,"",LOOKUP($B26,'Course List'!$C$6:$C$1019,'Course List'!D$6:D$1019))</f>
        <v/>
      </c>
      <c r="D26" s="73" t="str">
        <f>IF(B26=0,"",LOOKUP($B26,'Course List'!$C$6:$C$1019,'Course List'!E$6:E$1019))</f>
        <v/>
      </c>
      <c r="E26" s="73" t="str">
        <f>IF(B26=0,"",LOOKUP($B26,'Course List'!$C$6:$C$1019,'Course List'!F$6:F$1019))</f>
        <v/>
      </c>
      <c r="F26" s="73" t="str">
        <f>IF(B26=0,"",LOOKUP($B26,'Course List'!$C$6:$C$1019,'Course List'!G$6:G$1019))</f>
        <v/>
      </c>
      <c r="G26" s="73" t="str">
        <f>IF(B26=0,"",LOOKUP($B26,'Course List'!$C$6:$C$1019,'Course List'!H$6:H$1019))</f>
        <v/>
      </c>
      <c r="H26" s="73"/>
      <c r="I26" s="100"/>
      <c r="J26" s="96" t="str">
        <f>IF(H26=0,"",LOOKUP(H26,'GPA Table'!$B$5:$B$16,'GPA Table'!$E$5:$E$16))</f>
        <v/>
      </c>
      <c r="K26" s="231"/>
      <c r="L26" s="223"/>
      <c r="M26" s="17">
        <f t="shared" si="4"/>
        <v>0</v>
      </c>
      <c r="N26" s="17">
        <f t="shared" si="5"/>
        <v>0</v>
      </c>
      <c r="O26" s="98"/>
      <c r="P26" s="19"/>
    </row>
    <row r="27" spans="1:16" s="29" customFormat="1" ht="16.2" thickBot="1" x14ac:dyDescent="0.35">
      <c r="A27" s="214">
        <f>A26+1</f>
        <v>8</v>
      </c>
      <c r="B27" s="74"/>
      <c r="C27" s="73" t="str">
        <f>IF(B27=0,"",LOOKUP($B27,'Course List'!$C$6:$C$1019,'Course List'!D$6:D$1019))</f>
        <v/>
      </c>
      <c r="D27" s="73" t="str">
        <f>IF(B27=0,"",LOOKUP($B27,'Course List'!$C$6:$C$1019,'Course List'!E$6:E$1019))</f>
        <v/>
      </c>
      <c r="E27" s="73" t="str">
        <f>IF(B27=0,"",LOOKUP($B27,'Course List'!$C$6:$C$1019,'Course List'!F$6:F$1019))</f>
        <v/>
      </c>
      <c r="F27" s="73" t="str">
        <f>IF(B27=0,"",LOOKUP($B27,'Course List'!$C$6:$C$1019,'Course List'!G$6:G$1019))</f>
        <v/>
      </c>
      <c r="G27" s="73" t="str">
        <f>IF(B27=0,"",LOOKUP($B27,'Course List'!$C$6:$C$1019,'Course List'!H$6:H$1019))</f>
        <v/>
      </c>
      <c r="H27" s="73"/>
      <c r="I27" s="100"/>
      <c r="J27" s="96" t="str">
        <f>IF(H27=0,"",LOOKUP(H27,'GPA Table'!$B$5:$B$16,'GPA Table'!$E$5:$E$16))</f>
        <v/>
      </c>
      <c r="K27" s="231"/>
      <c r="L27" s="223"/>
      <c r="M27" s="17">
        <f t="shared" si="4"/>
        <v>0</v>
      </c>
      <c r="N27" s="17">
        <f t="shared" si="5"/>
        <v>0</v>
      </c>
      <c r="O27" s="98"/>
      <c r="P27" s="19"/>
    </row>
    <row r="28" spans="1:16" s="29" customFormat="1" ht="16.2" thickBot="1" x14ac:dyDescent="0.35">
      <c r="A28" s="211"/>
      <c r="B28" s="212" t="str">
        <f>B19</f>
        <v>Semester</v>
      </c>
      <c r="C28" s="212">
        <f>C19+1</f>
        <v>3</v>
      </c>
      <c r="D28" s="212" t="str">
        <f>D19</f>
        <v>Total Credit Hours</v>
      </c>
      <c r="E28" s="212">
        <f>SUM(E29:E36)</f>
        <v>16</v>
      </c>
      <c r="F28" s="182" t="str">
        <f>F10</f>
        <v>FALL</v>
      </c>
      <c r="G28" s="182">
        <f>G19</f>
        <v>2017</v>
      </c>
      <c r="H28" s="43"/>
      <c r="I28" s="44"/>
      <c r="J28" s="50">
        <f>IF(N28=0,0,ROUND(M28/N28,2))</f>
        <v>0</v>
      </c>
      <c r="K28" s="232"/>
      <c r="L28" s="224"/>
      <c r="M28" s="36">
        <f>SUM(M29:M36)</f>
        <v>0</v>
      </c>
      <c r="N28" s="37">
        <f t="shared" ref="N28" si="7">SUM(N29:N36)</f>
        <v>0</v>
      </c>
      <c r="O28" s="14"/>
      <c r="P28" s="12"/>
    </row>
    <row r="29" spans="1:16" s="29" customFormat="1" x14ac:dyDescent="0.3">
      <c r="A29" s="213">
        <v>1</v>
      </c>
      <c r="B29" s="103" t="s">
        <v>478</v>
      </c>
      <c r="C29" s="103" t="str">
        <f>IF(B29=0,"",LOOKUP($B29,'Course List'!$C$6:$C$1019,'Course List'!D$6:D$1019))</f>
        <v>  057</v>
      </c>
      <c r="D29" s="103" t="str">
        <f>IF(B29=0,"",LOOKUP($B29,'Course List'!$C$6:$C$1019,'Course List'!E$6:E$1019))</f>
        <v> Analytical Mechanics I (w 2-hr recitation)</v>
      </c>
      <c r="E29" s="103">
        <f>IF(B29=0,"",LOOKUP($B29,'Course List'!$C$6:$C$1019,'Course List'!F$6:F$1019))</f>
        <v>3</v>
      </c>
      <c r="F29" s="103" t="str">
        <f>IF(B29=0,"",LOOKUP($B29,'Course List'!$C$6:$C$1019,'Course List'!G$6:G$1019))</f>
        <v>F &amp; S</v>
      </c>
      <c r="G29" s="103" t="str">
        <f>IF(B29=0,"",LOOKUP($B29,'Course List'!$C$6:$C$1019,'Course List'!H$6:H$1019))</f>
        <v>Prerequisite: Phys 1021 (21)</v>
      </c>
      <c r="H29" s="73"/>
      <c r="I29" s="100"/>
      <c r="J29" s="95" t="str">
        <f>IF(H29=0,"",LOOKUP(H29,'GPA Table'!$B$5:$B$16,'GPA Table'!$E$5:$E$16))</f>
        <v/>
      </c>
      <c r="K29" s="230"/>
      <c r="L29" s="223"/>
      <c r="M29" s="17">
        <f t="shared" ref="M29:M36" si="8">IF(E29=0,0,IF(H29=0,0,J29*E29))</f>
        <v>0</v>
      </c>
      <c r="N29" s="17">
        <f t="shared" ref="N29:N36" si="9">IF(H29=0,0,E29)</f>
        <v>0</v>
      </c>
      <c r="O29" s="98"/>
      <c r="P29" s="19"/>
    </row>
    <row r="30" spans="1:16" s="29" customFormat="1" x14ac:dyDescent="0.3">
      <c r="A30" s="213">
        <f>A29+1</f>
        <v>2</v>
      </c>
      <c r="B30" s="196" t="s">
        <v>396</v>
      </c>
      <c r="C30" s="103" t="str">
        <f>IF(B30=0,"",LOOKUP($B30,'Course List'!$C$6:$C$1019,'Course List'!D$6:D$1019))</f>
        <v>  113</v>
      </c>
      <c r="D30" s="103" t="str">
        <f>IF(B30=0,"",LOOKUP($B30,'Course List'!$C$6:$C$1019,'Course List'!E$6:E$1019))</f>
        <v> Engineering Analysis I</v>
      </c>
      <c r="E30" s="103">
        <f>IF(B30=0,"",LOOKUP($B30,'Course List'!$C$6:$C$1019,'Course List'!F$6:F$1019))</f>
        <v>3</v>
      </c>
      <c r="F30" s="103" t="str">
        <f>IF(B30=0,"",LOOKUP($B30,'Course List'!$C$6:$C$1019,'Course List'!G$6:G$1019))</f>
        <v>F &amp; S</v>
      </c>
      <c r="G30" s="103" t="str">
        <f>IF(B30=0,"",LOOKUP($B30,'Course List'!$C$6:$C$1019,'Course List'!H$6:H$1019))</f>
        <v xml:space="preserve"> Prerequisite or Corequisite: Math 2233</v>
      </c>
      <c r="H30" s="73"/>
      <c r="I30" s="100"/>
      <c r="J30" s="96" t="str">
        <f>IF(H30=0,"",LOOKUP(H30,'GPA Table'!$B$5:$B$16,'GPA Table'!$E$5:$E$16))</f>
        <v/>
      </c>
      <c r="K30" s="231"/>
      <c r="L30" s="223"/>
      <c r="M30" s="17">
        <f t="shared" si="8"/>
        <v>0</v>
      </c>
      <c r="N30" s="17">
        <f t="shared" si="9"/>
        <v>0</v>
      </c>
      <c r="O30" s="98"/>
      <c r="P30" s="19"/>
    </row>
    <row r="31" spans="1:16" s="29" customFormat="1" x14ac:dyDescent="0.3">
      <c r="A31" s="213">
        <f t="shared" ref="A31:A35" si="10">A30+1</f>
        <v>3</v>
      </c>
      <c r="B31" s="103" t="s">
        <v>7</v>
      </c>
      <c r="C31" s="103" t="str">
        <f>IF(B31=0,"",LOOKUP($B31,'Course List'!$C$6:$C$1019,'Course List'!D$6:D$1019))</f>
        <v>---</v>
      </c>
      <c r="D31" s="103" t="str">
        <f>IF(B31=0,"",LOOKUP($B31,'Course List'!$C$6:$C$1019,'Course List'!E$6:E$1019))</f>
        <v>See the H/SS List</v>
      </c>
      <c r="E31" s="103">
        <f>IF(B31=0,"",LOOKUP($B31,'Course List'!$C$6:$C$1019,'Course List'!F$6:F$1019))</f>
        <v>3</v>
      </c>
      <c r="F31" s="103" t="str">
        <f>IF(B31=0,"",LOOKUP($B31,'Course List'!$C$6:$C$1019,'Course List'!G$6:G$1019))</f>
        <v>F &amp; S</v>
      </c>
      <c r="G31" s="103" t="str">
        <f>IF(B31=0,"",LOOKUP($B31,'Course List'!$C$6:$C$1019,'Course List'!H$6:H$1019))</f>
        <v xml:space="preserve"> ---</v>
      </c>
      <c r="H31" s="73"/>
      <c r="I31" s="100"/>
      <c r="J31" s="96" t="str">
        <f>IF(H31=0,"",LOOKUP(H31,'GPA Table'!$B$5:$B$16,'GPA Table'!$E$5:$E$16))</f>
        <v/>
      </c>
      <c r="K31" s="231"/>
      <c r="L31" s="223"/>
      <c r="M31" s="17">
        <f t="shared" si="8"/>
        <v>0</v>
      </c>
      <c r="N31" s="17">
        <f t="shared" si="9"/>
        <v>0</v>
      </c>
      <c r="O31" s="98"/>
      <c r="P31" s="19"/>
    </row>
    <row r="32" spans="1:16" s="29" customFormat="1" ht="15.6" customHeight="1" x14ac:dyDescent="0.3">
      <c r="A32" s="213">
        <f t="shared" si="10"/>
        <v>4</v>
      </c>
      <c r="B32" s="103" t="s">
        <v>69</v>
      </c>
      <c r="C32" s="103">
        <f>IF(B32=0,"",LOOKUP($B32,'Course List'!$C$6:$C$1019,'Course List'!D$6:D$1019))</f>
        <v>33</v>
      </c>
      <c r="D32" s="103" t="str">
        <f>IF(B32=0,"",LOOKUP($B32,'Course List'!$C$6:$C$1019,'Course List'!E$6:E$1019))</f>
        <v>Multivariable Calculus</v>
      </c>
      <c r="E32" s="103">
        <f>IF(B32=0,"",LOOKUP($B32,'Course List'!$C$6:$C$1019,'Course List'!F$6:F$1019))</f>
        <v>3</v>
      </c>
      <c r="F32" s="103" t="str">
        <f>IF(B32=0,"",LOOKUP($B32,'Course List'!$C$6:$C$1019,'Course List'!G$6:G$1019))</f>
        <v>F &amp; S</v>
      </c>
      <c r="G32" s="103" t="str">
        <f>IF(B32=0,"",LOOKUP($B32,'Course List'!$C$6:$C$1019,'Course List'!H$6:H$1019))</f>
        <v>Prerequisite: Math 1232 (32)</v>
      </c>
      <c r="H32" s="73"/>
      <c r="I32" s="100"/>
      <c r="J32" s="96" t="str">
        <f>IF(H32=0,"",LOOKUP(H32,'GPA Table'!$B$5:$B$16,'GPA Table'!$E$5:$E$16))</f>
        <v/>
      </c>
      <c r="K32" s="231"/>
      <c r="L32" s="223"/>
      <c r="M32" s="17">
        <f t="shared" si="8"/>
        <v>0</v>
      </c>
      <c r="N32" s="17">
        <f t="shared" si="9"/>
        <v>0</v>
      </c>
      <c r="O32" s="98"/>
      <c r="P32" s="19"/>
    </row>
    <row r="33" spans="1:16" s="29" customFormat="1" x14ac:dyDescent="0.3">
      <c r="A33" s="213">
        <f t="shared" si="10"/>
        <v>5</v>
      </c>
      <c r="B33" s="103" t="s">
        <v>397</v>
      </c>
      <c r="C33" s="103">
        <f>IF(B33=0,"",LOOKUP($B33,'Course List'!$C$6:$C$1019,'Course List'!D$6:D$1019))</f>
        <v>22</v>
      </c>
      <c r="D33" s="103" t="str">
        <f>IF(B33=0,"",LOOKUP($B33,'Course List'!$C$6:$C$1019,'Course List'!E$6:E$1019))</f>
        <v>University Physics II</v>
      </c>
      <c r="E33" s="103">
        <f>IF(B33=0,"",LOOKUP($B33,'Course List'!$C$6:$C$1019,'Course List'!F$6:F$1019))</f>
        <v>4</v>
      </c>
      <c r="F33" s="103" t="str">
        <f>IF(B33=0,"",LOOKUP($B33,'Course List'!$C$6:$C$1019,'Course List'!G$6:G$1019))</f>
        <v>F &amp; S</v>
      </c>
      <c r="G33" s="103" t="str">
        <f>IF(B33=0,"",LOOKUP($B33,'Course List'!$C$6:$C$1019,'Course List'!H$6:H$1019))</f>
        <v>Prerequisite: Phys 1021 (21)</v>
      </c>
      <c r="H33" s="73"/>
      <c r="I33" s="100"/>
      <c r="J33" s="96" t="str">
        <f>IF(H33=0,"",LOOKUP(H33,'GPA Table'!$B$5:$B$16,'GPA Table'!$E$5:$E$16))</f>
        <v/>
      </c>
      <c r="K33" s="231"/>
      <c r="L33" s="223"/>
      <c r="M33" s="17">
        <f t="shared" si="8"/>
        <v>0</v>
      </c>
      <c r="N33" s="17">
        <f t="shared" si="9"/>
        <v>0</v>
      </c>
      <c r="O33" s="98"/>
      <c r="P33" s="19"/>
    </row>
    <row r="34" spans="1:16" s="29" customFormat="1" x14ac:dyDescent="0.3">
      <c r="A34" s="213">
        <f t="shared" si="10"/>
        <v>6</v>
      </c>
      <c r="B34" s="73"/>
      <c r="C34" s="73" t="str">
        <f>IF(B34=0,"",LOOKUP($B34,'Course List'!$C$6:$C$1019,'Course List'!D$6:D$1019))</f>
        <v/>
      </c>
      <c r="D34" s="73" t="str">
        <f>IF(B34=0,"",LOOKUP($B34,'Course List'!$C$6:$C$1019,'Course List'!E$6:E$1019))</f>
        <v/>
      </c>
      <c r="E34" s="73" t="str">
        <f>IF(B34=0,"",LOOKUP($B34,'Course List'!$C$6:$C$1019,'Course List'!F$6:F$1019))</f>
        <v/>
      </c>
      <c r="F34" s="73" t="str">
        <f>IF(B34=0,"",LOOKUP($B34,'Course List'!$C$6:$C$1019,'Course List'!G$6:G$1019))</f>
        <v/>
      </c>
      <c r="G34" s="73" t="str">
        <f>IF(B34=0,"",LOOKUP($B34,'Course List'!$C$6:$C$1019,'Course List'!H$6:H$1019))</f>
        <v/>
      </c>
      <c r="H34" s="73"/>
      <c r="I34" s="100"/>
      <c r="J34" s="96" t="str">
        <f>IF(H34=0,"",LOOKUP(H34,'GPA Table'!$B$5:$B$16,'GPA Table'!$E$5:$E$16))</f>
        <v/>
      </c>
      <c r="K34" s="231"/>
      <c r="L34" s="223"/>
      <c r="M34" s="17">
        <f t="shared" si="8"/>
        <v>0</v>
      </c>
      <c r="N34" s="17">
        <f t="shared" si="9"/>
        <v>0</v>
      </c>
      <c r="O34" s="98"/>
      <c r="P34" s="19"/>
    </row>
    <row r="35" spans="1:16" s="29" customFormat="1" x14ac:dyDescent="0.3">
      <c r="A35" s="213">
        <f t="shared" si="10"/>
        <v>7</v>
      </c>
      <c r="B35" s="197"/>
      <c r="C35" s="73" t="str">
        <f>IF(B35=0,"",LOOKUP($B35,'Course List'!$C$6:$C$1019,'Course List'!D$6:D$1019))</f>
        <v/>
      </c>
      <c r="D35" s="73" t="str">
        <f>IF(B35=0,"",LOOKUP($B35,'Course List'!$C$6:$C$1019,'Course List'!E$6:E$1019))</f>
        <v/>
      </c>
      <c r="E35" s="73" t="str">
        <f>IF(B35=0,"",LOOKUP($B35,'Course List'!$C$6:$C$1019,'Course List'!F$6:F$1019))</f>
        <v/>
      </c>
      <c r="F35" s="73" t="str">
        <f>IF(B35=0,"",LOOKUP($B35,'Course List'!$C$6:$C$1019,'Course List'!G$6:G$1019))</f>
        <v/>
      </c>
      <c r="G35" s="73" t="str">
        <f>IF(B35=0,"",LOOKUP($B35,'Course List'!$C$6:$C$1019,'Course List'!H$6:H$1019))</f>
        <v/>
      </c>
      <c r="H35" s="73"/>
      <c r="I35" s="100"/>
      <c r="J35" s="96" t="str">
        <f>IF(H35=0,"",LOOKUP(H35,'GPA Table'!$B$5:$B$16,'GPA Table'!$E$5:$E$16))</f>
        <v/>
      </c>
      <c r="K35" s="231"/>
      <c r="L35" s="223"/>
      <c r="M35" s="17">
        <f t="shared" si="8"/>
        <v>0</v>
      </c>
      <c r="N35" s="17">
        <f t="shared" si="9"/>
        <v>0</v>
      </c>
      <c r="O35" s="98"/>
      <c r="P35" s="19"/>
    </row>
    <row r="36" spans="1:16" s="29" customFormat="1" ht="16.2" thickBot="1" x14ac:dyDescent="0.35">
      <c r="A36" s="214">
        <f>A35+1</f>
        <v>8</v>
      </c>
      <c r="B36" s="74"/>
      <c r="C36" s="73" t="str">
        <f>IF(B36=0,"",LOOKUP($B36,'Course List'!$C$6:$C$1019,'Course List'!D$6:D$1019))</f>
        <v/>
      </c>
      <c r="D36" s="73" t="str">
        <f>IF(B36=0,"",LOOKUP($B36,'Course List'!$C$6:$C$1019,'Course List'!E$6:E$1019))</f>
        <v/>
      </c>
      <c r="E36" s="73" t="str">
        <f>IF(B36=0,"",LOOKUP($B36,'Course List'!$C$6:$C$1019,'Course List'!F$6:F$1019))</f>
        <v/>
      </c>
      <c r="F36" s="73" t="str">
        <f>IF(B36=0,"",LOOKUP($B36,'Course List'!$C$6:$C$1019,'Course List'!G$6:G$1019))</f>
        <v/>
      </c>
      <c r="G36" s="73" t="str">
        <f>IF(B36=0,"",LOOKUP($B36,'Course List'!$C$6:$C$1019,'Course List'!H$6:H$1019))</f>
        <v/>
      </c>
      <c r="H36" s="73"/>
      <c r="I36" s="100"/>
      <c r="J36" s="96" t="str">
        <f>IF(H36=0,"",LOOKUP(H36,'GPA Table'!$B$5:$B$16,'GPA Table'!$E$5:$E$16))</f>
        <v/>
      </c>
      <c r="K36" s="231"/>
      <c r="L36" s="223"/>
      <c r="M36" s="17">
        <f t="shared" si="8"/>
        <v>0</v>
      </c>
      <c r="N36" s="17">
        <f t="shared" si="9"/>
        <v>0</v>
      </c>
      <c r="O36" s="98"/>
      <c r="P36" s="19"/>
    </row>
    <row r="37" spans="1:16" s="29" customFormat="1" ht="16.2" thickBot="1" x14ac:dyDescent="0.35">
      <c r="A37" s="211"/>
      <c r="B37" s="212" t="str">
        <f>B28</f>
        <v>Semester</v>
      </c>
      <c r="C37" s="212">
        <f>C28+1</f>
        <v>4</v>
      </c>
      <c r="D37" s="212" t="str">
        <f>D28</f>
        <v>Total Credit Hours</v>
      </c>
      <c r="E37" s="212">
        <f>SUM(E38:E45)</f>
        <v>18</v>
      </c>
      <c r="F37" s="182" t="str">
        <f>F19</f>
        <v>SPRING</v>
      </c>
      <c r="G37" s="182">
        <f>G28+1</f>
        <v>2018</v>
      </c>
      <c r="H37" s="43"/>
      <c r="I37" s="44"/>
      <c r="J37" s="50">
        <f>IF(N37=0,0,ROUND(M37/N37,2))</f>
        <v>0</v>
      </c>
      <c r="K37" s="232"/>
      <c r="L37" s="224"/>
      <c r="M37" s="36">
        <f>SUM(M38:M45)</f>
        <v>0</v>
      </c>
      <c r="N37" s="37">
        <f t="shared" ref="N37" si="11">SUM(N38:N45)</f>
        <v>0</v>
      </c>
      <c r="O37" s="14"/>
      <c r="P37" s="12"/>
    </row>
    <row r="38" spans="1:16" s="29" customFormat="1" x14ac:dyDescent="0.3">
      <c r="A38" s="213">
        <v>1</v>
      </c>
      <c r="B38" s="103" t="s">
        <v>398</v>
      </c>
      <c r="C38" s="103" t="str">
        <f>IF(B38=0,"",LOOKUP($B38,'Course List'!$C$6:$C$1019,'Course List'!D$6:D$1019))</f>
        <v>  058</v>
      </c>
      <c r="D38" s="103" t="str">
        <f>IF(B38=0,"",LOOKUP($B38,'Course List'!$C$6:$C$1019,'Course List'!E$6:E$1019))</f>
        <v> Analytical Mechanics II (w 2-hr recitation)</v>
      </c>
      <c r="E38" s="103">
        <f>IF(B38=0,"",LOOKUP($B38,'Course List'!$C$6:$C$1019,'Course List'!F$6:F$1019))</f>
        <v>3</v>
      </c>
      <c r="F38" s="103" t="str">
        <f>IF(B38=0,"",LOOKUP($B38,'Course List'!$C$6:$C$1019,'Course List'!G$6:G$1019))</f>
        <v>F &amp; S</v>
      </c>
      <c r="G38" s="103" t="str">
        <f>IF(B38=0,"",LOOKUP($B38,'Course List'!$C$6:$C$1019,'Course List'!H$6:H$1019))</f>
        <v>Prerequisite: ApSc 2057 (57)</v>
      </c>
      <c r="H38" s="73"/>
      <c r="I38" s="100"/>
      <c r="J38" s="95" t="str">
        <f>IF(H38=0,"",LOOKUP(H38,'GPA Table'!$B$5:$B$16,'GPA Table'!$E$5:$E$16))</f>
        <v/>
      </c>
      <c r="K38" s="230"/>
      <c r="L38" s="223"/>
      <c r="M38" s="17">
        <f t="shared" ref="M38:M45" si="12">IF(E38=0,0,IF(H38=0,0,J38*E38))</f>
        <v>0</v>
      </c>
      <c r="N38" s="17">
        <f t="shared" ref="N38:N45" si="13">IF(H38=0,0,E38)</f>
        <v>0</v>
      </c>
      <c r="O38" s="98"/>
      <c r="P38" s="19"/>
    </row>
    <row r="39" spans="1:16" s="29" customFormat="1" x14ac:dyDescent="0.3">
      <c r="A39" s="213">
        <f>A38+1</f>
        <v>2</v>
      </c>
      <c r="B39" s="196" t="s">
        <v>272</v>
      </c>
      <c r="C39" s="103" t="str">
        <f>IF(B39=0,"",LOOKUP($B39,'Course List'!$C$6:$C$1019,'Course List'!D$6:D$1019))</f>
        <v>  117</v>
      </c>
      <c r="D39" s="103" t="str">
        <f>IF(B39=0,"",LOOKUP($B39,'Course List'!$C$6:$C$1019,'Course List'!E$6:E$1019))</f>
        <v> Engineering Computations (w 2-hr recitation)</v>
      </c>
      <c r="E39" s="103">
        <f>IF(B39=0,"",LOOKUP($B39,'Course List'!$C$6:$C$1019,'Course List'!F$6:F$1019))</f>
        <v>3</v>
      </c>
      <c r="F39" s="103" t="str">
        <f>IF(B39=0,"",LOOKUP($B39,'Course List'!$C$6:$C$1019,'Course List'!G$6:G$1019))</f>
        <v>S</v>
      </c>
      <c r="G39" s="103" t="str">
        <f>IF(B39=0,"",LOOKUP($B39,'Course List'!$C$6:$C$1019,'Course List'!H$6:H$1019))</f>
        <v>Prerequisite: CSci 1041, ApSc 2113 CSCI 1121</v>
      </c>
      <c r="H39" s="73"/>
      <c r="I39" s="100"/>
      <c r="J39" s="96" t="str">
        <f>IF(H39=0,"",LOOKUP(H39,'GPA Table'!$B$5:$B$16,'GPA Table'!$E$5:$E$16))</f>
        <v/>
      </c>
      <c r="K39" s="231"/>
      <c r="L39" s="223"/>
      <c r="M39" s="17">
        <f t="shared" si="12"/>
        <v>0</v>
      </c>
      <c r="N39" s="17">
        <f t="shared" si="13"/>
        <v>0</v>
      </c>
      <c r="O39" s="98"/>
      <c r="P39" s="19"/>
    </row>
    <row r="40" spans="1:16" s="29" customFormat="1" x14ac:dyDescent="0.3">
      <c r="A40" s="213">
        <f t="shared" ref="A40:A42" si="14">A39+1</f>
        <v>3</v>
      </c>
      <c r="B40" s="103" t="s">
        <v>273</v>
      </c>
      <c r="C40" s="103" t="str">
        <f>IF(B40=0,"",LOOKUP($B40,'Course List'!$C$6:$C$1019,'Course List'!D$6:D$1019))</f>
        <v>  120</v>
      </c>
      <c r="D40" s="103" t="str">
        <f>IF(B40=0,"",LOOKUP($B40,'Course List'!$C$6:$C$1019,'Course List'!E$6:E$1019))</f>
        <v> Intro to Mechanics of Solids</v>
      </c>
      <c r="E40" s="103">
        <f>IF(B40=0,"",LOOKUP($B40,'Course List'!$C$6:$C$1019,'Course List'!F$6:F$1019))</f>
        <v>3</v>
      </c>
      <c r="F40" s="103" t="str">
        <f>IF(B40=0,"",LOOKUP($B40,'Course List'!$C$6:$C$1019,'Course List'!G$6:G$1019))</f>
        <v>F &amp; S</v>
      </c>
      <c r="G40" s="103" t="str">
        <f>IF(B40=0,"",LOOKUP($B40,'Course List'!$C$6:$C$1019,'Course List'!H$6:H$1019))</f>
        <v>Prerequisite: ApSc 2057 (57), ApSc 2113 (113)</v>
      </c>
      <c r="H40" s="73"/>
      <c r="I40" s="100"/>
      <c r="J40" s="96" t="str">
        <f>IF(H40=0,"",LOOKUP(H40,'GPA Table'!$B$5:$B$16,'GPA Table'!$E$5:$E$16))</f>
        <v/>
      </c>
      <c r="K40" s="231"/>
      <c r="L40" s="223"/>
      <c r="M40" s="17">
        <f t="shared" si="12"/>
        <v>0</v>
      </c>
      <c r="N40" s="17">
        <f t="shared" si="13"/>
        <v>0</v>
      </c>
      <c r="O40" s="98"/>
      <c r="P40" s="19"/>
    </row>
    <row r="41" spans="1:16" s="29" customFormat="1" ht="15.6" customHeight="1" x14ac:dyDescent="0.3">
      <c r="A41" s="213">
        <f t="shared" si="14"/>
        <v>4</v>
      </c>
      <c r="B41" s="103" t="s">
        <v>281</v>
      </c>
      <c r="C41" s="103" t="str">
        <f>IF(B41=0,"",LOOKUP($B41,'Course List'!$C$6:$C$1019,'Course List'!D$6:D$1019))</f>
        <v>  170</v>
      </c>
      <c r="D41" s="103" t="str">
        <f>IF(B41=0,"",LOOKUP($B41,'Course List'!$C$6:$C$1019,'Course List'!E$6:E$1019))</f>
        <v> Intro to Transportation Engine</v>
      </c>
      <c r="E41" s="103">
        <f>IF(B41=0,"",LOOKUP($B41,'Course List'!$C$6:$C$1019,'Course List'!F$6:F$1019))</f>
        <v>3</v>
      </c>
      <c r="F41" s="103" t="str">
        <f>IF(B41=0,"",LOOKUP($B41,'Course List'!$C$6:$C$1019,'Course List'!G$6:G$1019))</f>
        <v>S</v>
      </c>
      <c r="G41" s="103" t="str">
        <f>IF(B41=0,"",LOOKUP($B41,'Course List'!$C$6:$C$1019,'Course List'!H$6:H$1019))</f>
        <v>Prerequisite: Math 2233 (33)</v>
      </c>
      <c r="H41" s="73"/>
      <c r="I41" s="100"/>
      <c r="J41" s="96" t="str">
        <f>IF(H41=0,"",LOOKUP(H41,'GPA Table'!$B$5:$B$16,'GPA Table'!$E$5:$E$16))</f>
        <v/>
      </c>
      <c r="K41" s="231"/>
      <c r="L41" s="223"/>
      <c r="M41" s="17">
        <f t="shared" si="12"/>
        <v>0</v>
      </c>
      <c r="N41" s="17">
        <f t="shared" si="13"/>
        <v>0</v>
      </c>
      <c r="O41" s="98"/>
      <c r="P41" s="19"/>
    </row>
    <row r="42" spans="1:16" s="29" customFormat="1" x14ac:dyDescent="0.3">
      <c r="A42" s="213">
        <f t="shared" si="14"/>
        <v>5</v>
      </c>
      <c r="B42" s="103" t="s">
        <v>399</v>
      </c>
      <c r="C42" s="103">
        <f>IF(B42=0,"",LOOKUP($B42,'Course List'!$C$6:$C$1019,'Course List'!D$6:D$1019))</f>
        <v>1</v>
      </c>
      <c r="D42" s="103" t="str">
        <f>IF(B42=0,"",LOOKUP($B42,'Course List'!$C$6:$C$1019,'Course List'!E$6:E$1019))</f>
        <v>Physical Geology</v>
      </c>
      <c r="E42" s="103">
        <f>IF(B42=0,"",LOOKUP($B42,'Course List'!$C$6:$C$1019,'Course List'!F$6:F$1019))</f>
        <v>3</v>
      </c>
      <c r="F42" s="103" t="str">
        <f>IF(B42=0,"",LOOKUP($B42,'Course List'!$C$6:$C$1019,'Course List'!G$6:G$1019))</f>
        <v>F &amp; S</v>
      </c>
      <c r="G42" s="103" t="str">
        <f>IF(B42=0,"",LOOKUP($B42,'Course List'!$C$6:$C$1019,'Course List'!H$6:H$1019))</f>
        <v xml:space="preserve"> ---</v>
      </c>
      <c r="H42" s="73"/>
      <c r="I42" s="100"/>
      <c r="J42" s="96" t="str">
        <f>IF(H42=0,"",LOOKUP(H42,'GPA Table'!$B$5:$B$16,'GPA Table'!$E$5:$E$16))</f>
        <v/>
      </c>
      <c r="K42" s="231"/>
      <c r="L42" s="223"/>
      <c r="M42" s="17">
        <f t="shared" si="12"/>
        <v>0</v>
      </c>
      <c r="N42" s="17">
        <f t="shared" si="13"/>
        <v>0</v>
      </c>
      <c r="O42" s="98"/>
      <c r="P42" s="19"/>
    </row>
    <row r="43" spans="1:16" s="29" customFormat="1" x14ac:dyDescent="0.3">
      <c r="A43" s="213">
        <f>A42+1</f>
        <v>6</v>
      </c>
      <c r="B43" s="103" t="s">
        <v>8</v>
      </c>
      <c r="C43" s="103" t="str">
        <f>IF(B43=0,"",LOOKUP($B43,'Course List'!$C$6:$C$1019,'Course List'!D$6:D$1019))</f>
        <v>---</v>
      </c>
      <c r="D43" s="103" t="str">
        <f>IF(B43=0,"",LOOKUP($B43,'Course List'!$C$6:$C$1019,'Course List'!E$6:E$1019))</f>
        <v>See the H/SS List</v>
      </c>
      <c r="E43" s="103">
        <f>IF(B43=0,"",LOOKUP($B43,'Course List'!$C$6:$C$1019,'Course List'!F$6:F$1019))</f>
        <v>3</v>
      </c>
      <c r="F43" s="103" t="str">
        <f>IF(B43=0,"",LOOKUP($B43,'Course List'!$C$6:$C$1019,'Course List'!G$6:G$1019))</f>
        <v>F &amp; S</v>
      </c>
      <c r="G43" s="103" t="str">
        <f>IF(B43=0,"",LOOKUP($B43,'Course List'!$C$6:$C$1019,'Course List'!H$6:H$1019))</f>
        <v xml:space="preserve"> ---</v>
      </c>
      <c r="H43" s="73"/>
      <c r="I43" s="100"/>
      <c r="J43" s="96" t="str">
        <f>IF(H43=0,"",LOOKUP(H43,'GPA Table'!$B$5:$B$16,'GPA Table'!$E$5:$E$16))</f>
        <v/>
      </c>
      <c r="K43" s="231"/>
      <c r="L43" s="223"/>
      <c r="M43" s="17">
        <f t="shared" si="12"/>
        <v>0</v>
      </c>
      <c r="N43" s="17">
        <f t="shared" si="13"/>
        <v>0</v>
      </c>
      <c r="O43" s="98"/>
      <c r="P43" s="19"/>
    </row>
    <row r="44" spans="1:16" s="29" customFormat="1" x14ac:dyDescent="0.3">
      <c r="A44" s="213">
        <f>A43+1</f>
        <v>7</v>
      </c>
      <c r="B44" s="197"/>
      <c r="C44" s="73" t="str">
        <f>IF(B44=0,"",LOOKUP($B44,'Course List'!$C$6:$C$1019,'Course List'!D$6:D$1019))</f>
        <v/>
      </c>
      <c r="D44" s="73" t="str">
        <f>IF(B44=0,"",LOOKUP($B44,'Course List'!$C$6:$C$1019,'Course List'!E$6:E$1019))</f>
        <v/>
      </c>
      <c r="E44" s="73" t="str">
        <f>IF(B44=0,"",LOOKUP($B44,'Course List'!$C$6:$C$1019,'Course List'!F$6:F$1019))</f>
        <v/>
      </c>
      <c r="F44" s="73" t="str">
        <f>IF(B44=0,"",LOOKUP($B44,'Course List'!$C$6:$C$1019,'Course List'!G$6:G$1019))</f>
        <v/>
      </c>
      <c r="G44" s="73" t="str">
        <f>IF(B44=0,"",LOOKUP($B44,'Course List'!$C$6:$C$1019,'Course List'!H$6:H$1019))</f>
        <v/>
      </c>
      <c r="H44" s="73"/>
      <c r="I44" s="100"/>
      <c r="J44" s="96" t="str">
        <f>IF(H44=0,"",LOOKUP(H44,'GPA Table'!$B$5:$B$16,'GPA Table'!$E$5:$E$16))</f>
        <v/>
      </c>
      <c r="K44" s="231"/>
      <c r="L44" s="223"/>
      <c r="M44" s="17">
        <f t="shared" si="12"/>
        <v>0</v>
      </c>
      <c r="N44" s="17">
        <f t="shared" si="13"/>
        <v>0</v>
      </c>
      <c r="O44" s="98"/>
      <c r="P44" s="19"/>
    </row>
    <row r="45" spans="1:16" s="29" customFormat="1" ht="16.2" thickBot="1" x14ac:dyDescent="0.35">
      <c r="A45" s="214">
        <f>A44+1</f>
        <v>8</v>
      </c>
      <c r="B45" s="74"/>
      <c r="C45" s="73" t="str">
        <f>IF(B45=0,"",LOOKUP($B45,'Course List'!$C$6:$C$1019,'Course List'!D$6:D$1019))</f>
        <v/>
      </c>
      <c r="D45" s="73" t="str">
        <f>IF(B45=0,"",LOOKUP($B45,'Course List'!$C$6:$C$1019,'Course List'!E$6:E$1019))</f>
        <v/>
      </c>
      <c r="E45" s="73" t="str">
        <f>IF(B45=0,"",LOOKUP($B45,'Course List'!$C$6:$C$1019,'Course List'!F$6:F$1019))</f>
        <v/>
      </c>
      <c r="F45" s="73" t="str">
        <f>IF(B45=0,"",LOOKUP($B45,'Course List'!$C$6:$C$1019,'Course List'!G$6:G$1019))</f>
        <v/>
      </c>
      <c r="G45" s="73" t="str">
        <f>IF(B45=0,"",LOOKUP($B45,'Course List'!$C$6:$C$1019,'Course List'!H$6:H$1019))</f>
        <v/>
      </c>
      <c r="H45" s="73"/>
      <c r="I45" s="100"/>
      <c r="J45" s="96" t="str">
        <f>IF(H45=0,"",LOOKUP(H45,'GPA Table'!$B$5:$B$16,'GPA Table'!$E$5:$E$16))</f>
        <v/>
      </c>
      <c r="K45" s="231"/>
      <c r="L45" s="223"/>
      <c r="M45" s="17">
        <f t="shared" si="12"/>
        <v>0</v>
      </c>
      <c r="N45" s="17">
        <f t="shared" si="13"/>
        <v>0</v>
      </c>
      <c r="O45" s="98"/>
      <c r="P45" s="19"/>
    </row>
    <row r="46" spans="1:16" s="29" customFormat="1" ht="16.2" thickBot="1" x14ac:dyDescent="0.35">
      <c r="A46" s="211"/>
      <c r="B46" s="212" t="str">
        <f>B37</f>
        <v>Semester</v>
      </c>
      <c r="C46" s="212">
        <f>C37+1</f>
        <v>5</v>
      </c>
      <c r="D46" s="212" t="str">
        <f>D37</f>
        <v>Total Credit Hours</v>
      </c>
      <c r="E46" s="212">
        <f>SUM(E47:E54)</f>
        <v>18</v>
      </c>
      <c r="F46" s="182" t="str">
        <f>F28</f>
        <v>FALL</v>
      </c>
      <c r="G46" s="182">
        <f>G37</f>
        <v>2018</v>
      </c>
      <c r="H46" s="43"/>
      <c r="I46" s="44"/>
      <c r="J46" s="50">
        <f>IF(N46=0,0,ROUND(M46/N46,2))</f>
        <v>0</v>
      </c>
      <c r="K46" s="232"/>
      <c r="L46" s="224"/>
      <c r="M46" s="36">
        <f t="shared" ref="M46:N46" si="15">SUM(M47:M54)</f>
        <v>0</v>
      </c>
      <c r="N46" s="37">
        <f t="shared" si="15"/>
        <v>0</v>
      </c>
      <c r="O46" s="14"/>
      <c r="P46" s="12"/>
    </row>
    <row r="47" spans="1:16" s="29" customFormat="1" x14ac:dyDescent="0.3">
      <c r="A47" s="213">
        <v>1</v>
      </c>
      <c r="B47" s="103" t="s">
        <v>400</v>
      </c>
      <c r="C47" s="103">
        <f>IF(B47=0,"",LOOKUP($B47,'Course List'!$C$6:$C$1019,'Course List'!D$6:D$1019))</f>
        <v>115</v>
      </c>
      <c r="D47" s="103" t="str">
        <f>IF(B47=0,"",LOOKUP($B47,'Course List'!$C$6:$C$1019,'Course List'!E$6:E$1019))</f>
        <v>Engineering Analysis III</v>
      </c>
      <c r="E47" s="103">
        <f>IF(B47=0,"",LOOKUP($B47,'Course List'!$C$6:$C$1019,'Course List'!F$6:F$1019))</f>
        <v>3</v>
      </c>
      <c r="F47" s="103" t="str">
        <f>IF(B47=0,"",LOOKUP($B47,'Course List'!$C$6:$C$1019,'Course List'!G$6:G$1019))</f>
        <v>F &amp; S</v>
      </c>
      <c r="G47" s="103" t="str">
        <f>IF(B47=0,"",LOOKUP($B47,'Course List'!$C$6:$C$1019,'Course List'!H$6:H$1019))</f>
        <v>Prerequisite: Math 1232 (32), UW 1020 (20)</v>
      </c>
      <c r="H47" s="73"/>
      <c r="I47" s="100"/>
      <c r="J47" s="95" t="str">
        <f>IF(H47=0,"",LOOKUP(H47,'GPA Table'!$B$5:$B$16,'GPA Table'!$E$5:$E$16))</f>
        <v/>
      </c>
      <c r="K47" s="230"/>
      <c r="L47" s="223"/>
      <c r="M47" s="17">
        <f t="shared" ref="M47:M54" si="16">IF(E47=0,0,IF(H47=0,0,J47*E47))</f>
        <v>0</v>
      </c>
      <c r="N47" s="17">
        <f t="shared" ref="N47:N54" si="17">IF(H47=0,0,E47)</f>
        <v>0</v>
      </c>
      <c r="O47" s="98"/>
      <c r="P47" s="19"/>
    </row>
    <row r="48" spans="1:16" s="29" customFormat="1" x14ac:dyDescent="0.3">
      <c r="A48" s="213">
        <f>A47+1</f>
        <v>2</v>
      </c>
      <c r="B48" s="196" t="s">
        <v>282</v>
      </c>
      <c r="C48" s="103" t="str">
        <f>IF(B48=0,"",LOOKUP($B48,'Course List'!$C$6:$C$1019,'Course List'!D$6:D$1019))</f>
        <v>  166</v>
      </c>
      <c r="D48" s="103" t="str">
        <f>IF(B48=0,"",LOOKUP($B48,'Course List'!$C$6:$C$1019,'Course List'!E$6:E$1019))</f>
        <v> Materials Engineering</v>
      </c>
      <c r="E48" s="103">
        <f>IF(B48=0,"",LOOKUP($B48,'Course List'!$C$6:$C$1019,'Course List'!F$6:F$1019))</f>
        <v>2</v>
      </c>
      <c r="F48" s="103" t="str">
        <f>IF(B48=0,"",LOOKUP($B48,'Course List'!$C$6:$C$1019,'Course List'!G$6:G$1019))</f>
        <v>F</v>
      </c>
      <c r="G48" s="103" t="str">
        <f>IF(B48=0,"",LOOKUP($B48,'Course List'!$C$6:$C$1019,'Course List'!H$6:H$1019))</f>
        <v xml:space="preserve">Prerequisite: CE 2220 (120) </v>
      </c>
      <c r="H48" s="73"/>
      <c r="I48" s="100"/>
      <c r="J48" s="96" t="str">
        <f>IF(H48=0,"",LOOKUP(H48,'GPA Table'!$B$5:$B$16,'GPA Table'!$E$5:$E$16))</f>
        <v/>
      </c>
      <c r="K48" s="231"/>
      <c r="L48" s="223"/>
      <c r="M48" s="17">
        <f t="shared" si="16"/>
        <v>0</v>
      </c>
      <c r="N48" s="17">
        <f t="shared" si="17"/>
        <v>0</v>
      </c>
      <c r="O48" s="98"/>
      <c r="P48" s="19"/>
    </row>
    <row r="49" spans="1:16" s="29" customFormat="1" x14ac:dyDescent="0.3">
      <c r="A49" s="213">
        <f t="shared" ref="A49:A51" si="18">A48+1</f>
        <v>3</v>
      </c>
      <c r="B49" s="103" t="s">
        <v>283</v>
      </c>
      <c r="C49" s="103" t="str">
        <f>IF(B49=0,"",LOOKUP($B49,'Course List'!$C$6:$C$1019,'Course List'!D$6:D$1019))</f>
        <v>  167W</v>
      </c>
      <c r="D49" s="103" t="str">
        <f>IF(B49=0,"",LOOKUP($B49,'Course List'!$C$6:$C$1019,'Course List'!E$6:E$1019))</f>
        <v> Mechanics of Materials Lab (WID)</v>
      </c>
      <c r="E49" s="103">
        <f>IF(B49=0,"",LOOKUP($B49,'Course List'!$C$6:$C$1019,'Course List'!F$6:F$1019))</f>
        <v>1</v>
      </c>
      <c r="F49" s="103" t="str">
        <f>IF(B49=0,"",LOOKUP($B49,'Course List'!$C$6:$C$1019,'Course List'!G$6:G$1019))</f>
        <v>F</v>
      </c>
      <c r="G49" s="103" t="str">
        <f>IF(B49=0,"",LOOKUP($B49,'Course List'!$C$6:$C$1019,'Course List'!H$6:H$1019))</f>
        <v>Prerequisite or corequisite: CE3110 (166)</v>
      </c>
      <c r="H49" s="73"/>
      <c r="I49" s="100"/>
      <c r="J49" s="96" t="str">
        <f>IF(H49=0,"",LOOKUP(H49,'GPA Table'!$B$5:$B$16,'GPA Table'!$E$5:$E$16))</f>
        <v/>
      </c>
      <c r="K49" s="231"/>
      <c r="L49" s="223"/>
      <c r="M49" s="17">
        <f t="shared" si="16"/>
        <v>0</v>
      </c>
      <c r="N49" s="17">
        <f t="shared" si="17"/>
        <v>0</v>
      </c>
      <c r="O49" s="98"/>
      <c r="P49" s="19"/>
    </row>
    <row r="50" spans="1:16" s="29" customFormat="1" ht="15.6" customHeight="1" x14ac:dyDescent="0.3">
      <c r="A50" s="213">
        <f t="shared" si="18"/>
        <v>4</v>
      </c>
      <c r="B50" s="103" t="s">
        <v>284</v>
      </c>
      <c r="C50" s="103" t="str">
        <f>IF(B50=0,"",LOOKUP($B50,'Course List'!$C$6:$C$1019,'Course List'!D$6:D$1019))</f>
        <v>  121</v>
      </c>
      <c r="D50" s="103" t="str">
        <f>IF(B50=0,"",LOOKUP($B50,'Course List'!$C$6:$C$1019,'Course List'!E$6:E$1019))</f>
        <v> Structural Theory I (w 2-hr recitation)</v>
      </c>
      <c r="E50" s="103">
        <f>IF(B50=0,"",LOOKUP($B50,'Course List'!$C$6:$C$1019,'Course List'!F$6:F$1019))</f>
        <v>3</v>
      </c>
      <c r="F50" s="103" t="str">
        <f>IF(B50=0,"",LOOKUP($B50,'Course List'!$C$6:$C$1019,'Course List'!G$6:G$1019))</f>
        <v>F</v>
      </c>
      <c r="G50" s="103" t="str">
        <f>IF(B50=0,"",LOOKUP($B50,'Course List'!$C$6:$C$1019,'Course List'!H$6:H$1019))</f>
        <v>Prerequisite: CE 2210 (117), CE 2220 (120)</v>
      </c>
      <c r="H50" s="73"/>
      <c r="I50" s="100"/>
      <c r="J50" s="96" t="str">
        <f>IF(H50=0,"",LOOKUP(H50,'GPA Table'!$B$5:$B$16,'GPA Table'!$E$5:$E$16))</f>
        <v/>
      </c>
      <c r="K50" s="231"/>
      <c r="L50" s="223"/>
      <c r="M50" s="17">
        <f t="shared" si="16"/>
        <v>0</v>
      </c>
      <c r="N50" s="17">
        <f t="shared" si="17"/>
        <v>0</v>
      </c>
      <c r="O50" s="98"/>
      <c r="P50" s="19"/>
    </row>
    <row r="51" spans="1:16" s="29" customFormat="1" ht="31.8" customHeight="1" x14ac:dyDescent="0.3">
      <c r="A51" s="213">
        <f t="shared" si="18"/>
        <v>5</v>
      </c>
      <c r="B51" s="103" t="s">
        <v>291</v>
      </c>
      <c r="C51" s="103" t="str">
        <f>IF(B51=0,"",LOOKUP($B51,'Course List'!$C$6:$C$1019,'Course List'!D$6:D$1019))</f>
        <v>  171</v>
      </c>
      <c r="D51" s="103" t="str">
        <f>IF(B51=0,"",LOOKUP($B51,'Course List'!$C$6:$C$1019,'Course List'!E$6:E$1019))</f>
        <v> Highway Engineering &amp; Design</v>
      </c>
      <c r="E51" s="103">
        <f>IF(B51=0,"",LOOKUP($B51,'Course List'!$C$6:$C$1019,'Course List'!F$6:F$1019))</f>
        <v>3</v>
      </c>
      <c r="F51" s="103" t="str">
        <f>IF(B51=0,"",LOOKUP($B51,'Course List'!$C$6:$C$1019,'Course List'!G$6:G$1019))</f>
        <v>F</v>
      </c>
      <c r="G51" s="103" t="str">
        <f>IF(B51=0,"",LOOKUP($B51,'Course List'!$C$6:$C$1019,'Course List'!H$6:H$1019))</f>
        <v>Prerequisite: Math 2233 (33); prerequisite or corequisite: ApSc 3115 (115) and CE 2220 (120)</v>
      </c>
      <c r="H51" s="73"/>
      <c r="I51" s="100"/>
      <c r="J51" s="96" t="str">
        <f>IF(H51=0,"",LOOKUP(H51,'GPA Table'!$B$5:$B$16,'GPA Table'!$E$5:$E$16))</f>
        <v/>
      </c>
      <c r="K51" s="231"/>
      <c r="L51" s="223"/>
      <c r="M51" s="17">
        <f t="shared" si="16"/>
        <v>0</v>
      </c>
      <c r="N51" s="17">
        <f t="shared" si="17"/>
        <v>0</v>
      </c>
      <c r="O51" s="98"/>
      <c r="P51" s="19"/>
    </row>
    <row r="52" spans="1:16" s="29" customFormat="1" x14ac:dyDescent="0.3">
      <c r="A52" s="213">
        <f>A51+1</f>
        <v>6</v>
      </c>
      <c r="B52" s="103" t="s">
        <v>9</v>
      </c>
      <c r="C52" s="103" t="str">
        <f>IF(B52=0,"",LOOKUP($B52,'Course List'!$C$6:$C$1019,'Course List'!D$6:D$1019))</f>
        <v>---</v>
      </c>
      <c r="D52" s="103" t="str">
        <f>IF(B52=0,"",LOOKUP($B52,'Course List'!$C$6:$C$1019,'Course List'!E$6:E$1019))</f>
        <v>See the H/SS List</v>
      </c>
      <c r="E52" s="103">
        <f>IF(B52=0,"",LOOKUP($B52,'Course List'!$C$6:$C$1019,'Course List'!F$6:F$1019))</f>
        <v>3</v>
      </c>
      <c r="F52" s="103" t="str">
        <f>IF(B52=0,"",LOOKUP($B52,'Course List'!$C$6:$C$1019,'Course List'!G$6:G$1019))</f>
        <v>F &amp; S</v>
      </c>
      <c r="G52" s="103" t="str">
        <f>IF(B52=0,"",LOOKUP($B52,'Course List'!$C$6:$C$1019,'Course List'!H$6:H$1019))</f>
        <v xml:space="preserve"> ---</v>
      </c>
      <c r="H52" s="73"/>
      <c r="I52" s="100"/>
      <c r="J52" s="96" t="str">
        <f>IF(H52=0,"",LOOKUP(H52,'GPA Table'!$B$5:$B$16,'GPA Table'!$E$5:$E$16))</f>
        <v/>
      </c>
      <c r="K52" s="231"/>
      <c r="L52" s="223"/>
      <c r="M52" s="17">
        <f t="shared" si="16"/>
        <v>0</v>
      </c>
      <c r="N52" s="17">
        <f t="shared" si="17"/>
        <v>0</v>
      </c>
      <c r="O52" s="98"/>
      <c r="P52" s="19"/>
    </row>
    <row r="53" spans="1:16" s="29" customFormat="1" x14ac:dyDescent="0.3">
      <c r="A53" s="213">
        <f>A52+1</f>
        <v>7</v>
      </c>
      <c r="B53" s="199" t="s">
        <v>262</v>
      </c>
      <c r="C53" s="103">
        <f>IF(B53=0,"",LOOKUP($B53,'Course List'!$C$6:$C$1019,'Course List'!D$6:D$1019))</f>
        <v>126</v>
      </c>
      <c r="D53" s="103" t="str">
        <f>IF(B53=0,"",LOOKUP($B53,'Course List'!$C$6:$C$1019,'Course List'!E$6:E$1019))</f>
        <v>Fluid Mechanics</v>
      </c>
      <c r="E53" s="103">
        <f>IF(B53=0,"",LOOKUP($B53,'Course List'!$C$6:$C$1019,'Course List'!F$6:F$1019))</f>
        <v>3</v>
      </c>
      <c r="F53" s="103" t="str">
        <f>IF(B53=0,"",LOOKUP($B53,'Course List'!$C$6:$C$1019,'Course List'!G$6:G$1019))</f>
        <v>F</v>
      </c>
      <c r="G53" s="103" t="str">
        <f>IF(B53=0,"",LOOKUP($B53,'Course List'!$C$6:$C$1019,'Course List'!H$6:H$1019))</f>
        <v>Prerequisite: ApSc 2058 (58)</v>
      </c>
      <c r="H53" s="73"/>
      <c r="I53" s="100"/>
      <c r="J53" s="96" t="str">
        <f>IF(H53=0,"",LOOKUP(H53,'GPA Table'!$B$5:$B$16,'GPA Table'!$E$5:$E$16))</f>
        <v/>
      </c>
      <c r="K53" s="231"/>
      <c r="L53" s="223"/>
      <c r="M53" s="17">
        <f t="shared" si="16"/>
        <v>0</v>
      </c>
      <c r="N53" s="17">
        <f t="shared" si="17"/>
        <v>0</v>
      </c>
      <c r="O53" s="98"/>
      <c r="P53" s="19"/>
    </row>
    <row r="54" spans="1:16" s="29" customFormat="1" ht="16.2" thickBot="1" x14ac:dyDescent="0.35">
      <c r="A54" s="214">
        <f>A53+1</f>
        <v>8</v>
      </c>
      <c r="B54" s="74"/>
      <c r="C54" s="73" t="str">
        <f>IF(B54=0,"",LOOKUP($B54,'Course List'!$C$6:$C$1019,'Course List'!D$6:D$1019))</f>
        <v/>
      </c>
      <c r="D54" s="73" t="str">
        <f>IF(B54=0,"",LOOKUP($B54,'Course List'!$C$6:$C$1019,'Course List'!E$6:E$1019))</f>
        <v/>
      </c>
      <c r="E54" s="73" t="str">
        <f>IF(B54=0,"",LOOKUP($B54,'Course List'!$C$6:$C$1019,'Course List'!F$6:F$1019))</f>
        <v/>
      </c>
      <c r="F54" s="73" t="str">
        <f>IF(B54=0,"",LOOKUP($B54,'Course List'!$C$6:$C$1019,'Course List'!G$6:G$1019))</f>
        <v/>
      </c>
      <c r="G54" s="73" t="str">
        <f>IF(B54=0,"",LOOKUP($B54,'Course List'!$C$6:$C$1019,'Course List'!H$6:H$1019))</f>
        <v/>
      </c>
      <c r="H54" s="73"/>
      <c r="I54" s="100"/>
      <c r="J54" s="96" t="str">
        <f>IF(H54=0,"",LOOKUP(H54,'GPA Table'!$B$5:$B$16,'GPA Table'!$E$5:$E$16))</f>
        <v/>
      </c>
      <c r="K54" s="231"/>
      <c r="L54" s="223"/>
      <c r="M54" s="17">
        <f t="shared" si="16"/>
        <v>0</v>
      </c>
      <c r="N54" s="17">
        <f t="shared" si="17"/>
        <v>0</v>
      </c>
      <c r="O54" s="98"/>
      <c r="P54" s="19"/>
    </row>
    <row r="55" spans="1:16" s="29" customFormat="1" ht="16.2" thickBot="1" x14ac:dyDescent="0.35">
      <c r="A55" s="211"/>
      <c r="B55" s="212" t="str">
        <f>B46</f>
        <v>Semester</v>
      </c>
      <c r="C55" s="212">
        <f>C46+1</f>
        <v>6</v>
      </c>
      <c r="D55" s="212" t="str">
        <f>D46</f>
        <v>Total Credit Hours</v>
      </c>
      <c r="E55" s="212">
        <f>SUM(E56:E63)</f>
        <v>17</v>
      </c>
      <c r="F55" s="182" t="str">
        <f>F37</f>
        <v>SPRING</v>
      </c>
      <c r="G55" s="182">
        <f>G46+1</f>
        <v>2019</v>
      </c>
      <c r="H55" s="43"/>
      <c r="I55" s="44"/>
      <c r="J55" s="50">
        <f>IF(N55=0,0,ROUND(M55/N55,2))</f>
        <v>0</v>
      </c>
      <c r="K55" s="232"/>
      <c r="L55" s="224"/>
      <c r="M55" s="36">
        <f t="shared" ref="M55:N55" si="19">SUM(M56:M63)</f>
        <v>0</v>
      </c>
      <c r="N55" s="37">
        <f t="shared" si="19"/>
        <v>0</v>
      </c>
      <c r="O55" s="14"/>
      <c r="P55" s="12"/>
    </row>
    <row r="56" spans="1:16" s="29" customFormat="1" x14ac:dyDescent="0.3">
      <c r="A56" s="213">
        <v>1</v>
      </c>
      <c r="B56" s="103" t="s">
        <v>285</v>
      </c>
      <c r="C56" s="103" t="str">
        <f>IF(B56=0,"",LOOKUP($B56,'Course List'!$C$6:$C$1019,'Course List'!D$6:D$1019))</f>
        <v>  122</v>
      </c>
      <c r="D56" s="103" t="str">
        <f>IF(B56=0,"",LOOKUP($B56,'Course List'!$C$6:$C$1019,'Course List'!E$6:E$1019))</f>
        <v> Structural Theory II (w 2-hr recitation)</v>
      </c>
      <c r="E56" s="103">
        <f>IF(B56=0,"",LOOKUP($B56,'Course List'!$C$6:$C$1019,'Course List'!F$6:F$1019))</f>
        <v>3</v>
      </c>
      <c r="F56" s="103" t="str">
        <f>IF(B56=0,"",LOOKUP($B56,'Course List'!$C$6:$C$1019,'Course List'!G$6:G$1019))</f>
        <v>S</v>
      </c>
      <c r="G56" s="103" t="str">
        <f>IF(B56=0,"",LOOKUP($B56,'Course List'!$C$6:$C$1019,'Course List'!H$6:H$1019))</f>
        <v>CE 3230 (121)</v>
      </c>
      <c r="H56" s="73"/>
      <c r="I56" s="100"/>
      <c r="J56" s="95" t="str">
        <f>IF(H56=0,"",LOOKUP(H56,'GPA Table'!$B$5:$B$16,'GPA Table'!$E$5:$E$16))</f>
        <v/>
      </c>
      <c r="K56" s="230"/>
      <c r="L56" s="223"/>
      <c r="M56" s="17">
        <f t="shared" ref="M56:M63" si="20">IF(E56=0,0,IF(H56=0,0,J56*E56))</f>
        <v>0</v>
      </c>
      <c r="N56" s="17">
        <f t="shared" ref="N56:N63" si="21">IF(H56=0,0,E56)</f>
        <v>0</v>
      </c>
      <c r="O56" s="98"/>
      <c r="P56" s="19"/>
    </row>
    <row r="57" spans="1:16" s="29" customFormat="1" x14ac:dyDescent="0.3">
      <c r="A57" s="213">
        <f>A56+1</f>
        <v>2</v>
      </c>
      <c r="B57" s="196" t="s">
        <v>286</v>
      </c>
      <c r="C57" s="103" t="str">
        <f>IF(B57=0,"",LOOKUP($B57,'Course List'!$C$6:$C$1019,'Course List'!D$6:D$1019))</f>
        <v>  192</v>
      </c>
      <c r="D57" s="103" t="str">
        <f>IF(B57=0,"",LOOKUP($B57,'Course List'!$C$6:$C$1019,'Course List'!E$6:E$1019))</f>
        <v> Reinforced Concrete Structures</v>
      </c>
      <c r="E57" s="103">
        <f>IF(B57=0,"",LOOKUP($B57,'Course List'!$C$6:$C$1019,'Course List'!F$6:F$1019))</f>
        <v>3</v>
      </c>
      <c r="F57" s="103" t="str">
        <f>IF(B57=0,"",LOOKUP($B57,'Course List'!$C$6:$C$1019,'Course List'!G$6:G$1019))</f>
        <v>S</v>
      </c>
      <c r="G57" s="103" t="str">
        <f>IF(B57=0,"",LOOKUP($B57,'Course List'!$C$6:$C$1019,'Course List'!H$6:H$1019))</f>
        <v>Prerequisite or corequisite: CE 3240 (122)</v>
      </c>
      <c r="H57" s="73"/>
      <c r="I57" s="100"/>
      <c r="J57" s="96" t="str">
        <f>IF(H57=0,"",LOOKUP(H57,'GPA Table'!$B$5:$B$16,'GPA Table'!$E$5:$E$16))</f>
        <v/>
      </c>
      <c r="K57" s="231"/>
      <c r="L57" s="223"/>
      <c r="M57" s="17">
        <f t="shared" si="20"/>
        <v>0</v>
      </c>
      <c r="N57" s="17">
        <f t="shared" si="21"/>
        <v>0</v>
      </c>
      <c r="O57" s="98"/>
      <c r="P57" s="19"/>
    </row>
    <row r="58" spans="1:16" s="29" customFormat="1" x14ac:dyDescent="0.3">
      <c r="A58" s="213">
        <f t="shared" ref="A58:A60" si="22">A57+1</f>
        <v>3</v>
      </c>
      <c r="B58" s="103" t="s">
        <v>287</v>
      </c>
      <c r="C58" s="103" t="str">
        <f>IF(B58=0,"",LOOKUP($B58,'Course List'!$C$6:$C$1019,'Course List'!D$6:D$1019))</f>
        <v>  194</v>
      </c>
      <c r="D58" s="103" t="str">
        <f>IF(B58=0,"",LOOKUP($B58,'Course List'!$C$6:$C$1019,'Course List'!E$6:E$1019))</f>
        <v> Envir Eng I:Water Resourc&amp;Qual</v>
      </c>
      <c r="E58" s="103">
        <f>IF(B58=0,"",LOOKUP($B58,'Course List'!$C$6:$C$1019,'Course List'!F$6:F$1019))</f>
        <v>3</v>
      </c>
      <c r="F58" s="103" t="str">
        <f>IF(B58=0,"",LOOKUP($B58,'Course List'!$C$6:$C$1019,'Course List'!G$6:G$1019))</f>
        <v>S</v>
      </c>
      <c r="G58" s="103" t="str">
        <f>IF(B58=0,"",LOOKUP($B58,'Course List'!$C$6:$C$1019,'Course List'!H$6:H$1019))</f>
        <v>Prerequisite or corequisite: CE3610 (193)</v>
      </c>
      <c r="H58" s="73"/>
      <c r="I58" s="100"/>
      <c r="J58" s="96" t="str">
        <f>IF(H58=0,"",LOOKUP(H58,'GPA Table'!$B$5:$B$16,'GPA Table'!$E$5:$E$16))</f>
        <v/>
      </c>
      <c r="K58" s="231"/>
      <c r="L58" s="223"/>
      <c r="M58" s="17">
        <f t="shared" si="20"/>
        <v>0</v>
      </c>
      <c r="N58" s="17">
        <f t="shared" si="21"/>
        <v>0</v>
      </c>
      <c r="O58" s="98"/>
      <c r="P58" s="19"/>
    </row>
    <row r="59" spans="1:16" s="29" customFormat="1" ht="15.6" customHeight="1" x14ac:dyDescent="0.3">
      <c r="A59" s="213">
        <f t="shared" si="22"/>
        <v>4</v>
      </c>
      <c r="B59" s="103" t="s">
        <v>288</v>
      </c>
      <c r="C59" s="103" t="str">
        <f>IF(B59=0,"",LOOKUP($B59,'Course List'!$C$6:$C$1019,'Course List'!D$6:D$1019))</f>
        <v>  189</v>
      </c>
      <c r="D59" s="103" t="str">
        <f>IF(B59=0,"",LOOKUP($B59,'Course List'!$C$6:$C$1019,'Course List'!E$6:E$1019))</f>
        <v> Environmental Engineering Lab</v>
      </c>
      <c r="E59" s="103">
        <f>IF(B59=0,"",LOOKUP($B59,'Course List'!$C$6:$C$1019,'Course List'!F$6:F$1019))</f>
        <v>1</v>
      </c>
      <c r="F59" s="103" t="str">
        <f>IF(B59=0,"",LOOKUP($B59,'Course List'!$C$6:$C$1019,'Course List'!G$6:G$1019))</f>
        <v>S</v>
      </c>
      <c r="G59" s="103" t="str">
        <f>IF(B59=0,"",LOOKUP($B59,'Course List'!$C$6:$C$1019,'Course List'!H$6:H$1019))</f>
        <v xml:space="preserve"> Corequisite: CE 3520 (194)</v>
      </c>
      <c r="H59" s="73"/>
      <c r="I59" s="100"/>
      <c r="J59" s="96" t="str">
        <f>IF(H59=0,"",LOOKUP(H59,'GPA Table'!$B$5:$B$16,'GPA Table'!$E$5:$E$16))</f>
        <v/>
      </c>
      <c r="K59" s="231"/>
      <c r="L59" s="223"/>
      <c r="M59" s="17">
        <f t="shared" si="20"/>
        <v>0</v>
      </c>
      <c r="N59" s="17">
        <f t="shared" si="21"/>
        <v>0</v>
      </c>
      <c r="O59" s="98"/>
      <c r="P59" s="19"/>
    </row>
    <row r="60" spans="1:16" s="29" customFormat="1" x14ac:dyDescent="0.3">
      <c r="A60" s="213">
        <f t="shared" si="22"/>
        <v>5</v>
      </c>
      <c r="B60" s="103" t="s">
        <v>289</v>
      </c>
      <c r="C60" s="103" t="str">
        <f>IF(B60=0,"",LOOKUP($B60,'Course List'!$C$6:$C$1019,'Course List'!D$6:D$1019))</f>
        <v>  193</v>
      </c>
      <c r="D60" s="103" t="str">
        <f>IF(B60=0,"",LOOKUP($B60,'Course List'!$C$6:$C$1019,'Course List'!E$6:E$1019))</f>
        <v> Hydraulics</v>
      </c>
      <c r="E60" s="103">
        <f>IF(B60=0,"",LOOKUP($B60,'Course List'!$C$6:$C$1019,'Course List'!F$6:F$1019))</f>
        <v>3</v>
      </c>
      <c r="F60" s="103" t="str">
        <f>IF(B60=0,"",LOOKUP($B60,'Course List'!$C$6:$C$1019,'Course List'!G$6:G$1019))</f>
        <v>S</v>
      </c>
      <c r="G60" s="103" t="str">
        <f>IF(B60=0,"",LOOKUP($B60,'Course List'!$C$6:$C$1019,'Course List'!H$6:H$1019))</f>
        <v>Prerequisite: MAE 3126</v>
      </c>
      <c r="H60" s="73"/>
      <c r="I60" s="100"/>
      <c r="J60" s="96" t="str">
        <f>IF(H60=0,"",LOOKUP(H60,'GPA Table'!$B$5:$B$16,'GPA Table'!$E$5:$E$16))</f>
        <v/>
      </c>
      <c r="K60" s="231"/>
      <c r="L60" s="223"/>
      <c r="M60" s="17">
        <f t="shared" si="20"/>
        <v>0</v>
      </c>
      <c r="N60" s="17">
        <f t="shared" si="21"/>
        <v>0</v>
      </c>
      <c r="O60" s="98"/>
      <c r="P60" s="19"/>
    </row>
    <row r="61" spans="1:16" s="29" customFormat="1" x14ac:dyDescent="0.3">
      <c r="A61" s="213">
        <f>A60+1</f>
        <v>6</v>
      </c>
      <c r="B61" s="103" t="s">
        <v>290</v>
      </c>
      <c r="C61" s="103" t="str">
        <f>IF(B61=0,"",LOOKUP($B61,'Course List'!$C$6:$C$1019,'Course List'!D$6:D$1019))</f>
        <v>  188</v>
      </c>
      <c r="D61" s="103" t="str">
        <f>IF(B61=0,"",LOOKUP($B61,'Course List'!$C$6:$C$1019,'Course List'!E$6:E$1019))</f>
        <v> Hydraulics Laboratory</v>
      </c>
      <c r="E61" s="103">
        <f>IF(B61=0,"",LOOKUP($B61,'Course List'!$C$6:$C$1019,'Course List'!F$6:F$1019))</f>
        <v>1</v>
      </c>
      <c r="F61" s="103" t="str">
        <f>IF(B61=0,"",LOOKUP($B61,'Course List'!$C$6:$C$1019,'Course List'!G$6:G$1019))</f>
        <v>S</v>
      </c>
      <c r="G61" s="103" t="str">
        <f>IF(B61=0,"",LOOKUP($B61,'Course List'!$C$6:$C$1019,'Course List'!H$6:H$1019))</f>
        <v>Prerequisite or corequisite: CE 3610 (193)</v>
      </c>
      <c r="H61" s="73"/>
      <c r="I61" s="100"/>
      <c r="J61" s="96" t="str">
        <f>IF(H61=0,"",LOOKUP(H61,'GPA Table'!$B$5:$B$16,'GPA Table'!$E$5:$E$16))</f>
        <v/>
      </c>
      <c r="K61" s="231"/>
      <c r="L61" s="223"/>
      <c r="M61" s="17">
        <f t="shared" si="20"/>
        <v>0</v>
      </c>
      <c r="N61" s="17">
        <f t="shared" si="21"/>
        <v>0</v>
      </c>
      <c r="O61" s="98"/>
      <c r="P61" s="19"/>
    </row>
    <row r="62" spans="1:16" s="29" customFormat="1" x14ac:dyDescent="0.3">
      <c r="A62" s="213">
        <f>A61+1</f>
        <v>7</v>
      </c>
      <c r="B62" s="199" t="s">
        <v>10</v>
      </c>
      <c r="C62" s="103" t="str">
        <f>IF(B62=0,"",LOOKUP($B62,'Course List'!$C$6:$C$1019,'Course List'!D$6:D$1019))</f>
        <v>---</v>
      </c>
      <c r="D62" s="103" t="str">
        <f>IF(B62=0,"",LOOKUP($B62,'Course List'!$C$6:$C$1019,'Course List'!E$6:E$1019))</f>
        <v>See the H/SS List</v>
      </c>
      <c r="E62" s="103">
        <f>IF(B62=0,"",LOOKUP($B62,'Course List'!$C$6:$C$1019,'Course List'!F$6:F$1019))</f>
        <v>3</v>
      </c>
      <c r="F62" s="103" t="str">
        <f>IF(B62=0,"",LOOKUP($B62,'Course List'!$C$6:$C$1019,'Course List'!G$6:G$1019))</f>
        <v>F &amp; S</v>
      </c>
      <c r="G62" s="103" t="str">
        <f>IF(B62=0,"",LOOKUP($B62,'Course List'!$C$6:$C$1019,'Course List'!H$6:H$1019))</f>
        <v xml:space="preserve"> ---</v>
      </c>
      <c r="H62" s="73"/>
      <c r="I62" s="100"/>
      <c r="J62" s="96" t="str">
        <f>IF(H62=0,"",LOOKUP(H62,'GPA Table'!$B$5:$B$16,'GPA Table'!$E$5:$E$16))</f>
        <v/>
      </c>
      <c r="K62" s="231"/>
      <c r="L62" s="223"/>
      <c r="M62" s="17">
        <f t="shared" si="20"/>
        <v>0</v>
      </c>
      <c r="N62" s="17">
        <f t="shared" si="21"/>
        <v>0</v>
      </c>
      <c r="O62" s="98"/>
      <c r="P62" s="19"/>
    </row>
    <row r="63" spans="1:16" s="29" customFormat="1" ht="16.2" thickBot="1" x14ac:dyDescent="0.35">
      <c r="A63" s="214">
        <f>A62+1</f>
        <v>8</v>
      </c>
      <c r="B63" s="74"/>
      <c r="C63" s="73" t="str">
        <f>IF(B63=0,"",LOOKUP($B63,'Course List'!$C$6:$C$1019,'Course List'!D$6:D$1019))</f>
        <v/>
      </c>
      <c r="D63" s="73" t="str">
        <f>IF(B63=0,"",LOOKUP($B63,'Course List'!$C$6:$C$1019,'Course List'!E$6:E$1019))</f>
        <v/>
      </c>
      <c r="E63" s="73" t="str">
        <f>IF(B63=0,"",LOOKUP($B63,'Course List'!$C$6:$C$1019,'Course List'!F$6:F$1019))</f>
        <v/>
      </c>
      <c r="F63" s="73" t="str">
        <f>IF(B63=0,"",LOOKUP($B63,'Course List'!$C$6:$C$1019,'Course List'!G$6:G$1019))</f>
        <v/>
      </c>
      <c r="G63" s="73" t="str">
        <f>IF(B63=0,"",LOOKUP($B63,'Course List'!$C$6:$C$1019,'Course List'!H$6:H$1019))</f>
        <v/>
      </c>
      <c r="H63" s="73"/>
      <c r="I63" s="100"/>
      <c r="J63" s="96" t="str">
        <f>IF(H63=0,"",LOOKUP(H63,'GPA Table'!$B$5:$B$16,'GPA Table'!$E$5:$E$16))</f>
        <v/>
      </c>
      <c r="K63" s="231"/>
      <c r="L63" s="223"/>
      <c r="M63" s="17">
        <f t="shared" si="20"/>
        <v>0</v>
      </c>
      <c r="N63" s="17">
        <f t="shared" si="21"/>
        <v>0</v>
      </c>
      <c r="O63" s="98"/>
      <c r="P63" s="19"/>
    </row>
    <row r="64" spans="1:16" s="29" customFormat="1" ht="16.2" thickBot="1" x14ac:dyDescent="0.35">
      <c r="A64" s="211"/>
      <c r="B64" s="212" t="str">
        <f>B55</f>
        <v>Semester</v>
      </c>
      <c r="C64" s="212">
        <f>C55+1</f>
        <v>7</v>
      </c>
      <c r="D64" s="212" t="str">
        <f>D55</f>
        <v>Total Credit Hours</v>
      </c>
      <c r="E64" s="212">
        <f>SUM(E65:E72)</f>
        <v>16</v>
      </c>
      <c r="F64" s="182" t="str">
        <f>F46</f>
        <v>FALL</v>
      </c>
      <c r="G64" s="182">
        <f>G55</f>
        <v>2019</v>
      </c>
      <c r="H64" s="43"/>
      <c r="I64" s="44"/>
      <c r="J64" s="50">
        <f>IF(N64=0,0,ROUND(M64/N64,2))</f>
        <v>0</v>
      </c>
      <c r="K64" s="232"/>
      <c r="L64" s="224"/>
      <c r="M64" s="36">
        <f t="shared" ref="M64:N64" si="23">SUM(M65:M72)</f>
        <v>0</v>
      </c>
      <c r="N64" s="37">
        <f t="shared" si="23"/>
        <v>0</v>
      </c>
      <c r="O64" s="14"/>
      <c r="P64" s="12"/>
    </row>
    <row r="65" spans="1:16" s="29" customFormat="1" x14ac:dyDescent="0.3">
      <c r="A65" s="213">
        <v>1</v>
      </c>
      <c r="B65" s="103" t="s">
        <v>292</v>
      </c>
      <c r="C65" s="103" t="str">
        <f>IF(B65=0,"",LOOKUP($B65,'Course List'!$C$6:$C$1019,'Course List'!D$6:D$1019))</f>
        <v>  191</v>
      </c>
      <c r="D65" s="103" t="str">
        <f>IF(B65=0,"",LOOKUP($B65,'Course List'!$C$6:$C$1019,'Course List'!E$6:E$1019))</f>
        <v> Metal Structures</v>
      </c>
      <c r="E65" s="103">
        <f>IF(B65=0,"",LOOKUP($B65,'Course List'!$C$6:$C$1019,'Course List'!F$6:F$1019))</f>
        <v>3</v>
      </c>
      <c r="F65" s="103" t="str">
        <f>IF(B65=0,"",LOOKUP($B65,'Course List'!$C$6:$C$1019,'Course List'!G$6:G$1019))</f>
        <v>F</v>
      </c>
      <c r="G65" s="103" t="str">
        <f>IF(B65=0,"",LOOKUP($B65,'Course List'!$C$6:$C$1019,'Course List'!H$6:H$1019))</f>
        <v>Prerequisite: CE 3240 (122)</v>
      </c>
      <c r="H65" s="73"/>
      <c r="I65" s="100"/>
      <c r="J65" s="95" t="str">
        <f>IF(H65=0,"",LOOKUP(H65,'GPA Table'!$B$5:$B$16,'GPA Table'!$E$5:$E$16))</f>
        <v/>
      </c>
      <c r="K65" s="230"/>
      <c r="L65" s="223"/>
      <c r="M65" s="17">
        <f t="shared" ref="M65:M72" si="24">IF(E65=0,0,IF(H65=0,0,J65*E65))</f>
        <v>0</v>
      </c>
      <c r="N65" s="17">
        <f t="shared" ref="N65:N72" si="25">IF(H65=0,0,E65)</f>
        <v>0</v>
      </c>
      <c r="O65" s="98"/>
      <c r="P65" s="19"/>
    </row>
    <row r="66" spans="1:16" s="29" customFormat="1" x14ac:dyDescent="0.3">
      <c r="A66" s="213">
        <f>A65+1</f>
        <v>2</v>
      </c>
      <c r="B66" s="196" t="s">
        <v>295</v>
      </c>
      <c r="C66" s="103" t="str">
        <f>IF(B66=0,"",LOOKUP($B66,'Course List'!$C$6:$C$1019,'Course List'!D$6:D$1019))</f>
        <v>  168</v>
      </c>
      <c r="D66" s="103" t="str">
        <f>IF(B66=0,"",LOOKUP($B66,'Course List'!$C$6:$C$1019,'Course List'!E$6:E$1019))</f>
        <v> Intro-Geotechnical Engineering</v>
      </c>
      <c r="E66" s="103">
        <f>IF(B66=0,"",LOOKUP($B66,'Course List'!$C$6:$C$1019,'Course List'!F$6:F$1019))</f>
        <v>3</v>
      </c>
      <c r="F66" s="103" t="str">
        <f>IF(B66=0,"",LOOKUP($B66,'Course List'!$C$6:$C$1019,'Course List'!G$6:G$1019))</f>
        <v>F</v>
      </c>
      <c r="G66" s="103" t="str">
        <f>IF(B66=0,"",LOOKUP($B66,'Course List'!$C$6:$C$1019,'Course List'!H$6:H$1019))</f>
        <v>Prerequisite: CE 2220 (120), MAE 3126</v>
      </c>
      <c r="H66" s="73"/>
      <c r="I66" s="100"/>
      <c r="J66" s="96" t="str">
        <f>IF(H66=0,"",LOOKUP(H66,'GPA Table'!$B$5:$B$16,'GPA Table'!$E$5:$E$16))</f>
        <v/>
      </c>
      <c r="K66" s="231"/>
      <c r="L66" s="223"/>
      <c r="M66" s="17">
        <f t="shared" si="24"/>
        <v>0</v>
      </c>
      <c r="N66" s="17">
        <f t="shared" si="25"/>
        <v>0</v>
      </c>
      <c r="O66" s="98"/>
      <c r="P66" s="19"/>
    </row>
    <row r="67" spans="1:16" s="29" customFormat="1" x14ac:dyDescent="0.3">
      <c r="A67" s="213">
        <f t="shared" ref="A67:A69" si="26">A66+1</f>
        <v>3</v>
      </c>
      <c r="B67" s="103" t="s">
        <v>296</v>
      </c>
      <c r="C67" s="103" t="str">
        <f>IF(B67=0,"",LOOKUP($B67,'Course List'!$C$6:$C$1019,'Course List'!D$6:D$1019))</f>
        <v>  185</v>
      </c>
      <c r="D67" s="103" t="str">
        <f>IF(B67=0,"",LOOKUP($B67,'Course List'!$C$6:$C$1019,'Course List'!E$6:E$1019))</f>
        <v> Geotechnical Engineering Lab</v>
      </c>
      <c r="E67" s="103">
        <f>IF(B67=0,"",LOOKUP($B67,'Course List'!$C$6:$C$1019,'Course List'!F$6:F$1019))</f>
        <v>1</v>
      </c>
      <c r="F67" s="103" t="str">
        <f>IF(B67=0,"",LOOKUP($B67,'Course List'!$C$6:$C$1019,'Course List'!G$6:G$1019))</f>
        <v>F</v>
      </c>
      <c r="G67" s="103" t="str">
        <f>IF(B67=0,"",LOOKUP($B67,'Course List'!$C$6:$C$1019,'Course List'!H$6:H$1019))</f>
        <v>Prerequisite or corequisite: CE 4410 (168)</v>
      </c>
      <c r="H67" s="73"/>
      <c r="I67" s="100"/>
      <c r="J67" s="96" t="str">
        <f>IF(H67=0,"",LOOKUP(H67,'GPA Table'!$B$5:$B$16,'GPA Table'!$E$5:$E$16))</f>
        <v/>
      </c>
      <c r="K67" s="231"/>
      <c r="L67" s="223"/>
      <c r="M67" s="17">
        <f t="shared" si="24"/>
        <v>0</v>
      </c>
      <c r="N67" s="17">
        <f t="shared" si="25"/>
        <v>0</v>
      </c>
      <c r="O67" s="98"/>
      <c r="P67" s="19"/>
    </row>
    <row r="68" spans="1:16" s="29" customFormat="1" ht="15.6" customHeight="1" x14ac:dyDescent="0.3">
      <c r="A68" s="213">
        <f t="shared" si="26"/>
        <v>4</v>
      </c>
      <c r="B68" s="103" t="s">
        <v>297</v>
      </c>
      <c r="C68" s="103" t="str">
        <f>IF(B68=0,"",LOOKUP($B68,'Course List'!$C$6:$C$1019,'Course List'!D$6:D$1019))</f>
        <v>  197</v>
      </c>
      <c r="D68" s="103" t="str">
        <f>IF(B68=0,"",LOOKUP($B68,'Course List'!$C$6:$C$1019,'Course List'!E$6:E$1019))</f>
        <v> Env Eng 2:Water Supply/Pollutn</v>
      </c>
      <c r="E68" s="103">
        <f>IF(B68=0,"",LOOKUP($B68,'Course List'!$C$6:$C$1019,'Course List'!F$6:F$1019))</f>
        <v>3</v>
      </c>
      <c r="F68" s="103" t="str">
        <f>IF(B68=0,"",LOOKUP($B68,'Course List'!$C$6:$C$1019,'Course List'!G$6:G$1019))</f>
        <v>F</v>
      </c>
      <c r="G68" s="103" t="str">
        <f>IF(B68=0,"",LOOKUP($B68,'Course List'!$C$6:$C$1019,'Course List'!H$6:H$1019))</f>
        <v>Prerequisite: CE 3520 (194)</v>
      </c>
      <c r="H68" s="73"/>
      <c r="I68" s="100"/>
      <c r="J68" s="96" t="str">
        <f>IF(H68=0,"",LOOKUP(H68,'GPA Table'!$B$5:$B$16,'GPA Table'!$E$5:$E$16))</f>
        <v/>
      </c>
      <c r="K68" s="231"/>
      <c r="L68" s="223"/>
      <c r="M68" s="17">
        <f t="shared" si="24"/>
        <v>0</v>
      </c>
      <c r="N68" s="17">
        <f t="shared" si="25"/>
        <v>0</v>
      </c>
      <c r="O68" s="98"/>
      <c r="P68" s="19"/>
    </row>
    <row r="69" spans="1:16" s="29" customFormat="1" ht="31.2" x14ac:dyDescent="0.3">
      <c r="A69" s="213">
        <f t="shared" si="26"/>
        <v>5</v>
      </c>
      <c r="B69" s="103" t="s">
        <v>298</v>
      </c>
      <c r="C69" s="103" t="str">
        <f>IF(B69=0,"",LOOKUP($B69,'Course List'!$C$6:$C$1019,'Course List'!D$6:D$1019))</f>
        <v>  195</v>
      </c>
      <c r="D69" s="103" t="str">
        <f>IF(B69=0,"",LOOKUP($B69,'Course List'!$C$6:$C$1019,'Course List'!E$6:E$1019))</f>
        <v> Hydrology &amp; Hydraulic Design</v>
      </c>
      <c r="E69" s="103">
        <f>IF(B69=0,"",LOOKUP($B69,'Course List'!$C$6:$C$1019,'Course List'!F$6:F$1019))</f>
        <v>3</v>
      </c>
      <c r="F69" s="103" t="str">
        <f>IF(B69=0,"",LOOKUP($B69,'Course List'!$C$6:$C$1019,'Course List'!G$6:G$1019))</f>
        <v>F</v>
      </c>
      <c r="G69" s="103" t="str">
        <f>IF(B69=0,"",LOOKUP($B69,'Course List'!$C$6:$C$1019,'Course List'!H$6:H$1019))</f>
        <v>Prerequisite or corequisite: ApSc 3115 (115), CE 3610 (193)</v>
      </c>
      <c r="H69" s="73"/>
      <c r="I69" s="100"/>
      <c r="J69" s="96" t="str">
        <f>IF(H69=0,"",LOOKUP(H69,'GPA Table'!$B$5:$B$16,'GPA Table'!$E$5:$E$16))</f>
        <v/>
      </c>
      <c r="K69" s="231"/>
      <c r="L69" s="223"/>
      <c r="M69" s="17">
        <f t="shared" si="24"/>
        <v>0</v>
      </c>
      <c r="N69" s="17">
        <f t="shared" si="25"/>
        <v>0</v>
      </c>
      <c r="O69" s="98"/>
      <c r="P69" s="19"/>
    </row>
    <row r="70" spans="1:16" s="29" customFormat="1" x14ac:dyDescent="0.3">
      <c r="A70" s="213">
        <f>A69+1</f>
        <v>6</v>
      </c>
      <c r="B70" s="103" t="s">
        <v>824</v>
      </c>
      <c r="C70" s="103" t="str">
        <f>IF(B70=0,"",LOOKUP($B70,'Course List'!$C$6:$C$1019,'Course List'!D$6:D$1019))</f>
        <v>---</v>
      </c>
      <c r="D70" s="103" t="str">
        <f>IF(B70=0,"",LOOKUP($B70,'Course List'!$C$6:$C$1019,'Course List'!E$6:E$1019))</f>
        <v>See the CE Eng. Elective List</v>
      </c>
      <c r="E70" s="103">
        <f>IF(B70=0,"",LOOKUP($B70,'Course List'!$C$6:$C$1019,'Course List'!F$6:F$1019))</f>
        <v>3</v>
      </c>
      <c r="F70" s="103" t="str">
        <f>IF(B70=0,"",LOOKUP($B70,'Course List'!$C$6:$C$1019,'Course List'!G$6:G$1019))</f>
        <v>F &amp; S</v>
      </c>
      <c r="G70" s="103" t="str">
        <f>IF(B70=0,"",LOOKUP($B70,'Course List'!$C$6:$C$1019,'Course List'!H$6:H$1019))</f>
        <v xml:space="preserve"> ---</v>
      </c>
      <c r="H70" s="73"/>
      <c r="I70" s="100"/>
      <c r="J70" s="96" t="str">
        <f>IF(H70=0,"",LOOKUP(H70,'GPA Table'!$B$5:$B$16,'GPA Table'!$E$5:$E$16))</f>
        <v/>
      </c>
      <c r="K70" s="231"/>
      <c r="L70" s="223"/>
      <c r="M70" s="17">
        <f t="shared" si="24"/>
        <v>0</v>
      </c>
      <c r="N70" s="17">
        <f t="shared" si="25"/>
        <v>0</v>
      </c>
      <c r="O70" s="98"/>
      <c r="P70" s="19"/>
    </row>
    <row r="71" spans="1:16" s="29" customFormat="1" x14ac:dyDescent="0.3">
      <c r="A71" s="213">
        <f>A70+1</f>
        <v>7</v>
      </c>
      <c r="B71" s="197"/>
      <c r="C71" s="73" t="str">
        <f>IF(B71=0,"",LOOKUP($B71,'Course List'!$C$6:$C$1019,'Course List'!D$6:D$1019))</f>
        <v/>
      </c>
      <c r="D71" s="73" t="str">
        <f>IF(B71=0,"",LOOKUP($B71,'Course List'!$C$6:$C$1019,'Course List'!E$6:E$1019))</f>
        <v/>
      </c>
      <c r="E71" s="73" t="str">
        <f>IF(B71=0,"",LOOKUP($B71,'Course List'!$C$6:$C$1019,'Course List'!F$6:F$1019))</f>
        <v/>
      </c>
      <c r="F71" s="73" t="str">
        <f>IF(B71=0,"",LOOKUP($B71,'Course List'!$C$6:$C$1019,'Course List'!G$6:G$1019))</f>
        <v/>
      </c>
      <c r="G71" s="73" t="str">
        <f>IF(B71=0,"",LOOKUP($B71,'Course List'!$C$6:$C$1019,'Course List'!H$6:H$1019))</f>
        <v/>
      </c>
      <c r="H71" s="73"/>
      <c r="I71" s="100"/>
      <c r="J71" s="96" t="str">
        <f>IF(H71=0,"",LOOKUP(H71,'GPA Table'!$B$5:$B$16,'GPA Table'!$E$5:$E$16))</f>
        <v/>
      </c>
      <c r="K71" s="231"/>
      <c r="L71" s="223"/>
      <c r="M71" s="17">
        <f t="shared" si="24"/>
        <v>0</v>
      </c>
      <c r="N71" s="17">
        <f t="shared" si="25"/>
        <v>0</v>
      </c>
      <c r="O71" s="98"/>
      <c r="P71" s="19"/>
    </row>
    <row r="72" spans="1:16" s="29" customFormat="1" ht="16.2" thickBot="1" x14ac:dyDescent="0.35">
      <c r="A72" s="214">
        <f>A71+1</f>
        <v>8</v>
      </c>
      <c r="B72" s="74"/>
      <c r="C72" s="73" t="str">
        <f>IF(B72=0,"",LOOKUP($B72,'Course List'!$C$6:$C$1019,'Course List'!D$6:D$1019))</f>
        <v/>
      </c>
      <c r="D72" s="73" t="str">
        <f>IF(B72=0,"",LOOKUP($B72,'Course List'!$C$6:$C$1019,'Course List'!E$6:E$1019))</f>
        <v/>
      </c>
      <c r="E72" s="73" t="str">
        <f>IF(B72=0,"",LOOKUP($B72,'Course List'!$C$6:$C$1019,'Course List'!F$6:F$1019))</f>
        <v/>
      </c>
      <c r="F72" s="73" t="str">
        <f>IF(B72=0,"",LOOKUP($B72,'Course List'!$C$6:$C$1019,'Course List'!G$6:G$1019))</f>
        <v/>
      </c>
      <c r="G72" s="73" t="str">
        <f>IF(B72=0,"",LOOKUP($B72,'Course List'!$C$6:$C$1019,'Course List'!H$6:H$1019))</f>
        <v/>
      </c>
      <c r="H72" s="73"/>
      <c r="I72" s="100"/>
      <c r="J72" s="96" t="str">
        <f>IF(H72=0,"",LOOKUP(H72,'GPA Table'!$B$5:$B$16,'GPA Table'!$E$5:$E$16))</f>
        <v/>
      </c>
      <c r="K72" s="231"/>
      <c r="L72" s="223"/>
      <c r="M72" s="17">
        <f t="shared" si="24"/>
        <v>0</v>
      </c>
      <c r="N72" s="17">
        <f t="shared" si="25"/>
        <v>0</v>
      </c>
      <c r="O72" s="98"/>
      <c r="P72" s="19"/>
    </row>
    <row r="73" spans="1:16" s="112" customFormat="1" ht="16.2" thickBot="1" x14ac:dyDescent="0.35">
      <c r="A73" s="193"/>
      <c r="B73" s="194" t="str">
        <f>B64</f>
        <v>Semester</v>
      </c>
      <c r="C73" s="194">
        <f>C64+1</f>
        <v>8</v>
      </c>
      <c r="D73" s="194" t="str">
        <f>D64</f>
        <v>Total Credit Hours</v>
      </c>
      <c r="E73" s="194">
        <f>SUM(E74:E81)</f>
        <v>15</v>
      </c>
      <c r="F73" s="105" t="str">
        <f>F55</f>
        <v>SPRING</v>
      </c>
      <c r="G73" s="105">
        <f>G64+1</f>
        <v>2020</v>
      </c>
      <c r="H73" s="105"/>
      <c r="I73" s="106"/>
      <c r="J73" s="107">
        <f>IF(N73=0,0,ROUND(M73/N73,2))</f>
        <v>0</v>
      </c>
      <c r="K73" s="232"/>
      <c r="L73" s="225"/>
      <c r="M73" s="108">
        <f t="shared" ref="M73:N73" si="27">SUM(M74:M81)</f>
        <v>0</v>
      </c>
      <c r="N73" s="109">
        <f t="shared" si="27"/>
        <v>0</v>
      </c>
      <c r="O73" s="110"/>
      <c r="P73" s="111"/>
    </row>
    <row r="74" spans="1:16" s="29" customFormat="1" x14ac:dyDescent="0.3">
      <c r="A74" s="195">
        <v>1</v>
      </c>
      <c r="B74" s="103" t="s">
        <v>293</v>
      </c>
      <c r="C74" s="103" t="str">
        <f>IF(B74=0,"",LOOKUP($B74,'Course List'!$C$6:$C$1019,'Course List'!D$6:D$1019))</f>
        <v>  190W</v>
      </c>
      <c r="D74" s="103" t="str">
        <f>IF(B74=0,"",LOOKUP($B74,'Course List'!$C$6:$C$1019,'Course List'!E$6:E$1019))</f>
        <v> Contracts and Specifications (WID)</v>
      </c>
      <c r="E74" s="103">
        <f>IF(B74=0,"",LOOKUP($B74,'Course List'!$C$6:$C$1019,'Course List'!F$6:F$1019))</f>
        <v>3</v>
      </c>
      <c r="F74" s="103" t="str">
        <f>IF(B74=0,"",LOOKUP($B74,'Course List'!$C$6:$C$1019,'Course List'!G$6:G$1019))</f>
        <v>S</v>
      </c>
      <c r="G74" s="103" t="str">
        <f>IF(B74=0,"",LOOKUP($B74,'Course List'!$C$6:$C$1019,'Course List'!H$6:H$1019))</f>
        <v>None</v>
      </c>
      <c r="H74" s="73"/>
      <c r="I74" s="100"/>
      <c r="J74" s="95" t="str">
        <f>IF(H74=0,"",LOOKUP(H74,'GPA Table'!$B$5:$B$16,'GPA Table'!$E$5:$E$16))</f>
        <v/>
      </c>
      <c r="K74" s="230"/>
      <c r="L74" s="223"/>
      <c r="M74" s="17">
        <f t="shared" ref="M74:M81" si="28">IF(E74=0,0,IF(H74=0,0,J74*E74))</f>
        <v>0</v>
      </c>
      <c r="N74" s="17">
        <f t="shared" ref="N74:N81" si="29">IF(H74=0,0,E74)</f>
        <v>0</v>
      </c>
      <c r="O74" s="98"/>
      <c r="P74" s="19"/>
    </row>
    <row r="75" spans="1:16" s="29" customFormat="1" ht="31.2" x14ac:dyDescent="0.3">
      <c r="A75" s="195">
        <f>A74+1</f>
        <v>2</v>
      </c>
      <c r="B75" s="196" t="s">
        <v>294</v>
      </c>
      <c r="C75" s="103" t="str">
        <f>IF(B75=0,"",LOOKUP($B75,'Course List'!$C$6:$C$1019,'Course List'!D$6:D$1019))</f>
        <v>  196</v>
      </c>
      <c r="D75" s="103" t="str">
        <f>IF(B75=0,"",LOOKUP($B75,'Course List'!$C$6:$C$1019,'Course List'!E$6:E$1019))</f>
        <v> Design/Cost Analysis-CE Struct</v>
      </c>
      <c r="E75" s="103">
        <f>IF(B75=0,"",LOOKUP($B75,'Course List'!$C$6:$C$1019,'Course List'!F$6:F$1019))</f>
        <v>3</v>
      </c>
      <c r="F75" s="103" t="str">
        <f>IF(B75=0,"",LOOKUP($B75,'Course List'!$C$6:$C$1019,'Course List'!G$6:G$1019))</f>
        <v>S</v>
      </c>
      <c r="G75" s="103" t="str">
        <f>IF(B75=0,"",LOOKUP($B75,'Course List'!$C$6:$C$1019,'Course List'!H$6:H$1019))</f>
        <v>Successful completion of all CE courses up to the end of the 7th semester</v>
      </c>
      <c r="H75" s="73"/>
      <c r="I75" s="100"/>
      <c r="J75" s="96" t="str">
        <f>IF(H75=0,"",LOOKUP(H75,'GPA Table'!$B$5:$B$16,'GPA Table'!$E$5:$E$16))</f>
        <v/>
      </c>
      <c r="K75" s="231"/>
      <c r="L75" s="223"/>
      <c r="M75" s="17">
        <f t="shared" si="28"/>
        <v>0</v>
      </c>
      <c r="N75" s="17">
        <f t="shared" si="29"/>
        <v>0</v>
      </c>
      <c r="O75" s="98"/>
      <c r="P75" s="19"/>
    </row>
    <row r="76" spans="1:16" s="29" customFormat="1" x14ac:dyDescent="0.3">
      <c r="A76" s="195">
        <f t="shared" ref="A76:A78" si="30">A75+1</f>
        <v>3</v>
      </c>
      <c r="B76" s="103" t="s">
        <v>323</v>
      </c>
      <c r="C76" s="103" t="str">
        <f>IF(B76=0,"",LOOKUP($B76,'Course List'!$C$6:$C$1019,'Course List'!D$6:D$1019))</f>
        <v>  232</v>
      </c>
      <c r="D76" s="103" t="str">
        <f>IF(B76=0,"",LOOKUP($B76,'Course List'!$C$6:$C$1019,'Course List'!E$6:E$1019))</f>
        <v> Geotechnical Engineering</v>
      </c>
      <c r="E76" s="103">
        <f>IF(B76=0,"",LOOKUP($B76,'Course List'!$C$6:$C$1019,'Course List'!F$6:F$1019))</f>
        <v>3</v>
      </c>
      <c r="F76" s="103" t="str">
        <f>IF(B76=0,"",LOOKUP($B76,'Course List'!$C$6:$C$1019,'Course List'!G$6:G$1019))</f>
        <v>S</v>
      </c>
      <c r="G76" s="103" t="str">
        <f>IF(B76=0,"",LOOKUP($B76,'Course List'!$C$6:$C$1019,'Course List'!H$6:H$1019))</f>
        <v>Prerequisite: CE 4410 (168) or equivalent</v>
      </c>
      <c r="H76" s="73"/>
      <c r="I76" s="100"/>
      <c r="J76" s="96" t="str">
        <f>IF(H76=0,"",LOOKUP(H76,'GPA Table'!$B$5:$B$16,'GPA Table'!$E$5:$E$16))</f>
        <v/>
      </c>
      <c r="K76" s="231"/>
      <c r="L76" s="223"/>
      <c r="M76" s="17">
        <f t="shared" si="28"/>
        <v>0</v>
      </c>
      <c r="N76" s="17">
        <f t="shared" si="29"/>
        <v>0</v>
      </c>
      <c r="O76" s="98"/>
      <c r="P76" s="19"/>
    </row>
    <row r="77" spans="1:16" s="29" customFormat="1" ht="15.6" customHeight="1" x14ac:dyDescent="0.3">
      <c r="A77" s="195">
        <f t="shared" si="30"/>
        <v>4</v>
      </c>
      <c r="B77" s="103" t="s">
        <v>824</v>
      </c>
      <c r="C77" s="103" t="str">
        <f>IF(B77=0,"",LOOKUP($B77,'Course List'!$C$6:$C$1019,'Course List'!D$6:D$1019))</f>
        <v>---</v>
      </c>
      <c r="D77" s="103" t="str">
        <f>IF(B77=0,"",LOOKUP($B77,'Course List'!$C$6:$C$1019,'Course List'!E$6:E$1019))</f>
        <v>See the CE Eng. Elective List</v>
      </c>
      <c r="E77" s="103">
        <f>IF(B77=0,"",LOOKUP($B77,'Course List'!$C$6:$C$1019,'Course List'!F$6:F$1019))</f>
        <v>3</v>
      </c>
      <c r="F77" s="103" t="str">
        <f>IF(B77=0,"",LOOKUP($B77,'Course List'!$C$6:$C$1019,'Course List'!G$6:G$1019))</f>
        <v>F &amp; S</v>
      </c>
      <c r="G77" s="103" t="str">
        <f>IF(B77=0,"",LOOKUP($B77,'Course List'!$C$6:$C$1019,'Course List'!H$6:H$1019))</f>
        <v xml:space="preserve"> ---</v>
      </c>
      <c r="H77" s="73"/>
      <c r="I77" s="100"/>
      <c r="J77" s="96" t="str">
        <f>IF(H77=0,"",LOOKUP(H77,'GPA Table'!$B$5:$B$16,'GPA Table'!$E$5:$E$16))</f>
        <v/>
      </c>
      <c r="K77" s="231"/>
      <c r="L77" s="223"/>
      <c r="M77" s="17">
        <f t="shared" si="28"/>
        <v>0</v>
      </c>
      <c r="N77" s="17">
        <f t="shared" si="29"/>
        <v>0</v>
      </c>
      <c r="O77" s="98"/>
      <c r="P77" s="19"/>
    </row>
    <row r="78" spans="1:16" s="29" customFormat="1" x14ac:dyDescent="0.3">
      <c r="A78" s="195">
        <f t="shared" si="30"/>
        <v>5</v>
      </c>
      <c r="B78" s="103" t="s">
        <v>824</v>
      </c>
      <c r="C78" s="103" t="str">
        <f>IF(B78=0,"",LOOKUP($B78,'Course List'!$C$6:$C$1019,'Course List'!D$6:D$1019))</f>
        <v>---</v>
      </c>
      <c r="D78" s="103" t="str">
        <f>IF(B78=0,"",LOOKUP($B78,'Course List'!$C$6:$C$1019,'Course List'!E$6:E$1019))</f>
        <v>See the CE Eng. Elective List</v>
      </c>
      <c r="E78" s="103">
        <f>IF(B78=0,"",LOOKUP($B78,'Course List'!$C$6:$C$1019,'Course List'!F$6:F$1019))</f>
        <v>3</v>
      </c>
      <c r="F78" s="103" t="str">
        <f>IF(B78=0,"",LOOKUP($B78,'Course List'!$C$6:$C$1019,'Course List'!G$6:G$1019))</f>
        <v>F &amp; S</v>
      </c>
      <c r="G78" s="103" t="str">
        <f>IF(B78=0,"",LOOKUP($B78,'Course List'!$C$6:$C$1019,'Course List'!H$6:H$1019))</f>
        <v xml:space="preserve"> ---</v>
      </c>
      <c r="H78" s="73"/>
      <c r="I78" s="100"/>
      <c r="J78" s="96" t="str">
        <f>IF(H78=0,"",LOOKUP(H78,'GPA Table'!$B$5:$B$16,'GPA Table'!$E$5:$E$16))</f>
        <v/>
      </c>
      <c r="K78" s="231"/>
      <c r="L78" s="223"/>
      <c r="M78" s="17">
        <f t="shared" si="28"/>
        <v>0</v>
      </c>
      <c r="N78" s="17">
        <f t="shared" si="29"/>
        <v>0</v>
      </c>
      <c r="O78" s="98"/>
      <c r="P78" s="19"/>
    </row>
    <row r="79" spans="1:16" s="29" customFormat="1" x14ac:dyDescent="0.3">
      <c r="A79" s="195">
        <f>A78+1</f>
        <v>6</v>
      </c>
      <c r="B79" s="73"/>
      <c r="C79" s="73" t="str">
        <f>IF(B79=0,"",LOOKUP($B79,'Course List'!$C$6:$C$1019,'Course List'!D$6:D$1019))</f>
        <v/>
      </c>
      <c r="D79" s="73" t="str">
        <f>IF(B79=0,"",LOOKUP($B79,'Course List'!$C$6:$C$1019,'Course List'!E$6:E$1019))</f>
        <v/>
      </c>
      <c r="E79" s="73" t="str">
        <f>IF(B79=0,"",LOOKUP($B79,'Course List'!$C$6:$C$1019,'Course List'!F$6:F$1019))</f>
        <v/>
      </c>
      <c r="F79" s="73" t="str">
        <f>IF(B79=0,"",LOOKUP($B79,'Course List'!$C$6:$C$1019,'Course List'!G$6:G$1019))</f>
        <v/>
      </c>
      <c r="G79" s="73" t="str">
        <f>IF(B79=0,"",LOOKUP($B79,'Course List'!$C$6:$C$1019,'Course List'!H$6:H$1019))</f>
        <v/>
      </c>
      <c r="H79" s="73"/>
      <c r="I79" s="100"/>
      <c r="J79" s="96" t="str">
        <f>IF(H79=0,"",LOOKUP(H79,'GPA Table'!$B$5:$B$16,'GPA Table'!$E$5:$E$16))</f>
        <v/>
      </c>
      <c r="K79" s="231"/>
      <c r="L79" s="223"/>
      <c r="M79" s="17">
        <f t="shared" si="28"/>
        <v>0</v>
      </c>
      <c r="N79" s="17">
        <f t="shared" si="29"/>
        <v>0</v>
      </c>
      <c r="O79" s="98"/>
      <c r="P79" s="19"/>
    </row>
    <row r="80" spans="1:16" s="29" customFormat="1" x14ac:dyDescent="0.3">
      <c r="A80" s="195">
        <f>A79+1</f>
        <v>7</v>
      </c>
      <c r="B80" s="197"/>
      <c r="C80" s="73" t="str">
        <f>IF(B80=0,"",LOOKUP($B80,'Course List'!$C$6:$C$1019,'Course List'!D$6:D$1019))</f>
        <v/>
      </c>
      <c r="D80" s="73" t="str">
        <f>IF(B80=0,"",LOOKUP($B80,'Course List'!$C$6:$C$1019,'Course List'!E$6:E$1019))</f>
        <v/>
      </c>
      <c r="E80" s="73" t="str">
        <f>IF(B80=0,"",LOOKUP($B80,'Course List'!$C$6:$C$1019,'Course List'!F$6:F$1019))</f>
        <v/>
      </c>
      <c r="F80" s="73" t="str">
        <f>IF(B80=0,"",LOOKUP($B80,'Course List'!$C$6:$C$1019,'Course List'!G$6:G$1019))</f>
        <v/>
      </c>
      <c r="G80" s="73" t="str">
        <f>IF(B80=0,"",LOOKUP($B80,'Course List'!$C$6:$C$1019,'Course List'!H$6:H$1019))</f>
        <v/>
      </c>
      <c r="H80" s="73"/>
      <c r="I80" s="100"/>
      <c r="J80" s="96" t="str">
        <f>IF(H80=0,"",LOOKUP(H80,'GPA Table'!$B$5:$B$16,'GPA Table'!$E$5:$E$16))</f>
        <v/>
      </c>
      <c r="K80" s="231"/>
      <c r="L80" s="223"/>
      <c r="M80" s="17">
        <f t="shared" si="28"/>
        <v>0</v>
      </c>
      <c r="N80" s="17">
        <f t="shared" si="29"/>
        <v>0</v>
      </c>
      <c r="O80" s="98"/>
      <c r="P80" s="19"/>
    </row>
    <row r="81" spans="1:31" s="29" customFormat="1" ht="16.2" thickBot="1" x14ac:dyDescent="0.35">
      <c r="A81" s="198">
        <f>A80+1</f>
        <v>8</v>
      </c>
      <c r="B81" s="74"/>
      <c r="C81" s="74" t="str">
        <f>IF(B81=0,"",LOOKUP($B81,'Course List'!$C$6:$C$1019,'Course List'!D$6:D$1019))</f>
        <v/>
      </c>
      <c r="D81" s="74" t="str">
        <f>IF(B81=0,"",LOOKUP($B81,'Course List'!$C$6:$C$1019,'Course List'!E$6:E$1019))</f>
        <v/>
      </c>
      <c r="E81" s="74" t="str">
        <f>IF(B81=0,"",LOOKUP($B81,'Course List'!$C$6:$C$1019,'Course List'!F$6:F$1019))</f>
        <v/>
      </c>
      <c r="F81" s="74" t="str">
        <f>IF(B81=0,"",LOOKUP($B81,'Course List'!$C$6:$C$1019,'Course List'!G$6:G$1019))</f>
        <v/>
      </c>
      <c r="G81" s="74" t="str">
        <f>IF(B81=0,"",LOOKUP($B81,'Course List'!$C$6:$C$1019,'Course List'!H$6:H$1019))</f>
        <v/>
      </c>
      <c r="H81" s="74"/>
      <c r="I81" s="101"/>
      <c r="J81" s="97" t="str">
        <f>IF(H81=0,"",LOOKUP(H81,'GPA Table'!$B$5:$B$16,'GPA Table'!$E$5:$E$16))</f>
        <v/>
      </c>
      <c r="K81" s="233"/>
      <c r="L81" s="223"/>
      <c r="M81" s="17">
        <f t="shared" si="28"/>
        <v>0</v>
      </c>
      <c r="N81" s="17">
        <f t="shared" si="29"/>
        <v>0</v>
      </c>
      <c r="O81" s="98"/>
      <c r="P81" s="19"/>
    </row>
    <row r="82" spans="1:31" s="19" customFormat="1" x14ac:dyDescent="0.3">
      <c r="G82" s="98"/>
      <c r="K82" s="234"/>
      <c r="L82" s="226"/>
      <c r="M82" s="24"/>
      <c r="P82" s="29"/>
      <c r="T82" s="102"/>
      <c r="U82" s="29"/>
      <c r="V82" s="29"/>
      <c r="W82" s="29"/>
      <c r="X82" s="102"/>
      <c r="Y82" s="29"/>
      <c r="Z82" s="29"/>
      <c r="AA82" s="29"/>
      <c r="AB82" s="29"/>
      <c r="AC82" s="29"/>
      <c r="AD82" s="29"/>
      <c r="AE82" s="29"/>
    </row>
    <row r="83" spans="1:31" x14ac:dyDescent="0.3">
      <c r="T83" s="102"/>
      <c r="X83" s="102"/>
    </row>
    <row r="84" spans="1:31" x14ac:dyDescent="0.3">
      <c r="T84" s="102"/>
      <c r="X84" s="102"/>
    </row>
    <row r="85" spans="1:31" x14ac:dyDescent="0.3">
      <c r="T85" s="102"/>
      <c r="X85" s="102"/>
    </row>
    <row r="86" spans="1:31" x14ac:dyDescent="0.3">
      <c r="T86" s="102"/>
      <c r="X86" s="102"/>
    </row>
    <row r="87" spans="1:31" x14ac:dyDescent="0.3">
      <c r="X87" s="102"/>
    </row>
    <row r="88" spans="1:31" x14ac:dyDescent="0.3">
      <c r="X88" s="102"/>
    </row>
    <row r="89" spans="1:31" x14ac:dyDescent="0.3">
      <c r="X89" s="102"/>
    </row>
    <row r="90" spans="1:31" x14ac:dyDescent="0.3">
      <c r="X90" s="102"/>
    </row>
    <row r="91" spans="1:31" x14ac:dyDescent="0.3">
      <c r="X91" s="102"/>
    </row>
    <row r="92" spans="1:31" x14ac:dyDescent="0.3">
      <c r="X92" s="102"/>
    </row>
    <row r="93" spans="1:31" x14ac:dyDescent="0.3">
      <c r="X93" s="102"/>
    </row>
    <row r="94" spans="1:31" x14ac:dyDescent="0.3">
      <c r="X94" s="102"/>
    </row>
    <row r="95" spans="1:31" x14ac:dyDescent="0.3">
      <c r="X95" s="102"/>
    </row>
    <row r="96" spans="1:31" x14ac:dyDescent="0.3">
      <c r="X96" s="102"/>
    </row>
    <row r="97" spans="24:24" x14ac:dyDescent="0.3">
      <c r="X97" s="102"/>
    </row>
    <row r="98" spans="24:24" x14ac:dyDescent="0.3">
      <c r="X98" s="102"/>
    </row>
    <row r="99" spans="24:24" x14ac:dyDescent="0.3">
      <c r="X99" s="102"/>
    </row>
    <row r="100" spans="24:24" x14ac:dyDescent="0.3">
      <c r="X100" s="102"/>
    </row>
    <row r="101" spans="24:24" x14ac:dyDescent="0.3">
      <c r="X101" s="102"/>
    </row>
    <row r="102" spans="24:24" x14ac:dyDescent="0.3">
      <c r="X102" s="102"/>
    </row>
    <row r="103" spans="24:24" x14ac:dyDescent="0.3">
      <c r="X103" s="102"/>
    </row>
    <row r="104" spans="24:24" x14ac:dyDescent="0.3">
      <c r="X104" s="102"/>
    </row>
    <row r="105" spans="24:24" x14ac:dyDescent="0.3">
      <c r="X105" s="102"/>
    </row>
    <row r="106" spans="24:24" x14ac:dyDescent="0.3">
      <c r="X106" s="102"/>
    </row>
    <row r="107" spans="24:24" x14ac:dyDescent="0.3">
      <c r="X107" s="102"/>
    </row>
    <row r="108" spans="24:24" x14ac:dyDescent="0.3">
      <c r="X108" s="102"/>
    </row>
    <row r="109" spans="24:24" x14ac:dyDescent="0.3">
      <c r="X109" s="102"/>
    </row>
  </sheetData>
  <sheetProtection password="CD74" sheet="1" objects="1" scenarios="1"/>
  <sortState ref="B19:M25">
    <sortCondition ref="B19:B25"/>
  </sortState>
  <mergeCells count="14">
    <mergeCell ref="K9:K10"/>
    <mergeCell ref="B5:F5"/>
    <mergeCell ref="H5:I5"/>
    <mergeCell ref="B4:C4"/>
    <mergeCell ref="E4:F4"/>
    <mergeCell ref="A1:J1"/>
    <mergeCell ref="A2:J2"/>
    <mergeCell ref="A3:J3"/>
    <mergeCell ref="B6:C6"/>
    <mergeCell ref="B7:C7"/>
    <mergeCell ref="D6:F6"/>
    <mergeCell ref="D7:F7"/>
    <mergeCell ref="H6:I6"/>
    <mergeCell ref="H7:I7"/>
  </mergeCells>
  <pageMargins left="0.7" right="0.7" top="0.51" bottom="0.42" header="0.3" footer="0.3"/>
  <pageSetup scale="70" fitToHeight="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09"/>
  <sheetViews>
    <sheetView zoomScale="80" zoomScaleNormal="80" workbookViewId="0">
      <selection activeCell="D11" sqref="D11"/>
    </sheetView>
  </sheetViews>
  <sheetFormatPr defaultColWidth="9.109375" defaultRowHeight="15.6" x14ac:dyDescent="0.3"/>
  <cols>
    <col min="1" max="1" width="4.6640625" style="2" customWidth="1"/>
    <col min="2" max="2" width="21.88671875" style="3" customWidth="1"/>
    <col min="3" max="3" width="9.109375" style="2" customWidth="1"/>
    <col min="4" max="4" width="44.33203125" style="2" customWidth="1"/>
    <col min="5" max="5" width="8.33203125" style="2" customWidth="1"/>
    <col min="6" max="6" width="10.5546875" style="2" customWidth="1"/>
    <col min="7" max="7" width="45.109375" style="183" customWidth="1"/>
    <col min="8" max="8" width="8.5546875" style="2" customWidth="1"/>
    <col min="9" max="9" width="12.5546875" style="2" customWidth="1"/>
    <col min="10" max="10" width="14.109375" style="18" customWidth="1"/>
    <col min="11" max="11" width="59.21875" style="234" customWidth="1"/>
    <col min="12" max="12" width="8" style="18" customWidth="1"/>
    <col min="13" max="13" width="5.44140625" style="18" customWidth="1"/>
    <col min="14" max="14" width="5.5546875" style="18" customWidth="1"/>
    <col min="15" max="15" width="7.6640625" style="18" customWidth="1"/>
    <col min="16" max="16" width="4.6640625" style="18" customWidth="1"/>
    <col min="17" max="28" width="9.109375" style="18"/>
    <col min="29" max="16384" width="9.109375" style="2"/>
  </cols>
  <sheetData>
    <row r="1" spans="1:28" s="1" customFormat="1" x14ac:dyDescent="0.3">
      <c r="A1" s="300" t="s">
        <v>0</v>
      </c>
      <c r="B1" s="300"/>
      <c r="C1" s="300"/>
      <c r="D1" s="300"/>
      <c r="E1" s="300"/>
      <c r="F1" s="300"/>
      <c r="G1" s="300"/>
      <c r="H1" s="300"/>
      <c r="I1" s="300"/>
      <c r="J1" s="300"/>
      <c r="K1" s="227"/>
      <c r="L1" s="186"/>
      <c r="M1" s="186"/>
      <c r="N1" s="186"/>
      <c r="O1" s="22"/>
      <c r="P1" s="23"/>
      <c r="Q1" s="23"/>
      <c r="R1" s="23"/>
      <c r="S1" s="23"/>
      <c r="T1" s="23"/>
      <c r="U1" s="23"/>
      <c r="V1" s="23"/>
      <c r="W1" s="23"/>
      <c r="X1" s="23"/>
      <c r="Y1" s="23"/>
      <c r="Z1" s="23"/>
      <c r="AA1" s="23"/>
      <c r="AB1" s="23"/>
    </row>
    <row r="2" spans="1:28" s="28" customFormat="1" x14ac:dyDescent="0.3">
      <c r="A2" s="300" t="s">
        <v>1</v>
      </c>
      <c r="B2" s="300"/>
      <c r="C2" s="300"/>
      <c r="D2" s="300"/>
      <c r="E2" s="300"/>
      <c r="F2" s="300"/>
      <c r="G2" s="300"/>
      <c r="H2" s="300"/>
      <c r="I2" s="300"/>
      <c r="J2" s="300"/>
      <c r="K2" s="227"/>
      <c r="L2" s="186"/>
      <c r="M2" s="186"/>
      <c r="N2" s="186"/>
      <c r="O2" s="22"/>
      <c r="P2" s="29"/>
      <c r="Q2" s="29"/>
      <c r="R2" s="29"/>
      <c r="S2" s="29"/>
      <c r="T2" s="29"/>
      <c r="U2" s="29"/>
      <c r="V2" s="29"/>
      <c r="W2" s="29"/>
      <c r="X2" s="29"/>
      <c r="Y2" s="29"/>
      <c r="Z2" s="29"/>
      <c r="AA2" s="29"/>
      <c r="AB2" s="29"/>
    </row>
    <row r="3" spans="1:28" s="28" customFormat="1" ht="16.2" thickBot="1" x14ac:dyDescent="0.35">
      <c r="A3" s="300" t="s">
        <v>2</v>
      </c>
      <c r="B3" s="300"/>
      <c r="C3" s="300"/>
      <c r="D3" s="300"/>
      <c r="E3" s="300"/>
      <c r="F3" s="300"/>
      <c r="G3" s="300"/>
      <c r="H3" s="300"/>
      <c r="I3" s="300"/>
      <c r="J3" s="300"/>
      <c r="K3" s="227"/>
      <c r="L3" s="186"/>
      <c r="M3" s="186"/>
      <c r="N3" s="186"/>
      <c r="O3" s="22"/>
      <c r="P3" s="29"/>
      <c r="Q3" s="29"/>
      <c r="R3" s="29"/>
      <c r="S3" s="29"/>
      <c r="T3" s="29"/>
      <c r="U3" s="29"/>
      <c r="V3" s="29"/>
      <c r="W3" s="29"/>
      <c r="X3" s="29"/>
      <c r="Y3" s="29"/>
      <c r="Z3" s="29"/>
      <c r="AA3" s="29"/>
      <c r="AB3" s="29"/>
    </row>
    <row r="4" spans="1:28" x14ac:dyDescent="0.3">
      <c r="A4" s="188"/>
      <c r="B4" s="301" t="s">
        <v>395</v>
      </c>
      <c r="C4" s="302"/>
      <c r="D4" s="184">
        <f>NOTES!G11</f>
        <v>2016</v>
      </c>
      <c r="E4" s="303">
        <f>D4+1</f>
        <v>2017</v>
      </c>
      <c r="F4" s="304"/>
      <c r="G4" s="184" t="s">
        <v>402</v>
      </c>
      <c r="H4" s="184">
        <f>D4+3</f>
        <v>2019</v>
      </c>
      <c r="I4" s="189">
        <f>E4+3</f>
        <v>2020</v>
      </c>
      <c r="J4" s="39" t="s">
        <v>433</v>
      </c>
      <c r="K4" s="228"/>
      <c r="L4" s="21"/>
      <c r="M4" s="21"/>
      <c r="N4" s="21"/>
    </row>
    <row r="5" spans="1:28" s="4" customFormat="1" ht="16.5" customHeight="1" thickBot="1" x14ac:dyDescent="0.35">
      <c r="A5" s="190"/>
      <c r="B5" s="293" t="s">
        <v>411</v>
      </c>
      <c r="C5" s="294"/>
      <c r="D5" s="294"/>
      <c r="E5" s="294"/>
      <c r="F5" s="294"/>
      <c r="G5" s="180" t="s">
        <v>431</v>
      </c>
      <c r="H5" s="305">
        <f>E10+E19+E28+E37+E46+E55+E64+E73</f>
        <v>133</v>
      </c>
      <c r="I5" s="306"/>
      <c r="J5" s="40">
        <f>N9</f>
        <v>0</v>
      </c>
      <c r="K5" s="229"/>
      <c r="L5" s="35"/>
      <c r="M5" s="8"/>
      <c r="N5" s="8"/>
      <c r="O5" s="11"/>
      <c r="P5" s="20"/>
    </row>
    <row r="6" spans="1:28" s="5" customFormat="1" ht="15.75" customHeight="1" x14ac:dyDescent="0.3">
      <c r="A6" s="186"/>
      <c r="B6" s="283" t="s">
        <v>406</v>
      </c>
      <c r="C6" s="284"/>
      <c r="D6" s="287"/>
      <c r="E6" s="287"/>
      <c r="F6" s="287"/>
      <c r="G6" s="26" t="s">
        <v>404</v>
      </c>
      <c r="H6" s="287"/>
      <c r="I6" s="289"/>
      <c r="J6" s="39" t="s">
        <v>432</v>
      </c>
      <c r="K6" s="228"/>
      <c r="L6" s="35"/>
      <c r="M6" s="21"/>
      <c r="N6" s="21"/>
      <c r="O6" s="21"/>
      <c r="P6" s="11"/>
    </row>
    <row r="7" spans="1:28" s="5" customFormat="1" ht="16.5" customHeight="1" thickBot="1" x14ac:dyDescent="0.35">
      <c r="A7" s="186"/>
      <c r="B7" s="285" t="s">
        <v>407</v>
      </c>
      <c r="C7" s="286"/>
      <c r="D7" s="288"/>
      <c r="E7" s="288"/>
      <c r="F7" s="288"/>
      <c r="G7" s="27" t="s">
        <v>405</v>
      </c>
      <c r="H7" s="288"/>
      <c r="I7" s="290"/>
      <c r="J7" s="41">
        <f>IF(N9=0,0,ROUND(M9/N9,2))</f>
        <v>0</v>
      </c>
      <c r="K7" s="229"/>
      <c r="L7" s="35"/>
      <c r="M7" s="21"/>
      <c r="N7" s="21"/>
      <c r="O7" s="21"/>
      <c r="P7" s="11"/>
    </row>
    <row r="8" spans="1:28" s="5" customFormat="1" ht="16.2" thickBot="1" x14ac:dyDescent="0.35">
      <c r="A8" s="186"/>
      <c r="B8" s="99"/>
      <c r="C8" s="6"/>
      <c r="D8" s="7"/>
      <c r="E8" s="8"/>
      <c r="F8" s="8"/>
      <c r="G8" s="8"/>
      <c r="H8" s="8"/>
      <c r="I8" s="8"/>
      <c r="J8" s="8"/>
      <c r="K8" s="229"/>
      <c r="L8" s="35"/>
      <c r="M8" s="10"/>
      <c r="N8" s="10"/>
      <c r="O8" s="10"/>
      <c r="P8" s="11"/>
    </row>
    <row r="9" spans="1:28" s="15" customFormat="1" ht="32.25" customHeight="1" thickBot="1" x14ac:dyDescent="0.35">
      <c r="A9" s="16"/>
      <c r="B9" s="30" t="s">
        <v>371</v>
      </c>
      <c r="C9" s="31" t="s">
        <v>403</v>
      </c>
      <c r="D9" s="31" t="s">
        <v>17</v>
      </c>
      <c r="E9" s="31" t="s">
        <v>18</v>
      </c>
      <c r="F9" s="31" t="s">
        <v>19</v>
      </c>
      <c r="G9" s="31" t="s">
        <v>20</v>
      </c>
      <c r="H9" s="31" t="s">
        <v>5</v>
      </c>
      <c r="I9" s="192" t="s">
        <v>6</v>
      </c>
      <c r="J9" s="49" t="s">
        <v>413</v>
      </c>
      <c r="K9" s="291" t="s">
        <v>828</v>
      </c>
      <c r="L9" s="16"/>
      <c r="M9" s="38">
        <f>M10+M19+M28+M37+M46+M55+M64+M73</f>
        <v>0</v>
      </c>
      <c r="N9" s="38">
        <f>N10+N19+N28+N37+N46+N55+N64+N73</f>
        <v>0</v>
      </c>
    </row>
    <row r="10" spans="1:28" s="23" customFormat="1" ht="16.2" thickBot="1" x14ac:dyDescent="0.35">
      <c r="A10" s="201"/>
      <c r="B10" s="202" t="s">
        <v>19</v>
      </c>
      <c r="C10" s="202">
        <v>1</v>
      </c>
      <c r="D10" s="202" t="s">
        <v>394</v>
      </c>
      <c r="E10" s="202">
        <f>SUM(E11:E18)</f>
        <v>16</v>
      </c>
      <c r="F10" s="185" t="s">
        <v>3</v>
      </c>
      <c r="G10" s="185">
        <f>D4</f>
        <v>2016</v>
      </c>
      <c r="H10" s="43"/>
      <c r="I10" s="44"/>
      <c r="J10" s="50">
        <f>IF(N10=0,0,ROUND(M10/N10,2))</f>
        <v>0</v>
      </c>
      <c r="K10" s="292"/>
      <c r="L10" s="13"/>
      <c r="M10" s="36">
        <f>SUM(M11:M18)</f>
        <v>0</v>
      </c>
      <c r="N10" s="37">
        <f>SUM(N11:N18)</f>
        <v>0</v>
      </c>
      <c r="O10" s="14"/>
      <c r="P10" s="12"/>
    </row>
    <row r="11" spans="1:28" s="5" customFormat="1" x14ac:dyDescent="0.3">
      <c r="A11" s="203">
        <v>1</v>
      </c>
      <c r="B11" s="103" t="s">
        <v>270</v>
      </c>
      <c r="C11" s="103" t="str">
        <f>IF(B11=0,"",LOOKUP($B11,'Course List'!$C$6:$C$1019,'Course List'!D$6:D$1019))</f>
        <v>  001</v>
      </c>
      <c r="D11" s="103" t="str">
        <f>IF(B11=0,"",LOOKUP($B11,'Course List'!$C$6:$C$1019,'Course List'!E$6:E$1019))</f>
        <v> Intro:Civil &amp; Environmentl Eng</v>
      </c>
      <c r="E11" s="103">
        <f>IF(B11=0,"",LOOKUP($B11,'Course List'!$C$6:$C$1019,'Course List'!F$6:F$1019))</f>
        <v>1</v>
      </c>
      <c r="F11" s="103" t="str">
        <f>IF(B11=0,"",LOOKUP($B11,'Course List'!$C$6:$C$1019,'Course List'!G$6:G$1019))</f>
        <v>F</v>
      </c>
      <c r="G11" s="103" t="str">
        <f>IF(B11=0,"",LOOKUP($B11,'Course List'!$C$6:$C$1019,'Course List'!H$6:H$1019))</f>
        <v>None</v>
      </c>
      <c r="H11" s="45"/>
      <c r="I11" s="47"/>
      <c r="J11" s="32" t="str">
        <f>IF(H11=0,"",LOOKUP(H11,'GPA Table'!$B$5:$B$16,'GPA Table'!$E$5:$E$16))</f>
        <v/>
      </c>
      <c r="K11" s="230"/>
      <c r="L11" s="9"/>
      <c r="M11" s="17">
        <f t="shared" ref="M11:M18" si="0">IF(E11=0,0,IF(H11=0,0,J11*E11))</f>
        <v>0</v>
      </c>
      <c r="N11" s="17">
        <f t="shared" ref="N11:N18" si="1">IF(H11=0,0,E11)</f>
        <v>0</v>
      </c>
      <c r="O11" s="10"/>
      <c r="P11" s="11"/>
    </row>
    <row r="12" spans="1:28" s="5" customFormat="1" x14ac:dyDescent="0.3">
      <c r="A12" s="203">
        <f>A11+1</f>
        <v>2</v>
      </c>
      <c r="B12" s="196" t="s">
        <v>372</v>
      </c>
      <c r="C12" s="103">
        <f>IF(B12=0,"",LOOKUP($B12,'Course List'!$C$6:$C$1019,'Course List'!D$6:D$1019))</f>
        <v>11</v>
      </c>
      <c r="D12" s="103" t="str">
        <f>IF(B12=0,"",LOOKUP($B12,'Course List'!$C$6:$C$1019,'Course List'!E$6:E$1019))</f>
        <v>General Chemistry I</v>
      </c>
      <c r="E12" s="103">
        <f>IF(B12=0,"",LOOKUP($B12,'Course List'!$C$6:$C$1019,'Course List'!F$6:F$1019))</f>
        <v>4</v>
      </c>
      <c r="F12" s="103" t="str">
        <f>IF(B12=0,"",LOOKUP($B12,'Course List'!$C$6:$C$1019,'Course List'!G$6:G$1019))</f>
        <v>F &amp; S</v>
      </c>
      <c r="G12" s="103" t="str">
        <f>IF(B12=0,"",LOOKUP($B12,'Course List'!$C$6:$C$1019,'Course List'!H$6:H$1019))</f>
        <v>One year of high school algebra</v>
      </c>
      <c r="H12" s="45"/>
      <c r="I12" s="47"/>
      <c r="J12" s="33" t="str">
        <f>IF(H12=0,"",LOOKUP(H12,'GPA Table'!$B$5:$B$16,'GPA Table'!$E$5:$E$16))</f>
        <v/>
      </c>
      <c r="K12" s="231"/>
      <c r="L12" s="9"/>
      <c r="M12" s="17">
        <f t="shared" si="0"/>
        <v>0</v>
      </c>
      <c r="N12" s="17">
        <f t="shared" si="1"/>
        <v>0</v>
      </c>
      <c r="O12" s="10"/>
      <c r="P12" s="11"/>
    </row>
    <row r="13" spans="1:28" s="5" customFormat="1" x14ac:dyDescent="0.3">
      <c r="A13" s="203">
        <f t="shared" ref="A13:A18" si="2">A12+1</f>
        <v>3</v>
      </c>
      <c r="B13" s="103" t="s">
        <v>389</v>
      </c>
      <c r="C13" s="103" t="str">
        <f>IF(B13=0,"",LOOKUP($B13,'Course List'!$C$6:$C$1019,'Course List'!D$6:D$1019))</f>
        <v>---</v>
      </c>
      <c r="D13" s="103" t="str">
        <f>IF(B13=0,"",LOOKUP($B13,'Course List'!$C$6:$C$1019,'Course List'!E$6:E$1019))</f>
        <v>See the H/SS List</v>
      </c>
      <c r="E13" s="103">
        <f>IF(B13=0,"",LOOKUP($B13,'Course List'!$C$6:$C$1019,'Course List'!F$6:F$1019))</f>
        <v>3</v>
      </c>
      <c r="F13" s="103" t="str">
        <f>IF(B13=0,"",LOOKUP($B13,'Course List'!$C$6:$C$1019,'Course List'!G$6:G$1019))</f>
        <v>F &amp; S</v>
      </c>
      <c r="G13" s="103" t="str">
        <f>IF(B13=0,"",LOOKUP($B13,'Course List'!$C$6:$C$1019,'Course List'!H$6:H$1019))</f>
        <v xml:space="preserve"> ---</v>
      </c>
      <c r="H13" s="45"/>
      <c r="I13" s="47"/>
      <c r="J13" s="33" t="str">
        <f>IF(H13=0,"",LOOKUP(H13,'GPA Table'!$B$5:$B$16,'GPA Table'!$E$5:$E$16))</f>
        <v/>
      </c>
      <c r="K13" s="231"/>
      <c r="L13" s="9"/>
      <c r="M13" s="17">
        <f t="shared" si="0"/>
        <v>0</v>
      </c>
      <c r="N13" s="17">
        <f t="shared" si="1"/>
        <v>0</v>
      </c>
      <c r="O13" s="10"/>
      <c r="P13" s="11"/>
    </row>
    <row r="14" spans="1:28" s="5" customFormat="1" ht="37.950000000000003" customHeight="1" x14ac:dyDescent="0.3">
      <c r="A14" s="203">
        <f t="shared" si="2"/>
        <v>4</v>
      </c>
      <c r="B14" s="103" t="s">
        <v>369</v>
      </c>
      <c r="C14" s="103">
        <f>IF(B14=0,"",LOOKUP($B14,'Course List'!$C$6:$C$1019,'Course List'!D$6:D$1019))</f>
        <v>31</v>
      </c>
      <c r="D14" s="103" t="str">
        <f>IF(B14=0,"",LOOKUP($B14,'Course List'!$C$6:$C$1019,'Course List'!E$6:E$1019))</f>
        <v>Single-Variable Calculus I </v>
      </c>
      <c r="E14" s="103">
        <f>IF(B14=0,"",LOOKUP($B14,'Course List'!$C$6:$C$1019,'Course List'!F$6:F$1019))</f>
        <v>3</v>
      </c>
      <c r="F14" s="103" t="str">
        <f>IF(B14=0,"",LOOKUP($B14,'Course List'!$C$6:$C$1019,'Course List'!G$6:G$1019))</f>
        <v>F &amp; S</v>
      </c>
      <c r="G14" s="103" t="str">
        <f>IF(B14=0,"",LOOKUP($B14,'Course List'!$C$6:$C$1019,'Course List'!H$6:H$1019))</f>
        <v>The placement examination or a score of 720 or above on the SAT II in mathematics</v>
      </c>
      <c r="H14" s="45"/>
      <c r="I14" s="47"/>
      <c r="J14" s="33" t="str">
        <f>IF(H14=0,"",LOOKUP(H14,'GPA Table'!$B$5:$B$16,'GPA Table'!$E$5:$E$16))</f>
        <v/>
      </c>
      <c r="K14" s="231"/>
      <c r="L14" s="9"/>
      <c r="M14" s="17">
        <f t="shared" si="0"/>
        <v>0</v>
      </c>
      <c r="N14" s="17">
        <f t="shared" si="1"/>
        <v>0</v>
      </c>
      <c r="O14" s="10"/>
      <c r="P14" s="11"/>
    </row>
    <row r="15" spans="1:28" s="5" customFormat="1" x14ac:dyDescent="0.3">
      <c r="A15" s="203">
        <f t="shared" si="2"/>
        <v>5</v>
      </c>
      <c r="B15" s="103" t="s">
        <v>370</v>
      </c>
      <c r="C15" s="103" t="str">
        <f>IF(B15=0,"",LOOKUP($B15,'Course List'!$C$6:$C$1019,'Course List'!D$6:D$1019))</f>
        <v>  001</v>
      </c>
      <c r="D15" s="103" t="str">
        <f>IF(B15=0,"",LOOKUP($B15,'Course List'!$C$6:$C$1019,'Course List'!E$6:E$1019))</f>
        <v> Engineering Orientation</v>
      </c>
      <c r="E15" s="103">
        <f>IF(B15=0,"",LOOKUP($B15,'Course List'!$C$6:$C$1019,'Course List'!F$6:F$1019))</f>
        <v>1</v>
      </c>
      <c r="F15" s="103" t="str">
        <f>IF(B15=0,"",LOOKUP($B15,'Course List'!$C$6:$C$1019,'Course List'!G$6:G$1019))</f>
        <v>F</v>
      </c>
      <c r="G15" s="103" t="str">
        <f>IF(B15=0,"",LOOKUP($B15,'Course List'!$C$6:$C$1019,'Course List'!H$6:H$1019))</f>
        <v xml:space="preserve"> ---</v>
      </c>
      <c r="H15" s="45"/>
      <c r="I15" s="47"/>
      <c r="J15" s="33" t="str">
        <f>IF(H15=0,"",LOOKUP(H15,'GPA Table'!$B$5:$B$16,'GPA Table'!$E$5:$E$16))</f>
        <v/>
      </c>
      <c r="K15" s="231"/>
      <c r="L15" s="9"/>
      <c r="M15" s="17">
        <f t="shared" si="0"/>
        <v>0</v>
      </c>
      <c r="N15" s="17">
        <f t="shared" si="1"/>
        <v>0</v>
      </c>
      <c r="O15" s="10"/>
      <c r="P15" s="11"/>
    </row>
    <row r="16" spans="1:28" s="5" customFormat="1" x14ac:dyDescent="0.3">
      <c r="A16" s="203">
        <f t="shared" si="2"/>
        <v>6</v>
      </c>
      <c r="B16" s="103" t="s">
        <v>269</v>
      </c>
      <c r="C16" s="103">
        <f>IF(B16=0,"",LOOKUP($B16,'Course List'!$C$6:$C$1019,'Course List'!D$6:D$1019))</f>
        <v>20</v>
      </c>
      <c r="D16" s="103" t="str">
        <f>IF(B16=0,"",LOOKUP($B16,'Course List'!$C$6:$C$1019,'Course List'!E$6:E$1019))</f>
        <v>University Writing </v>
      </c>
      <c r="E16" s="103">
        <f>IF(B16=0,"",LOOKUP($B16,'Course List'!$C$6:$C$1019,'Course List'!F$6:F$1019))</f>
        <v>4</v>
      </c>
      <c r="F16" s="103" t="str">
        <f>IF(B16=0,"",LOOKUP($B16,'Course List'!$C$6:$C$1019,'Course List'!G$6:G$1019))</f>
        <v>F &amp; S</v>
      </c>
      <c r="G16" s="103" t="str">
        <f>IF(B16=0,"",LOOKUP($B16,'Course List'!$C$6:$C$1019,'Course List'!H$6:H$1019))</f>
        <v xml:space="preserve"> ---</v>
      </c>
      <c r="H16" s="45"/>
      <c r="I16" s="47"/>
      <c r="J16" s="33" t="str">
        <f>IF(H16=0,"",LOOKUP(H16,'GPA Table'!$B$5:$B$16,'GPA Table'!$E$5:$E$16))</f>
        <v/>
      </c>
      <c r="K16" s="231"/>
      <c r="L16" s="9"/>
      <c r="M16" s="17">
        <f t="shared" si="0"/>
        <v>0</v>
      </c>
      <c r="N16" s="17">
        <f t="shared" si="1"/>
        <v>0</v>
      </c>
      <c r="O16" s="10"/>
      <c r="P16" s="11"/>
    </row>
    <row r="17" spans="1:16" s="5" customFormat="1" x14ac:dyDescent="0.3">
      <c r="A17" s="203">
        <f t="shared" si="2"/>
        <v>7</v>
      </c>
      <c r="B17" s="73"/>
      <c r="C17" s="73" t="str">
        <f>IF(B17=0,"",LOOKUP($B17,'Course List'!$C$6:$C$1019,'Course List'!D$6:D$1019))</f>
        <v/>
      </c>
      <c r="D17" s="73" t="str">
        <f>IF(B17=0,"",LOOKUP($B17,'Course List'!$C$6:$C$1019,'Course List'!E$6:E$1019))</f>
        <v/>
      </c>
      <c r="E17" s="73" t="str">
        <f>IF(B17=0,"",LOOKUP($B17,'Course List'!$C$6:$C$1019,'Course List'!F$6:F$1019))</f>
        <v/>
      </c>
      <c r="F17" s="73" t="str">
        <f>IF(B17=0,"",LOOKUP($B17,'Course List'!$C$6:$C$1019,'Course List'!G$6:G$1019))</f>
        <v/>
      </c>
      <c r="G17" s="73" t="str">
        <f>IF(B17=0,"",LOOKUP($B17,'Course List'!$C$6:$C$1019,'Course List'!H$6:H$1019))</f>
        <v/>
      </c>
      <c r="H17" s="45"/>
      <c r="I17" s="47"/>
      <c r="J17" s="33" t="str">
        <f>IF(H17=0,"",LOOKUP(H17,'GPA Table'!$B$5:$B$16,'GPA Table'!$E$5:$E$16))</f>
        <v/>
      </c>
      <c r="K17" s="231"/>
      <c r="L17" s="9"/>
      <c r="M17" s="17">
        <f t="shared" si="0"/>
        <v>0</v>
      </c>
      <c r="N17" s="17">
        <f t="shared" si="1"/>
        <v>0</v>
      </c>
      <c r="O17" s="10"/>
      <c r="P17" s="11"/>
    </row>
    <row r="18" spans="1:16" s="5" customFormat="1" ht="16.2" thickBot="1" x14ac:dyDescent="0.35">
      <c r="A18" s="204">
        <f t="shared" si="2"/>
        <v>8</v>
      </c>
      <c r="B18" s="74"/>
      <c r="C18" s="73" t="str">
        <f>IF(B18=0,"",LOOKUP($B18,'Course List'!$C$6:$C$1019,'Course List'!D$6:D$1019))</f>
        <v/>
      </c>
      <c r="D18" s="73" t="str">
        <f>IF(B18=0,"",LOOKUP($B18,'Course List'!$C$6:$C$1019,'Course List'!E$6:E$1019))</f>
        <v/>
      </c>
      <c r="E18" s="73" t="str">
        <f>IF(B18=0,"",LOOKUP($B18,'Course List'!$C$6:$C$1019,'Course List'!F$6:F$1019))</f>
        <v/>
      </c>
      <c r="F18" s="73" t="str">
        <f>IF(B18=0,"",LOOKUP($B18,'Course List'!$C$6:$C$1019,'Course List'!G$6:G$1019))</f>
        <v/>
      </c>
      <c r="G18" s="73" t="str">
        <f>IF(B18=0,"",LOOKUP($B18,'Course List'!$C$6:$C$1019,'Course List'!H$6:H$1019))</f>
        <v/>
      </c>
      <c r="H18" s="46"/>
      <c r="I18" s="48"/>
      <c r="J18" s="34" t="str">
        <f>IF(H18=0,"",LOOKUP(H18,'GPA Table'!$B$5:$B$16,'GPA Table'!$E$5:$E$16))</f>
        <v/>
      </c>
      <c r="K18" s="231"/>
      <c r="L18" s="9"/>
      <c r="M18" s="17">
        <f t="shared" si="0"/>
        <v>0</v>
      </c>
      <c r="N18" s="17">
        <f t="shared" si="1"/>
        <v>0</v>
      </c>
      <c r="O18" s="10"/>
      <c r="P18" s="11"/>
    </row>
    <row r="19" spans="1:16" s="29" customFormat="1" ht="16.2" thickBot="1" x14ac:dyDescent="0.35">
      <c r="A19" s="201"/>
      <c r="B19" s="202" t="str">
        <f>B10</f>
        <v>Semester</v>
      </c>
      <c r="C19" s="202">
        <f>C10+1</f>
        <v>2</v>
      </c>
      <c r="D19" s="202" t="str">
        <f>D10</f>
        <v>Total Credit Hours</v>
      </c>
      <c r="E19" s="202">
        <f>SUM(E20:E27)</f>
        <v>17</v>
      </c>
      <c r="F19" s="185" t="s">
        <v>4</v>
      </c>
      <c r="G19" s="185">
        <f>G10+1</f>
        <v>2017</v>
      </c>
      <c r="H19" s="43"/>
      <c r="I19" s="44"/>
      <c r="J19" s="50">
        <f>IF(N19=0,0,ROUND(M19/N19,2))</f>
        <v>0</v>
      </c>
      <c r="K19" s="232"/>
      <c r="L19" s="13"/>
      <c r="M19" s="36">
        <f>SUM(M20:M27)</f>
        <v>0</v>
      </c>
      <c r="N19" s="37">
        <f t="shared" ref="N19" si="3">SUM(N20:N27)</f>
        <v>0</v>
      </c>
      <c r="O19" s="14"/>
      <c r="P19" s="12"/>
    </row>
    <row r="20" spans="1:16" s="5" customFormat="1" x14ac:dyDescent="0.3">
      <c r="A20" s="203">
        <v>1</v>
      </c>
      <c r="B20" s="103" t="s">
        <v>408</v>
      </c>
      <c r="C20" s="103">
        <f>IF(B20=0,"",LOOKUP($B20,'Course List'!$C$6:$C$1019,'Course List'!D$6:D$1019))</f>
        <v>12</v>
      </c>
      <c r="D20" s="103" t="str">
        <f>IF(B20=0,"",LOOKUP($B20,'Course List'!$C$6:$C$1019,'Course List'!E$6:E$1019))</f>
        <v>General Chemistry II</v>
      </c>
      <c r="E20" s="103">
        <f>IF(B20=0,"",LOOKUP($B20,'Course List'!$C$6:$C$1019,'Course List'!F$6:F$1019))</f>
        <v>4</v>
      </c>
      <c r="F20" s="103" t="str">
        <f>IF(B20=0,"",LOOKUP($B20,'Course List'!$C$6:$C$1019,'Course List'!G$6:G$1019))</f>
        <v>F &amp; S</v>
      </c>
      <c r="G20" s="103" t="str">
        <f>IF(B20=0,"",LOOKUP($B20,'Course List'!$C$6:$C$1019,'Course List'!H$6:H$1019))</f>
        <v>Prerequisite: Chem 1111 (11)</v>
      </c>
      <c r="H20" s="45"/>
      <c r="I20" s="47"/>
      <c r="J20" s="32" t="str">
        <f>IF(H20=0,"",LOOKUP(H20,'GPA Table'!$B$5:$B$16,'GPA Table'!$E$5:$E$16))</f>
        <v/>
      </c>
      <c r="K20" s="230"/>
      <c r="L20" s="9"/>
      <c r="M20" s="17">
        <f t="shared" ref="M20:M27" si="4">IF(E20=0,0,IF(H20=0,0,J20*E20))</f>
        <v>0</v>
      </c>
      <c r="N20" s="17">
        <f t="shared" ref="N20:N27" si="5">IF(H20=0,0,E20)</f>
        <v>0</v>
      </c>
      <c r="O20" s="10"/>
      <c r="P20" s="11"/>
    </row>
    <row r="21" spans="1:16" s="5" customFormat="1" ht="31.2" x14ac:dyDescent="0.3">
      <c r="A21" s="203">
        <f>A20+1</f>
        <v>2</v>
      </c>
      <c r="B21" s="196" t="s">
        <v>567</v>
      </c>
      <c r="C21" s="103" t="str">
        <f>IF(B21=0,"",LOOKUP($B21,'Course List'!$C$6:$C$1019,'Course List'!D$6:D$1019))</f>
        <v>---</v>
      </c>
      <c r="D21" s="103" t="str">
        <f>IF(B21=0,"",LOOKUP($B21,'Course List'!$C$6:$C$1019,'Course List'!E$6:E$1019))</f>
        <v>Introduction to C Programming</v>
      </c>
      <c r="E21" s="103">
        <f>IF(B21=0,"",LOOKUP($B21,'Course List'!$C$6:$C$1019,'Course List'!F$6:F$1019))</f>
        <v>3</v>
      </c>
      <c r="F21" s="103" t="str">
        <f>IF(B21=0,"",LOOKUP($B21,'Course List'!$C$6:$C$1019,'Course List'!G$6:G$1019))</f>
        <v>S</v>
      </c>
      <c r="G21" s="103" t="str">
        <f>IF(B21=0,"",LOOKUP($B21,'Course List'!$C$6:$C$1019,'Course List'!H$6:H$1019))</f>
        <v>Prerequisite: Math 1220 (20) or Math 1231 (31)</v>
      </c>
      <c r="H21" s="45"/>
      <c r="I21" s="47"/>
      <c r="J21" s="33" t="str">
        <f>IF(H21=0,"",LOOKUP(H21,'GPA Table'!$B$5:$B$16,'GPA Table'!$E$5:$E$16))</f>
        <v/>
      </c>
      <c r="K21" s="231"/>
      <c r="L21" s="9"/>
      <c r="M21" s="17">
        <f t="shared" si="4"/>
        <v>0</v>
      </c>
      <c r="N21" s="17">
        <f t="shared" si="5"/>
        <v>0</v>
      </c>
      <c r="O21" s="10"/>
      <c r="P21" s="11"/>
    </row>
    <row r="22" spans="1:16" s="5" customFormat="1" x14ac:dyDescent="0.3">
      <c r="A22" s="203">
        <f t="shared" ref="A22:A26" si="6">A21+1</f>
        <v>3</v>
      </c>
      <c r="B22" s="103" t="s">
        <v>261</v>
      </c>
      <c r="C22" s="103">
        <f>IF(B22=0,"",LOOKUP($B22,'Course List'!$C$6:$C$1019,'Course List'!D$6:D$1019))</f>
        <v>4</v>
      </c>
      <c r="D22" s="103" t="str">
        <f>IF(B22=0,"",LOOKUP($B22,'Course List'!$C$6:$C$1019,'Course List'!E$6:E$1019))</f>
        <v>Engineering Drawing and Computer Graphics</v>
      </c>
      <c r="E22" s="103">
        <f>IF(B22=0,"",LOOKUP($B22,'Course List'!$C$6:$C$1019,'Course List'!F$6:F$1019))</f>
        <v>3</v>
      </c>
      <c r="F22" s="103" t="str">
        <f>IF(B22=0,"",LOOKUP($B22,'Course List'!$C$6:$C$1019,'Course List'!G$6:G$1019))</f>
        <v>F &amp; S</v>
      </c>
      <c r="G22" s="103" t="str">
        <f>IF(B22=0,"",LOOKUP($B22,'Course List'!$C$6:$C$1019,'Course List'!H$6:H$1019))</f>
        <v xml:space="preserve"> ---</v>
      </c>
      <c r="H22" s="45"/>
      <c r="I22" s="47"/>
      <c r="J22" s="33" t="str">
        <f>IF(H22=0,"",LOOKUP(H22,'GPA Table'!$B$5:$B$16,'GPA Table'!$E$5:$E$16))</f>
        <v/>
      </c>
      <c r="K22" s="231"/>
      <c r="L22" s="9"/>
      <c r="M22" s="17">
        <f t="shared" si="4"/>
        <v>0</v>
      </c>
      <c r="N22" s="17">
        <f t="shared" si="5"/>
        <v>0</v>
      </c>
      <c r="O22" s="10"/>
      <c r="P22" s="11"/>
    </row>
    <row r="23" spans="1:16" s="5" customFormat="1" ht="17.25" customHeight="1" x14ac:dyDescent="0.3">
      <c r="A23" s="203">
        <f t="shared" si="6"/>
        <v>4</v>
      </c>
      <c r="B23" s="103" t="s">
        <v>392</v>
      </c>
      <c r="C23" s="103">
        <f>IF(B23=0,"",LOOKUP($B23,'Course List'!$C$6:$C$1019,'Course List'!D$6:D$1019))</f>
        <v>32</v>
      </c>
      <c r="D23" s="103" t="str">
        <f>IF(B23=0,"",LOOKUP($B23,'Course List'!$C$6:$C$1019,'Course List'!E$6:E$1019))</f>
        <v>Single-Variable Calculus II</v>
      </c>
      <c r="E23" s="103">
        <f>IF(B23=0,"",LOOKUP($B23,'Course List'!$C$6:$C$1019,'Course List'!F$6:F$1019))</f>
        <v>3</v>
      </c>
      <c r="F23" s="103" t="str">
        <f>IF(B23=0,"",LOOKUP($B23,'Course List'!$C$6:$C$1019,'Course List'!G$6:G$1019))</f>
        <v>F &amp; S</v>
      </c>
      <c r="G23" s="103" t="str">
        <f>IF(B23=0,"",LOOKUP($B23,'Course List'!$C$6:$C$1019,'Course List'!H$6:H$1019))</f>
        <v>Prerequisite: Math 1221 (21) or 1231 (31)</v>
      </c>
      <c r="H23" s="45"/>
      <c r="I23" s="47"/>
      <c r="J23" s="33" t="str">
        <f>IF(H23=0,"",LOOKUP(H23,'GPA Table'!$B$5:$B$16,'GPA Table'!$E$5:$E$16))</f>
        <v/>
      </c>
      <c r="K23" s="231"/>
      <c r="L23" s="9"/>
      <c r="M23" s="17">
        <f t="shared" si="4"/>
        <v>0</v>
      </c>
      <c r="N23" s="17">
        <f t="shared" si="5"/>
        <v>0</v>
      </c>
      <c r="O23" s="10"/>
      <c r="P23" s="11"/>
    </row>
    <row r="24" spans="1:16" s="5" customFormat="1" ht="31.2" x14ac:dyDescent="0.3">
      <c r="A24" s="203">
        <f t="shared" si="6"/>
        <v>5</v>
      </c>
      <c r="B24" s="103" t="s">
        <v>393</v>
      </c>
      <c r="C24" s="103">
        <f>IF(B24=0,"",LOOKUP($B24,'Course List'!$C$6:$C$1019,'Course List'!D$6:D$1019))</f>
        <v>21</v>
      </c>
      <c r="D24" s="103" t="str">
        <f>IF(B24=0,"",LOOKUP($B24,'Course List'!$C$6:$C$1019,'Course List'!E$6:E$1019))</f>
        <v>University Physics I</v>
      </c>
      <c r="E24" s="103">
        <f>IF(B24=0,"",LOOKUP($B24,'Course List'!$C$6:$C$1019,'Course List'!F$6:F$1019))</f>
        <v>4</v>
      </c>
      <c r="F24" s="103" t="str">
        <f>IF(B24=0,"",LOOKUP($B24,'Course List'!$C$6:$C$1019,'Course List'!G$6:G$1019))</f>
        <v>F &amp; S</v>
      </c>
      <c r="G24" s="103" t="str">
        <f>IF(B24=0,"",LOOKUP($B24,'Course List'!$C$6:$C$1019,'Course List'!H$6:H$1019))</f>
        <v>Prerequisite: Math 1231 (31), co-requisite Math 1232 (32)</v>
      </c>
      <c r="H24" s="45"/>
      <c r="I24" s="47"/>
      <c r="J24" s="33" t="str">
        <f>IF(H24=0,"",LOOKUP(H24,'GPA Table'!$B$5:$B$16,'GPA Table'!$E$5:$E$16))</f>
        <v/>
      </c>
      <c r="K24" s="231"/>
      <c r="L24" s="9"/>
      <c r="M24" s="17">
        <f t="shared" si="4"/>
        <v>0</v>
      </c>
      <c r="N24" s="17">
        <f t="shared" si="5"/>
        <v>0</v>
      </c>
      <c r="O24" s="10"/>
      <c r="P24" s="11"/>
    </row>
    <row r="25" spans="1:16" s="5" customFormat="1" x14ac:dyDescent="0.3">
      <c r="A25" s="203">
        <f t="shared" si="6"/>
        <v>6</v>
      </c>
      <c r="B25" s="73"/>
      <c r="C25" s="73" t="str">
        <f>IF(B25=0,"",LOOKUP($B25,'Course List'!$C$6:$C$1019,'Course List'!D$6:D$1019))</f>
        <v/>
      </c>
      <c r="D25" s="73" t="str">
        <f>IF(B25=0,"",LOOKUP($B25,'Course List'!$C$6:$C$1019,'Course List'!E$6:E$1019))</f>
        <v/>
      </c>
      <c r="E25" s="73" t="str">
        <f>IF(B25=0,"",LOOKUP($B25,'Course List'!$C$6:$C$1019,'Course List'!F$6:F$1019))</f>
        <v/>
      </c>
      <c r="F25" s="73" t="str">
        <f>IF(B25=0,"",LOOKUP($B25,'Course List'!$C$6:$C$1019,'Course List'!G$6:G$1019))</f>
        <v/>
      </c>
      <c r="G25" s="73" t="str">
        <f>IF(B25=0,"",LOOKUP($B25,'Course List'!$C$6:$C$1019,'Course List'!H$6:H$1019))</f>
        <v/>
      </c>
      <c r="H25" s="45"/>
      <c r="I25" s="47"/>
      <c r="J25" s="33" t="str">
        <f>IF(H25=0,"",LOOKUP(H25,'GPA Table'!$B$5:$B$16,'GPA Table'!$E$5:$E$16))</f>
        <v/>
      </c>
      <c r="K25" s="231"/>
      <c r="L25" s="9"/>
      <c r="M25" s="17">
        <f t="shared" si="4"/>
        <v>0</v>
      </c>
      <c r="N25" s="17">
        <f t="shared" si="5"/>
        <v>0</v>
      </c>
      <c r="O25" s="10"/>
      <c r="P25" s="11"/>
    </row>
    <row r="26" spans="1:16" s="5" customFormat="1" x14ac:dyDescent="0.3">
      <c r="A26" s="203">
        <f t="shared" si="6"/>
        <v>7</v>
      </c>
      <c r="B26" s="73"/>
      <c r="C26" s="73" t="str">
        <f>IF(B26=0,"",LOOKUP($B26,'Course List'!$C$6:$C$1019,'Course List'!D$6:D$1019))</f>
        <v/>
      </c>
      <c r="D26" s="73" t="str">
        <f>IF(B26=0,"",LOOKUP($B26,'Course List'!$C$6:$C$1019,'Course List'!E$6:E$1019))</f>
        <v/>
      </c>
      <c r="E26" s="73" t="str">
        <f>IF(B26=0,"",LOOKUP($B26,'Course List'!$C$6:$C$1019,'Course List'!F$6:F$1019))</f>
        <v/>
      </c>
      <c r="F26" s="73" t="str">
        <f>IF(B26=0,"",LOOKUP($B26,'Course List'!$C$6:$C$1019,'Course List'!G$6:G$1019))</f>
        <v/>
      </c>
      <c r="G26" s="73" t="str">
        <f>IF(B26=0,"",LOOKUP($B26,'Course List'!$C$6:$C$1019,'Course List'!H$6:H$1019))</f>
        <v/>
      </c>
      <c r="H26" s="45"/>
      <c r="I26" s="47"/>
      <c r="J26" s="33" t="str">
        <f>IF(H26=0,"",LOOKUP(H26,'GPA Table'!$B$5:$B$16,'GPA Table'!$E$5:$E$16))</f>
        <v/>
      </c>
      <c r="K26" s="231"/>
      <c r="L26" s="9"/>
      <c r="M26" s="17">
        <f t="shared" si="4"/>
        <v>0</v>
      </c>
      <c r="N26" s="17">
        <f t="shared" si="5"/>
        <v>0</v>
      </c>
      <c r="O26" s="10"/>
      <c r="P26" s="11"/>
    </row>
    <row r="27" spans="1:16" s="5" customFormat="1" ht="16.2" thickBot="1" x14ac:dyDescent="0.35">
      <c r="A27" s="204">
        <f>A26+1</f>
        <v>8</v>
      </c>
      <c r="B27" s="74"/>
      <c r="C27" s="73" t="str">
        <f>IF(B27=0,"",LOOKUP($B27,'Course List'!$C$6:$C$1019,'Course List'!D$6:D$1019))</f>
        <v/>
      </c>
      <c r="D27" s="73" t="str">
        <f>IF(B27=0,"",LOOKUP($B27,'Course List'!$C$6:$C$1019,'Course List'!E$6:E$1019))</f>
        <v/>
      </c>
      <c r="E27" s="73" t="str">
        <f>IF(B27=0,"",LOOKUP($B27,'Course List'!$C$6:$C$1019,'Course List'!F$6:F$1019))</f>
        <v/>
      </c>
      <c r="F27" s="73" t="str">
        <f>IF(B27=0,"",LOOKUP($B27,'Course List'!$C$6:$C$1019,'Course List'!G$6:G$1019))</f>
        <v/>
      </c>
      <c r="G27" s="73" t="str">
        <f>IF(B27=0,"",LOOKUP($B27,'Course List'!$C$6:$C$1019,'Course List'!H$6:H$1019))</f>
        <v/>
      </c>
      <c r="H27" s="46"/>
      <c r="I27" s="48"/>
      <c r="J27" s="34" t="str">
        <f>IF(H27=0,"",LOOKUP(H27,'GPA Table'!$B$5:$B$16,'GPA Table'!$E$5:$E$16))</f>
        <v/>
      </c>
      <c r="K27" s="231"/>
      <c r="L27" s="9"/>
      <c r="M27" s="17">
        <f t="shared" si="4"/>
        <v>0</v>
      </c>
      <c r="N27" s="17">
        <f t="shared" si="5"/>
        <v>0</v>
      </c>
      <c r="O27" s="10"/>
      <c r="P27" s="11"/>
    </row>
    <row r="28" spans="1:16" s="29" customFormat="1" ht="16.2" thickBot="1" x14ac:dyDescent="0.35">
      <c r="A28" s="201"/>
      <c r="B28" s="202" t="str">
        <f>B19</f>
        <v>Semester</v>
      </c>
      <c r="C28" s="202">
        <f>C19+1</f>
        <v>3</v>
      </c>
      <c r="D28" s="202" t="str">
        <f>D19</f>
        <v>Total Credit Hours</v>
      </c>
      <c r="E28" s="202">
        <f>SUM(E29:E36)</f>
        <v>16</v>
      </c>
      <c r="F28" s="185" t="str">
        <f>F10</f>
        <v>FALL</v>
      </c>
      <c r="G28" s="185">
        <f>G19</f>
        <v>2017</v>
      </c>
      <c r="H28" s="43"/>
      <c r="I28" s="44"/>
      <c r="J28" s="50">
        <f>IF(N28=0,0,ROUND(M28/N28,2))</f>
        <v>0</v>
      </c>
      <c r="K28" s="232"/>
      <c r="L28" s="13"/>
      <c r="M28" s="36">
        <f t="shared" ref="M28:N28" si="7">SUM(M29:M36)</f>
        <v>0</v>
      </c>
      <c r="N28" s="37">
        <f t="shared" si="7"/>
        <v>0</v>
      </c>
      <c r="O28" s="14"/>
      <c r="P28" s="12"/>
    </row>
    <row r="29" spans="1:16" s="5" customFormat="1" x14ac:dyDescent="0.3">
      <c r="A29" s="203">
        <v>1</v>
      </c>
      <c r="B29" s="103" t="s">
        <v>478</v>
      </c>
      <c r="C29" s="103" t="str">
        <f>IF(B29=0,"",LOOKUP($B29,'Course List'!$C$6:$C$1019,'Course List'!D$6:D$1019))</f>
        <v>  057</v>
      </c>
      <c r="D29" s="103" t="str">
        <f>IF(B29=0,"",LOOKUP($B29,'Course List'!$C$6:$C$1019,'Course List'!E$6:E$1019))</f>
        <v> Analytical Mechanics I (w 2-hr recitation)</v>
      </c>
      <c r="E29" s="103">
        <f>IF(B29=0,"",LOOKUP($B29,'Course List'!$C$6:$C$1019,'Course List'!F$6:F$1019))</f>
        <v>3</v>
      </c>
      <c r="F29" s="103" t="str">
        <f>IF(B29=0,"",LOOKUP($B29,'Course List'!$C$6:$C$1019,'Course List'!G$6:G$1019))</f>
        <v>F &amp; S</v>
      </c>
      <c r="G29" s="103" t="str">
        <f>IF(B29=0,"",LOOKUP($B29,'Course List'!$C$6:$C$1019,'Course List'!H$6:H$1019))</f>
        <v>Prerequisite: Phys 1021 (21)</v>
      </c>
      <c r="H29" s="45"/>
      <c r="I29" s="47"/>
      <c r="J29" s="32" t="str">
        <f>IF(H29=0,"",LOOKUP(H29,'GPA Table'!$B$5:$B$16,'GPA Table'!$E$5:$E$16))</f>
        <v/>
      </c>
      <c r="K29" s="230"/>
      <c r="L29" s="9"/>
      <c r="M29" s="17">
        <f t="shared" ref="M29:M36" si="8">IF(E29=0,0,IF(H29=0,0,J29*E29))</f>
        <v>0</v>
      </c>
      <c r="N29" s="17">
        <f t="shared" ref="N29:N36" si="9">IF(H29=0,0,E29)</f>
        <v>0</v>
      </c>
      <c r="O29" s="10"/>
      <c r="P29" s="11"/>
    </row>
    <row r="30" spans="1:16" s="5" customFormat="1" x14ac:dyDescent="0.3">
      <c r="A30" s="203">
        <f>A29+1</f>
        <v>2</v>
      </c>
      <c r="B30" s="196" t="s">
        <v>396</v>
      </c>
      <c r="C30" s="103" t="str">
        <f>IF(B30=0,"",LOOKUP($B30,'Course List'!$C$6:$C$1019,'Course List'!D$6:D$1019))</f>
        <v>  113</v>
      </c>
      <c r="D30" s="103" t="str">
        <f>IF(B30=0,"",LOOKUP($B30,'Course List'!$C$6:$C$1019,'Course List'!E$6:E$1019))</f>
        <v> Engineering Analysis I</v>
      </c>
      <c r="E30" s="103">
        <f>IF(B30=0,"",LOOKUP($B30,'Course List'!$C$6:$C$1019,'Course List'!F$6:F$1019))</f>
        <v>3</v>
      </c>
      <c r="F30" s="103" t="str">
        <f>IF(B30=0,"",LOOKUP($B30,'Course List'!$C$6:$C$1019,'Course List'!G$6:G$1019))</f>
        <v>F &amp; S</v>
      </c>
      <c r="G30" s="103" t="str">
        <f>IF(B30=0,"",LOOKUP($B30,'Course List'!$C$6:$C$1019,'Course List'!H$6:H$1019))</f>
        <v xml:space="preserve"> Prerequisite or Corequisite: Math 2233</v>
      </c>
      <c r="H30" s="45"/>
      <c r="I30" s="47"/>
      <c r="J30" s="33" t="str">
        <f>IF(H30=0,"",LOOKUP(H30,'GPA Table'!$B$5:$B$16,'GPA Table'!$E$5:$E$16))</f>
        <v/>
      </c>
      <c r="K30" s="231"/>
      <c r="L30" s="9"/>
      <c r="M30" s="17">
        <f t="shared" si="8"/>
        <v>0</v>
      </c>
      <c r="N30" s="17">
        <f t="shared" si="9"/>
        <v>0</v>
      </c>
      <c r="O30" s="10"/>
      <c r="P30" s="11"/>
    </row>
    <row r="31" spans="1:16" s="5" customFormat="1" x14ac:dyDescent="0.3">
      <c r="A31" s="203">
        <f t="shared" ref="A31:A36" si="10">A30+1</f>
        <v>3</v>
      </c>
      <c r="B31" s="103" t="s">
        <v>391</v>
      </c>
      <c r="C31" s="103" t="str">
        <f>IF(B31=0,"",LOOKUP($B31,'Course List'!$C$6:$C$1019,'Course List'!D$6:D$1019))</f>
        <v>---</v>
      </c>
      <c r="D31" s="103" t="str">
        <f>IF(B31=0,"",LOOKUP($B31,'Course List'!$C$6:$C$1019,'Course List'!E$6:E$1019))</f>
        <v>See the H/SS List</v>
      </c>
      <c r="E31" s="103">
        <f>IF(B31=0,"",LOOKUP($B31,'Course List'!$C$6:$C$1019,'Course List'!F$6:F$1019))</f>
        <v>3</v>
      </c>
      <c r="F31" s="103" t="str">
        <f>IF(B31=0,"",LOOKUP($B31,'Course List'!$C$6:$C$1019,'Course List'!G$6:G$1019))</f>
        <v>F &amp; S</v>
      </c>
      <c r="G31" s="103" t="str">
        <f>IF(B31=0,"",LOOKUP($B31,'Course List'!$C$6:$C$1019,'Course List'!H$6:H$1019))</f>
        <v xml:space="preserve"> ---</v>
      </c>
      <c r="H31" s="45"/>
      <c r="I31" s="47"/>
      <c r="J31" s="33" t="str">
        <f>IF(H31=0,"",LOOKUP(H31,'GPA Table'!$B$5:$B$16,'GPA Table'!$E$5:$E$16))</f>
        <v/>
      </c>
      <c r="K31" s="231"/>
      <c r="L31" s="9"/>
      <c r="M31" s="17">
        <f t="shared" si="8"/>
        <v>0</v>
      </c>
      <c r="N31" s="17">
        <f t="shared" si="9"/>
        <v>0</v>
      </c>
      <c r="O31" s="10"/>
      <c r="P31" s="11"/>
    </row>
    <row r="32" spans="1:16" s="5" customFormat="1" ht="17.25" customHeight="1" x14ac:dyDescent="0.3">
      <c r="A32" s="203">
        <f t="shared" si="10"/>
        <v>4</v>
      </c>
      <c r="B32" s="103" t="s">
        <v>69</v>
      </c>
      <c r="C32" s="103">
        <f>IF(B32=0,"",LOOKUP($B32,'Course List'!$C$6:$C$1019,'Course List'!D$6:D$1019))</f>
        <v>33</v>
      </c>
      <c r="D32" s="103" t="str">
        <f>IF(B32=0,"",LOOKUP($B32,'Course List'!$C$6:$C$1019,'Course List'!E$6:E$1019))</f>
        <v>Multivariable Calculus</v>
      </c>
      <c r="E32" s="103">
        <f>IF(B32=0,"",LOOKUP($B32,'Course List'!$C$6:$C$1019,'Course List'!F$6:F$1019))</f>
        <v>3</v>
      </c>
      <c r="F32" s="103" t="str">
        <f>IF(B32=0,"",LOOKUP($B32,'Course List'!$C$6:$C$1019,'Course List'!G$6:G$1019))</f>
        <v>F &amp; S</v>
      </c>
      <c r="G32" s="103" t="str">
        <f>IF(B32=0,"",LOOKUP($B32,'Course List'!$C$6:$C$1019,'Course List'!H$6:H$1019))</f>
        <v>Prerequisite: Math 1232 (32)</v>
      </c>
      <c r="H32" s="45"/>
      <c r="I32" s="47"/>
      <c r="J32" s="33" t="str">
        <f>IF(H32=0,"",LOOKUP(H32,'GPA Table'!$B$5:$B$16,'GPA Table'!$E$5:$E$16))</f>
        <v/>
      </c>
      <c r="K32" s="231"/>
      <c r="L32" s="9"/>
      <c r="M32" s="17">
        <f t="shared" si="8"/>
        <v>0</v>
      </c>
      <c r="N32" s="17">
        <f t="shared" si="9"/>
        <v>0</v>
      </c>
      <c r="O32" s="10"/>
      <c r="P32" s="11"/>
    </row>
    <row r="33" spans="1:16" s="5" customFormat="1" x14ac:dyDescent="0.3">
      <c r="A33" s="203">
        <f t="shared" si="10"/>
        <v>5</v>
      </c>
      <c r="B33" s="103" t="s">
        <v>397</v>
      </c>
      <c r="C33" s="103">
        <f>IF(B33=0,"",LOOKUP($B33,'Course List'!$C$6:$C$1019,'Course List'!D$6:D$1019))</f>
        <v>22</v>
      </c>
      <c r="D33" s="103" t="str">
        <f>IF(B33=0,"",LOOKUP($B33,'Course List'!$C$6:$C$1019,'Course List'!E$6:E$1019))</f>
        <v>University Physics II</v>
      </c>
      <c r="E33" s="103">
        <f>IF(B33=0,"",LOOKUP($B33,'Course List'!$C$6:$C$1019,'Course List'!F$6:F$1019))</f>
        <v>4</v>
      </c>
      <c r="F33" s="103" t="str">
        <f>IF(B33=0,"",LOOKUP($B33,'Course List'!$C$6:$C$1019,'Course List'!G$6:G$1019))</f>
        <v>F &amp; S</v>
      </c>
      <c r="G33" s="103" t="str">
        <f>IF(B33=0,"",LOOKUP($B33,'Course List'!$C$6:$C$1019,'Course List'!H$6:H$1019))</f>
        <v>Prerequisite: Phys 1021 (21)</v>
      </c>
      <c r="H33" s="45"/>
      <c r="I33" s="47"/>
      <c r="J33" s="33" t="str">
        <f>IF(H33=0,"",LOOKUP(H33,'GPA Table'!$B$5:$B$16,'GPA Table'!$E$5:$E$16))</f>
        <v/>
      </c>
      <c r="K33" s="231"/>
      <c r="L33" s="9"/>
      <c r="M33" s="17">
        <f t="shared" si="8"/>
        <v>0</v>
      </c>
      <c r="N33" s="17">
        <f t="shared" si="9"/>
        <v>0</v>
      </c>
      <c r="O33" s="10"/>
      <c r="P33" s="11"/>
    </row>
    <row r="34" spans="1:16" s="5" customFormat="1" x14ac:dyDescent="0.3">
      <c r="A34" s="203">
        <f t="shared" si="10"/>
        <v>6</v>
      </c>
      <c r="B34" s="73"/>
      <c r="C34" s="73" t="str">
        <f>IF(B34=0,"",LOOKUP($B34,'Course List'!$C$6:$C$1019,'Course List'!D$6:D$1019))</f>
        <v/>
      </c>
      <c r="D34" s="73" t="str">
        <f>IF(B34=0,"",LOOKUP($B34,'Course List'!$C$6:$C$1019,'Course List'!E$6:E$1019))</f>
        <v/>
      </c>
      <c r="E34" s="73" t="str">
        <f>IF(B34=0,"",LOOKUP($B34,'Course List'!$C$6:$C$1019,'Course List'!F$6:F$1019))</f>
        <v/>
      </c>
      <c r="F34" s="73" t="str">
        <f>IF(B34=0,"",LOOKUP($B34,'Course List'!$C$6:$C$1019,'Course List'!G$6:G$1019))</f>
        <v/>
      </c>
      <c r="G34" s="73" t="str">
        <f>IF(B34=0,"",LOOKUP($B34,'Course List'!$C$6:$C$1019,'Course List'!H$6:H$1019))</f>
        <v/>
      </c>
      <c r="H34" s="45"/>
      <c r="I34" s="47"/>
      <c r="J34" s="33" t="str">
        <f>IF(H34=0,"",LOOKUP(H34,'GPA Table'!$B$5:$B$16,'GPA Table'!$E$5:$E$16))</f>
        <v/>
      </c>
      <c r="K34" s="231"/>
      <c r="L34" s="9"/>
      <c r="M34" s="17">
        <f t="shared" si="8"/>
        <v>0</v>
      </c>
      <c r="N34" s="17">
        <f t="shared" si="9"/>
        <v>0</v>
      </c>
      <c r="O34" s="10"/>
      <c r="P34" s="11"/>
    </row>
    <row r="35" spans="1:16" s="5" customFormat="1" x14ac:dyDescent="0.3">
      <c r="A35" s="203">
        <f t="shared" si="10"/>
        <v>7</v>
      </c>
      <c r="B35" s="73"/>
      <c r="C35" s="73" t="str">
        <f>IF(B35=0,"",LOOKUP($B35,'Course List'!$C$6:$C$1019,'Course List'!D$6:D$1019))</f>
        <v/>
      </c>
      <c r="D35" s="73" t="str">
        <f>IF(B35=0,"",LOOKUP($B35,'Course List'!$C$6:$C$1019,'Course List'!E$6:E$1019))</f>
        <v/>
      </c>
      <c r="E35" s="73" t="str">
        <f>IF(B35=0,"",LOOKUP($B35,'Course List'!$C$6:$C$1019,'Course List'!F$6:F$1019))</f>
        <v/>
      </c>
      <c r="F35" s="73" t="str">
        <f>IF(B35=0,"",LOOKUP($B35,'Course List'!$C$6:$C$1019,'Course List'!G$6:G$1019))</f>
        <v/>
      </c>
      <c r="G35" s="73" t="str">
        <f>IF(B35=0,"",LOOKUP($B35,'Course List'!$C$6:$C$1019,'Course List'!H$6:H$1019))</f>
        <v/>
      </c>
      <c r="H35" s="45"/>
      <c r="I35" s="47"/>
      <c r="J35" s="33" t="str">
        <f>IF(H35=0,"",LOOKUP(H35,'GPA Table'!$B$5:$B$16,'GPA Table'!$E$5:$E$16))</f>
        <v/>
      </c>
      <c r="K35" s="231"/>
      <c r="L35" s="9"/>
      <c r="M35" s="17">
        <f t="shared" si="8"/>
        <v>0</v>
      </c>
      <c r="N35" s="17">
        <f t="shared" si="9"/>
        <v>0</v>
      </c>
      <c r="O35" s="10"/>
      <c r="P35" s="11"/>
    </row>
    <row r="36" spans="1:16" s="5" customFormat="1" ht="16.2" thickBot="1" x14ac:dyDescent="0.35">
      <c r="A36" s="204">
        <f t="shared" si="10"/>
        <v>8</v>
      </c>
      <c r="B36" s="74"/>
      <c r="C36" s="73" t="str">
        <f>IF(B36=0,"",LOOKUP($B36,'Course List'!$C$6:$C$1019,'Course List'!D$6:D$1019))</f>
        <v/>
      </c>
      <c r="D36" s="73" t="str">
        <f>IF(B36=0,"",LOOKUP($B36,'Course List'!$C$6:$C$1019,'Course List'!E$6:E$1019))</f>
        <v/>
      </c>
      <c r="E36" s="73" t="str">
        <f>IF(B36=0,"",LOOKUP($B36,'Course List'!$C$6:$C$1019,'Course List'!F$6:F$1019))</f>
        <v/>
      </c>
      <c r="F36" s="73" t="str">
        <f>IF(B36=0,"",LOOKUP($B36,'Course List'!$C$6:$C$1019,'Course List'!G$6:G$1019))</f>
        <v/>
      </c>
      <c r="G36" s="73" t="str">
        <f>IF(B36=0,"",LOOKUP($B36,'Course List'!$C$6:$C$1019,'Course List'!H$6:H$1019))</f>
        <v/>
      </c>
      <c r="H36" s="46"/>
      <c r="I36" s="48"/>
      <c r="J36" s="34" t="str">
        <f>IF(H36=0,"",LOOKUP(H36,'GPA Table'!$B$5:$B$16,'GPA Table'!$E$5:$E$16))</f>
        <v/>
      </c>
      <c r="K36" s="231"/>
      <c r="L36" s="9"/>
      <c r="M36" s="17">
        <f t="shared" si="8"/>
        <v>0</v>
      </c>
      <c r="N36" s="17">
        <f t="shared" si="9"/>
        <v>0</v>
      </c>
      <c r="O36" s="10"/>
      <c r="P36" s="11"/>
    </row>
    <row r="37" spans="1:16" s="29" customFormat="1" ht="16.2" thickBot="1" x14ac:dyDescent="0.35">
      <c r="A37" s="201"/>
      <c r="B37" s="202" t="str">
        <f>B28</f>
        <v>Semester</v>
      </c>
      <c r="C37" s="202">
        <f>C28+1</f>
        <v>4</v>
      </c>
      <c r="D37" s="202" t="str">
        <f>D28</f>
        <v>Total Credit Hours</v>
      </c>
      <c r="E37" s="202">
        <f>SUM(E38:E45)</f>
        <v>18</v>
      </c>
      <c r="F37" s="185" t="str">
        <f>F19</f>
        <v>SPRING</v>
      </c>
      <c r="G37" s="185">
        <f>G28+1</f>
        <v>2018</v>
      </c>
      <c r="H37" s="43"/>
      <c r="I37" s="44"/>
      <c r="J37" s="50">
        <f>IF(N37=0,0,ROUND(M37/N37,2))</f>
        <v>0</v>
      </c>
      <c r="K37" s="232"/>
      <c r="L37" s="13"/>
      <c r="M37" s="36">
        <f t="shared" ref="M37:N37" si="11">SUM(M38:M45)</f>
        <v>0</v>
      </c>
      <c r="N37" s="37">
        <f t="shared" si="11"/>
        <v>0</v>
      </c>
      <c r="O37" s="14"/>
      <c r="P37" s="12"/>
    </row>
    <row r="38" spans="1:16" s="5" customFormat="1" x14ac:dyDescent="0.3">
      <c r="A38" s="203">
        <v>1</v>
      </c>
      <c r="B38" s="103" t="s">
        <v>398</v>
      </c>
      <c r="C38" s="103" t="str">
        <f>IF(B38=0,"",LOOKUP($B38,'Course List'!$C$6:$C$1019,'Course List'!D$6:D$1019))</f>
        <v>  058</v>
      </c>
      <c r="D38" s="103" t="str">
        <f>IF(B38=0,"",LOOKUP($B38,'Course List'!$C$6:$C$1019,'Course List'!E$6:E$1019))</f>
        <v> Analytical Mechanics II (w 2-hr recitation)</v>
      </c>
      <c r="E38" s="103">
        <f>IF(B38=0,"",LOOKUP($B38,'Course List'!$C$6:$C$1019,'Course List'!F$6:F$1019))</f>
        <v>3</v>
      </c>
      <c r="F38" s="103" t="str">
        <f>IF(B38=0,"",LOOKUP($B38,'Course List'!$C$6:$C$1019,'Course List'!G$6:G$1019))</f>
        <v>F &amp; S</v>
      </c>
      <c r="G38" s="103" t="str">
        <f>IF(B38=0,"",LOOKUP($B38,'Course List'!$C$6:$C$1019,'Course List'!H$6:H$1019))</f>
        <v>Prerequisite: ApSc 2057 (57)</v>
      </c>
      <c r="H38" s="45"/>
      <c r="I38" s="47"/>
      <c r="J38" s="32" t="str">
        <f>IF(H38=0,"",LOOKUP(H38,'GPA Table'!$B$5:$B$16,'GPA Table'!$E$5:$E$16))</f>
        <v/>
      </c>
      <c r="K38" s="230"/>
      <c r="L38" s="9"/>
      <c r="M38" s="17">
        <f t="shared" ref="M38:M45" si="12">IF(E38=0,0,IF(H38=0,0,J38*E38))</f>
        <v>0</v>
      </c>
      <c r="N38" s="17">
        <f t="shared" ref="N38:N45" si="13">IF(H38=0,0,E38)</f>
        <v>0</v>
      </c>
      <c r="O38" s="10"/>
      <c r="P38" s="11"/>
    </row>
    <row r="39" spans="1:16" s="5" customFormat="1" ht="31.2" x14ac:dyDescent="0.3">
      <c r="A39" s="203">
        <f>A38+1</f>
        <v>2</v>
      </c>
      <c r="B39" s="196" t="s">
        <v>272</v>
      </c>
      <c r="C39" s="103" t="str">
        <f>IF(B39=0,"",LOOKUP($B39,'Course List'!$C$6:$C$1019,'Course List'!D$6:D$1019))</f>
        <v>  117</v>
      </c>
      <c r="D39" s="103" t="str">
        <f>IF(B39=0,"",LOOKUP($B39,'Course List'!$C$6:$C$1019,'Course List'!E$6:E$1019))</f>
        <v> Engineering Computations (w 2-hr recitation)</v>
      </c>
      <c r="E39" s="103">
        <f>IF(B39=0,"",LOOKUP($B39,'Course List'!$C$6:$C$1019,'Course List'!F$6:F$1019))</f>
        <v>3</v>
      </c>
      <c r="F39" s="103" t="str">
        <f>IF(B39=0,"",LOOKUP($B39,'Course List'!$C$6:$C$1019,'Course List'!G$6:G$1019))</f>
        <v>S</v>
      </c>
      <c r="G39" s="103" t="str">
        <f>IF(B39=0,"",LOOKUP($B39,'Course List'!$C$6:$C$1019,'Course List'!H$6:H$1019))</f>
        <v>Prerequisite: CSci 1041, ApSc 2113 CSCI 1121</v>
      </c>
      <c r="H39" s="45"/>
      <c r="I39" s="47"/>
      <c r="J39" s="33" t="str">
        <f>IF(H39=0,"",LOOKUP(H39,'GPA Table'!$B$5:$B$16,'GPA Table'!$E$5:$E$16))</f>
        <v/>
      </c>
      <c r="K39" s="231"/>
      <c r="L39" s="9"/>
      <c r="M39" s="17">
        <f t="shared" si="12"/>
        <v>0</v>
      </c>
      <c r="N39" s="17">
        <f t="shared" si="13"/>
        <v>0</v>
      </c>
      <c r="O39" s="10"/>
      <c r="P39" s="11"/>
    </row>
    <row r="40" spans="1:16" s="5" customFormat="1" x14ac:dyDescent="0.3">
      <c r="A40" s="203">
        <f t="shared" ref="A40:A42" si="14">A39+1</f>
        <v>3</v>
      </c>
      <c r="B40" s="103" t="s">
        <v>273</v>
      </c>
      <c r="C40" s="103" t="str">
        <f>IF(B40=0,"",LOOKUP($B40,'Course List'!$C$6:$C$1019,'Course List'!D$6:D$1019))</f>
        <v>  120</v>
      </c>
      <c r="D40" s="103" t="str">
        <f>IF(B40=0,"",LOOKUP($B40,'Course List'!$C$6:$C$1019,'Course List'!E$6:E$1019))</f>
        <v> Intro to Mechanics of Solids</v>
      </c>
      <c r="E40" s="103">
        <f>IF(B40=0,"",LOOKUP($B40,'Course List'!$C$6:$C$1019,'Course List'!F$6:F$1019))</f>
        <v>3</v>
      </c>
      <c r="F40" s="103" t="str">
        <f>IF(B40=0,"",LOOKUP($B40,'Course List'!$C$6:$C$1019,'Course List'!G$6:G$1019))</f>
        <v>F &amp; S</v>
      </c>
      <c r="G40" s="103" t="str">
        <f>IF(B40=0,"",LOOKUP($B40,'Course List'!$C$6:$C$1019,'Course List'!H$6:H$1019))</f>
        <v>Prerequisite: ApSc 2057 (57), ApSc 2113 (113)</v>
      </c>
      <c r="H40" s="45"/>
      <c r="I40" s="47"/>
      <c r="J40" s="33" t="str">
        <f>IF(H40=0,"",LOOKUP(H40,'GPA Table'!$B$5:$B$16,'GPA Table'!$E$5:$E$16))</f>
        <v/>
      </c>
      <c r="K40" s="231"/>
      <c r="L40" s="9"/>
      <c r="M40" s="17">
        <f t="shared" si="12"/>
        <v>0</v>
      </c>
      <c r="N40" s="17">
        <f t="shared" si="13"/>
        <v>0</v>
      </c>
      <c r="O40" s="10"/>
      <c r="P40" s="11"/>
    </row>
    <row r="41" spans="1:16" s="5" customFormat="1" ht="17.25" customHeight="1" x14ac:dyDescent="0.3">
      <c r="A41" s="203">
        <f t="shared" si="14"/>
        <v>4</v>
      </c>
      <c r="B41" s="103" t="s">
        <v>281</v>
      </c>
      <c r="C41" s="103" t="str">
        <f>IF(B41=0,"",LOOKUP($B41,'Course List'!$C$6:$C$1019,'Course List'!D$6:D$1019))</f>
        <v>  170</v>
      </c>
      <c r="D41" s="103" t="str">
        <f>IF(B41=0,"",LOOKUP($B41,'Course List'!$C$6:$C$1019,'Course List'!E$6:E$1019))</f>
        <v> Intro to Transportation Engine</v>
      </c>
      <c r="E41" s="103">
        <f>IF(B41=0,"",LOOKUP($B41,'Course List'!$C$6:$C$1019,'Course List'!F$6:F$1019))</f>
        <v>3</v>
      </c>
      <c r="F41" s="103" t="str">
        <f>IF(B41=0,"",LOOKUP($B41,'Course List'!$C$6:$C$1019,'Course List'!G$6:G$1019))</f>
        <v>S</v>
      </c>
      <c r="G41" s="103" t="str">
        <f>IF(B41=0,"",LOOKUP($B41,'Course List'!$C$6:$C$1019,'Course List'!H$6:H$1019))</f>
        <v>Prerequisite: Math 2233 (33)</v>
      </c>
      <c r="H41" s="45"/>
      <c r="I41" s="47"/>
      <c r="J41" s="33" t="str">
        <f>IF(H41=0,"",LOOKUP(H41,'GPA Table'!$B$5:$B$16,'GPA Table'!$E$5:$E$16))</f>
        <v/>
      </c>
      <c r="K41" s="231"/>
      <c r="L41" s="9"/>
      <c r="M41" s="17">
        <f t="shared" si="12"/>
        <v>0</v>
      </c>
      <c r="N41" s="17">
        <f t="shared" si="13"/>
        <v>0</v>
      </c>
      <c r="O41" s="10"/>
      <c r="P41" s="11"/>
    </row>
    <row r="42" spans="1:16" s="5" customFormat="1" x14ac:dyDescent="0.3">
      <c r="A42" s="203">
        <f t="shared" si="14"/>
        <v>5</v>
      </c>
      <c r="B42" s="103" t="s">
        <v>399</v>
      </c>
      <c r="C42" s="103">
        <f>IF(B42=0,"",LOOKUP($B42,'Course List'!$C$6:$C$1019,'Course List'!D$6:D$1019))</f>
        <v>1</v>
      </c>
      <c r="D42" s="103" t="str">
        <f>IF(B42=0,"",LOOKUP($B42,'Course List'!$C$6:$C$1019,'Course List'!E$6:E$1019))</f>
        <v>Physical Geology</v>
      </c>
      <c r="E42" s="103">
        <f>IF(B42=0,"",LOOKUP($B42,'Course List'!$C$6:$C$1019,'Course List'!F$6:F$1019))</f>
        <v>3</v>
      </c>
      <c r="F42" s="103" t="str">
        <f>IF(B42=0,"",LOOKUP($B42,'Course List'!$C$6:$C$1019,'Course List'!G$6:G$1019))</f>
        <v>F &amp; S</v>
      </c>
      <c r="G42" s="103" t="str">
        <f>IF(B42=0,"",LOOKUP($B42,'Course List'!$C$6:$C$1019,'Course List'!H$6:H$1019))</f>
        <v xml:space="preserve"> ---</v>
      </c>
      <c r="H42" s="45"/>
      <c r="I42" s="47"/>
      <c r="J42" s="33" t="str">
        <f>IF(H42=0,"",LOOKUP(H42,'GPA Table'!$B$5:$B$16,'GPA Table'!$E$5:$E$16))</f>
        <v/>
      </c>
      <c r="K42" s="231"/>
      <c r="L42" s="9"/>
      <c r="M42" s="17">
        <f t="shared" si="12"/>
        <v>0</v>
      </c>
      <c r="N42" s="17">
        <f t="shared" si="13"/>
        <v>0</v>
      </c>
      <c r="O42" s="10"/>
      <c r="P42" s="11"/>
    </row>
    <row r="43" spans="1:16" s="5" customFormat="1" x14ac:dyDescent="0.3">
      <c r="A43" s="203">
        <f>A42+1</f>
        <v>6</v>
      </c>
      <c r="B43" s="103" t="s">
        <v>7</v>
      </c>
      <c r="C43" s="103" t="str">
        <f>IF(B43=0,"",LOOKUP($B43,'Course List'!$C$6:$C$1019,'Course List'!D$6:D$1019))</f>
        <v>---</v>
      </c>
      <c r="D43" s="103" t="str">
        <f>IF(B43=0,"",LOOKUP($B43,'Course List'!$C$6:$C$1019,'Course List'!E$6:E$1019))</f>
        <v>See the H/SS List</v>
      </c>
      <c r="E43" s="103">
        <f>IF(B43=0,"",LOOKUP($B43,'Course List'!$C$6:$C$1019,'Course List'!F$6:F$1019))</f>
        <v>3</v>
      </c>
      <c r="F43" s="103" t="str">
        <f>IF(B43=0,"",LOOKUP($B43,'Course List'!$C$6:$C$1019,'Course List'!G$6:G$1019))</f>
        <v>F &amp; S</v>
      </c>
      <c r="G43" s="103" t="str">
        <f>IF(B43=0,"",LOOKUP($B43,'Course List'!$C$6:$C$1019,'Course List'!H$6:H$1019))</f>
        <v xml:space="preserve"> ---</v>
      </c>
      <c r="H43" s="45"/>
      <c r="I43" s="47"/>
      <c r="J43" s="33" t="str">
        <f>IF(H43=0,"",LOOKUP(H43,'GPA Table'!$B$5:$B$16,'GPA Table'!$E$5:$E$16))</f>
        <v/>
      </c>
      <c r="K43" s="231"/>
      <c r="L43" s="9"/>
      <c r="M43" s="17">
        <f t="shared" si="12"/>
        <v>0</v>
      </c>
      <c r="N43" s="17">
        <f t="shared" si="13"/>
        <v>0</v>
      </c>
      <c r="O43" s="10"/>
      <c r="P43" s="11"/>
    </row>
    <row r="44" spans="1:16" s="5" customFormat="1" x14ac:dyDescent="0.3">
      <c r="A44" s="203">
        <f>A43+1</f>
        <v>7</v>
      </c>
      <c r="B44" s="73"/>
      <c r="C44" s="73" t="str">
        <f>IF(B44=0,"",LOOKUP($B44,'Course List'!$C$6:$C$1019,'Course List'!D$6:D$1019))</f>
        <v/>
      </c>
      <c r="D44" s="73" t="str">
        <f>IF(B44=0,"",LOOKUP($B44,'Course List'!$C$6:$C$1019,'Course List'!E$6:E$1019))</f>
        <v/>
      </c>
      <c r="E44" s="73" t="str">
        <f>IF(B44=0,"",LOOKUP($B44,'Course List'!$C$6:$C$1019,'Course List'!F$6:F$1019))</f>
        <v/>
      </c>
      <c r="F44" s="73" t="str">
        <f>IF(B44=0,"",LOOKUP($B44,'Course List'!$C$6:$C$1019,'Course List'!G$6:G$1019))</f>
        <v/>
      </c>
      <c r="G44" s="73" t="str">
        <f>IF(B44=0,"",LOOKUP($B44,'Course List'!$C$6:$C$1019,'Course List'!H$6:H$1019))</f>
        <v/>
      </c>
      <c r="H44" s="45"/>
      <c r="I44" s="47"/>
      <c r="J44" s="33" t="str">
        <f>IF(H44=0,"",LOOKUP(H44,'GPA Table'!$B$5:$B$16,'GPA Table'!$E$5:$E$16))</f>
        <v/>
      </c>
      <c r="K44" s="231"/>
      <c r="L44" s="9"/>
      <c r="M44" s="17">
        <f t="shared" si="12"/>
        <v>0</v>
      </c>
      <c r="N44" s="17">
        <f t="shared" si="13"/>
        <v>0</v>
      </c>
      <c r="O44" s="10"/>
      <c r="P44" s="11"/>
    </row>
    <row r="45" spans="1:16" s="5" customFormat="1" ht="16.2" thickBot="1" x14ac:dyDescent="0.35">
      <c r="A45" s="204">
        <f t="shared" ref="A45" si="15">A44+1</f>
        <v>8</v>
      </c>
      <c r="B45" s="74"/>
      <c r="C45" s="73" t="str">
        <f>IF(B45=0,"",LOOKUP($B45,'Course List'!$C$6:$C$1019,'Course List'!D$6:D$1019))</f>
        <v/>
      </c>
      <c r="D45" s="73" t="str">
        <f>IF(B45=0,"",LOOKUP($B45,'Course List'!$C$6:$C$1019,'Course List'!E$6:E$1019))</f>
        <v/>
      </c>
      <c r="E45" s="73" t="str">
        <f>IF(B45=0,"",LOOKUP($B45,'Course List'!$C$6:$C$1019,'Course List'!F$6:F$1019))</f>
        <v/>
      </c>
      <c r="F45" s="73" t="str">
        <f>IF(B45=0,"",LOOKUP($B45,'Course List'!$C$6:$C$1019,'Course List'!G$6:G$1019))</f>
        <v/>
      </c>
      <c r="G45" s="73" t="str">
        <f>IF(B45=0,"",LOOKUP($B45,'Course List'!$C$6:$C$1019,'Course List'!H$6:H$1019))</f>
        <v/>
      </c>
      <c r="H45" s="46"/>
      <c r="I45" s="48"/>
      <c r="J45" s="34" t="str">
        <f>IF(H45=0,"",LOOKUP(H45,'GPA Table'!$B$5:$B$16,'GPA Table'!$E$5:$E$16))</f>
        <v/>
      </c>
      <c r="K45" s="231"/>
      <c r="L45" s="9"/>
      <c r="M45" s="17">
        <f t="shared" si="12"/>
        <v>0</v>
      </c>
      <c r="N45" s="17">
        <f t="shared" si="13"/>
        <v>0</v>
      </c>
      <c r="O45" s="10"/>
      <c r="P45" s="11"/>
    </row>
    <row r="46" spans="1:16" s="29" customFormat="1" ht="16.2" thickBot="1" x14ac:dyDescent="0.35">
      <c r="A46" s="201"/>
      <c r="B46" s="202" t="str">
        <f>B37</f>
        <v>Semester</v>
      </c>
      <c r="C46" s="202">
        <f>C37+1</f>
        <v>5</v>
      </c>
      <c r="D46" s="202" t="str">
        <f>D37</f>
        <v>Total Credit Hours</v>
      </c>
      <c r="E46" s="202">
        <f>SUM(E47:E54)</f>
        <v>18</v>
      </c>
      <c r="F46" s="185" t="str">
        <f>F28</f>
        <v>FALL</v>
      </c>
      <c r="G46" s="185">
        <f>G37</f>
        <v>2018</v>
      </c>
      <c r="H46" s="43"/>
      <c r="I46" s="44"/>
      <c r="J46" s="50">
        <f>IF(N46=0,0,ROUND(M46/N46,2))</f>
        <v>0</v>
      </c>
      <c r="K46" s="232"/>
      <c r="L46" s="13"/>
      <c r="M46" s="36">
        <f t="shared" ref="M46:N46" si="16">SUM(M47:M54)</f>
        <v>0</v>
      </c>
      <c r="N46" s="37">
        <f t="shared" si="16"/>
        <v>0</v>
      </c>
      <c r="O46" s="14"/>
      <c r="P46" s="12"/>
    </row>
    <row r="47" spans="1:16" s="5" customFormat="1" x14ac:dyDescent="0.3">
      <c r="A47" s="203">
        <v>1</v>
      </c>
      <c r="B47" s="103" t="s">
        <v>400</v>
      </c>
      <c r="C47" s="103">
        <f>IF(B47=0,"",LOOKUP($B47,'Course List'!$C$6:$C$1019,'Course List'!D$6:D$1019))</f>
        <v>115</v>
      </c>
      <c r="D47" s="103" t="str">
        <f>IF(B47=0,"",LOOKUP($B47,'Course List'!$C$6:$C$1019,'Course List'!E$6:E$1019))</f>
        <v>Engineering Analysis III</v>
      </c>
      <c r="E47" s="103">
        <f>IF(B47=0,"",LOOKUP($B47,'Course List'!$C$6:$C$1019,'Course List'!F$6:F$1019))</f>
        <v>3</v>
      </c>
      <c r="F47" s="103" t="str">
        <f>IF(B47=0,"",LOOKUP($B47,'Course List'!$C$6:$C$1019,'Course List'!G$6:G$1019))</f>
        <v>F &amp; S</v>
      </c>
      <c r="G47" s="103" t="str">
        <f>IF(B47=0,"",LOOKUP($B47,'Course List'!$C$6:$C$1019,'Course List'!H$6:H$1019))</f>
        <v>Prerequisite: Math 1232 (32), UW 1020 (20)</v>
      </c>
      <c r="H47" s="45"/>
      <c r="I47" s="47"/>
      <c r="J47" s="32" t="str">
        <f>IF(H47=0,"",LOOKUP(H47,'GPA Table'!$B$5:$B$16,'GPA Table'!$E$5:$E$16))</f>
        <v/>
      </c>
      <c r="K47" s="230"/>
      <c r="L47" s="9"/>
      <c r="M47" s="17">
        <f t="shared" ref="M47:M54" si="17">IF(E47=0,0,IF(H47=0,0,J47*E47))</f>
        <v>0</v>
      </c>
      <c r="N47" s="17">
        <f t="shared" ref="N47:N54" si="18">IF(H47=0,0,E47)</f>
        <v>0</v>
      </c>
      <c r="O47" s="10"/>
      <c r="P47" s="11"/>
    </row>
    <row r="48" spans="1:16" s="5" customFormat="1" x14ac:dyDescent="0.3">
      <c r="A48" s="203">
        <f>A47+1</f>
        <v>2</v>
      </c>
      <c r="B48" s="196" t="s">
        <v>282</v>
      </c>
      <c r="C48" s="103" t="str">
        <f>IF(B48=0,"",LOOKUP($B48,'Course List'!$C$6:$C$1019,'Course List'!D$6:D$1019))</f>
        <v>  166</v>
      </c>
      <c r="D48" s="103" t="str">
        <f>IF(B48=0,"",LOOKUP($B48,'Course List'!$C$6:$C$1019,'Course List'!E$6:E$1019))</f>
        <v> Materials Engineering</v>
      </c>
      <c r="E48" s="103">
        <f>IF(B48=0,"",LOOKUP($B48,'Course List'!$C$6:$C$1019,'Course List'!F$6:F$1019))</f>
        <v>2</v>
      </c>
      <c r="F48" s="103" t="str">
        <f>IF(B48=0,"",LOOKUP($B48,'Course List'!$C$6:$C$1019,'Course List'!G$6:G$1019))</f>
        <v>F</v>
      </c>
      <c r="G48" s="103" t="str">
        <f>IF(B48=0,"",LOOKUP($B48,'Course List'!$C$6:$C$1019,'Course List'!H$6:H$1019))</f>
        <v xml:space="preserve">Prerequisite: CE 2220 (120) </v>
      </c>
      <c r="H48" s="45"/>
      <c r="I48" s="47"/>
      <c r="J48" s="33" t="str">
        <f>IF(H48=0,"",LOOKUP(H48,'GPA Table'!$B$5:$B$16,'GPA Table'!$E$5:$E$16))</f>
        <v/>
      </c>
      <c r="K48" s="231"/>
      <c r="L48" s="9"/>
      <c r="M48" s="17">
        <f t="shared" si="17"/>
        <v>0</v>
      </c>
      <c r="N48" s="17">
        <f t="shared" si="18"/>
        <v>0</v>
      </c>
      <c r="O48" s="10"/>
      <c r="P48" s="11"/>
    </row>
    <row r="49" spans="1:16" s="5" customFormat="1" x14ac:dyDescent="0.3">
      <c r="A49" s="203">
        <f t="shared" ref="A49:A51" si="19">A48+1</f>
        <v>3</v>
      </c>
      <c r="B49" s="103" t="s">
        <v>283</v>
      </c>
      <c r="C49" s="103" t="str">
        <f>IF(B49=0,"",LOOKUP($B49,'Course List'!$C$6:$C$1019,'Course List'!D$6:D$1019))</f>
        <v>  167W</v>
      </c>
      <c r="D49" s="103" t="str">
        <f>IF(B49=0,"",LOOKUP($B49,'Course List'!$C$6:$C$1019,'Course List'!E$6:E$1019))</f>
        <v> Mechanics of Materials Lab (WID)</v>
      </c>
      <c r="E49" s="103">
        <f>IF(B49=0,"",LOOKUP($B49,'Course List'!$C$6:$C$1019,'Course List'!F$6:F$1019))</f>
        <v>1</v>
      </c>
      <c r="F49" s="103" t="str">
        <f>IF(B49=0,"",LOOKUP($B49,'Course List'!$C$6:$C$1019,'Course List'!G$6:G$1019))</f>
        <v>F</v>
      </c>
      <c r="G49" s="103" t="str">
        <f>IF(B49=0,"",LOOKUP($B49,'Course List'!$C$6:$C$1019,'Course List'!H$6:H$1019))</f>
        <v>Prerequisite or corequisite: CE3110 (166)</v>
      </c>
      <c r="H49" s="45"/>
      <c r="I49" s="47"/>
      <c r="J49" s="33" t="str">
        <f>IF(H49=0,"",LOOKUP(H49,'GPA Table'!$B$5:$B$16,'GPA Table'!$E$5:$E$16))</f>
        <v/>
      </c>
      <c r="K49" s="231"/>
      <c r="L49" s="9"/>
      <c r="M49" s="17">
        <f t="shared" si="17"/>
        <v>0</v>
      </c>
      <c r="N49" s="17">
        <f t="shared" si="18"/>
        <v>0</v>
      </c>
      <c r="O49" s="10"/>
      <c r="P49" s="11"/>
    </row>
    <row r="50" spans="1:16" s="5" customFormat="1" ht="17.25" customHeight="1" x14ac:dyDescent="0.3">
      <c r="A50" s="203">
        <f t="shared" si="19"/>
        <v>4</v>
      </c>
      <c r="B50" s="103" t="s">
        <v>284</v>
      </c>
      <c r="C50" s="103" t="str">
        <f>IF(B50=0,"",LOOKUP($B50,'Course List'!$C$6:$C$1019,'Course List'!D$6:D$1019))</f>
        <v>  121</v>
      </c>
      <c r="D50" s="103" t="str">
        <f>IF(B50=0,"",LOOKUP($B50,'Course List'!$C$6:$C$1019,'Course List'!E$6:E$1019))</f>
        <v> Structural Theory I (w 2-hr recitation)</v>
      </c>
      <c r="E50" s="103">
        <f>IF(B50=0,"",LOOKUP($B50,'Course List'!$C$6:$C$1019,'Course List'!F$6:F$1019))</f>
        <v>3</v>
      </c>
      <c r="F50" s="103" t="str">
        <f>IF(B50=0,"",LOOKUP($B50,'Course List'!$C$6:$C$1019,'Course List'!G$6:G$1019))</f>
        <v>F</v>
      </c>
      <c r="G50" s="103" t="str">
        <f>IF(B50=0,"",LOOKUP($B50,'Course List'!$C$6:$C$1019,'Course List'!H$6:H$1019))</f>
        <v>Prerequisite: CE 2210 (117), CE 2220 (120)</v>
      </c>
      <c r="H50" s="45"/>
      <c r="I50" s="47"/>
      <c r="J50" s="33" t="str">
        <f>IF(H50=0,"",LOOKUP(H50,'GPA Table'!$B$5:$B$16,'GPA Table'!$E$5:$E$16))</f>
        <v/>
      </c>
      <c r="K50" s="231"/>
      <c r="L50" s="9"/>
      <c r="M50" s="17">
        <f t="shared" si="17"/>
        <v>0</v>
      </c>
      <c r="N50" s="17">
        <f t="shared" si="18"/>
        <v>0</v>
      </c>
      <c r="O50" s="10"/>
      <c r="P50" s="11"/>
    </row>
    <row r="51" spans="1:16" s="5" customFormat="1" x14ac:dyDescent="0.3">
      <c r="A51" s="203">
        <f t="shared" si="19"/>
        <v>5</v>
      </c>
      <c r="B51" s="103" t="s">
        <v>8</v>
      </c>
      <c r="C51" s="103" t="str">
        <f>IF(B51=0,"",LOOKUP($B51,'Course List'!$C$6:$C$1019,'Course List'!D$6:D$1019))</f>
        <v>---</v>
      </c>
      <c r="D51" s="103" t="str">
        <f>IF(B51=0,"",LOOKUP($B51,'Course List'!$C$6:$C$1019,'Course List'!E$6:E$1019))</f>
        <v>See the H/SS List</v>
      </c>
      <c r="E51" s="103">
        <f>IF(B51=0,"",LOOKUP($B51,'Course List'!$C$6:$C$1019,'Course List'!F$6:F$1019))</f>
        <v>3</v>
      </c>
      <c r="F51" s="103" t="str">
        <f>IF(B51=0,"",LOOKUP($B51,'Course List'!$C$6:$C$1019,'Course List'!G$6:G$1019))</f>
        <v>F &amp; S</v>
      </c>
      <c r="G51" s="103" t="str">
        <f>IF(B51=0,"",LOOKUP($B51,'Course List'!$C$6:$C$1019,'Course List'!H$6:H$1019))</f>
        <v xml:space="preserve"> ---</v>
      </c>
      <c r="H51" s="45"/>
      <c r="I51" s="47"/>
      <c r="J51" s="33" t="str">
        <f>IF(H51=0,"",LOOKUP(H51,'GPA Table'!$B$5:$B$16,'GPA Table'!$E$5:$E$16))</f>
        <v/>
      </c>
      <c r="K51" s="231"/>
      <c r="L51" s="9"/>
      <c r="M51" s="17">
        <f t="shared" si="17"/>
        <v>0</v>
      </c>
      <c r="N51" s="17">
        <f t="shared" si="18"/>
        <v>0</v>
      </c>
      <c r="O51" s="10"/>
      <c r="P51" s="11"/>
    </row>
    <row r="52" spans="1:16" s="5" customFormat="1" x14ac:dyDescent="0.3">
      <c r="A52" s="203">
        <f>A51+1</f>
        <v>6</v>
      </c>
      <c r="B52" s="103" t="s">
        <v>9</v>
      </c>
      <c r="C52" s="103" t="str">
        <f>IF(B52=0,"",LOOKUP($B52,'Course List'!$C$6:$C$1019,'Course List'!D$6:D$1019))</f>
        <v>---</v>
      </c>
      <c r="D52" s="103" t="str">
        <f>IF(B52=0,"",LOOKUP($B52,'Course List'!$C$6:$C$1019,'Course List'!E$6:E$1019))</f>
        <v>See the H/SS List</v>
      </c>
      <c r="E52" s="103">
        <f>IF(B52=0,"",LOOKUP($B52,'Course List'!$C$6:$C$1019,'Course List'!F$6:F$1019))</f>
        <v>3</v>
      </c>
      <c r="F52" s="103" t="str">
        <f>IF(B52=0,"",LOOKUP($B52,'Course List'!$C$6:$C$1019,'Course List'!G$6:G$1019))</f>
        <v>F &amp; S</v>
      </c>
      <c r="G52" s="103" t="str">
        <f>IF(B52=0,"",LOOKUP($B52,'Course List'!$C$6:$C$1019,'Course List'!H$6:H$1019))</f>
        <v xml:space="preserve"> ---</v>
      </c>
      <c r="H52" s="45"/>
      <c r="I52" s="47"/>
      <c r="J52" s="33" t="str">
        <f>IF(H52=0,"",LOOKUP(H52,'GPA Table'!$B$5:$B$16,'GPA Table'!$E$5:$E$16))</f>
        <v/>
      </c>
      <c r="K52" s="231"/>
      <c r="L52" s="9"/>
      <c r="M52" s="17">
        <f t="shared" si="17"/>
        <v>0</v>
      </c>
      <c r="N52" s="17">
        <f t="shared" si="18"/>
        <v>0</v>
      </c>
      <c r="O52" s="10"/>
      <c r="P52" s="11"/>
    </row>
    <row r="53" spans="1:16" s="5" customFormat="1" x14ac:dyDescent="0.3">
      <c r="A53" s="203">
        <f>A52+1</f>
        <v>7</v>
      </c>
      <c r="B53" s="103" t="s">
        <v>262</v>
      </c>
      <c r="C53" s="103">
        <f>IF(B53=0,"",LOOKUP($B53,'Course List'!$C$6:$C$1019,'Course List'!D$6:D$1019))</f>
        <v>126</v>
      </c>
      <c r="D53" s="103" t="str">
        <f>IF(B53=0,"",LOOKUP($B53,'Course List'!$C$6:$C$1019,'Course List'!E$6:E$1019))</f>
        <v>Fluid Mechanics</v>
      </c>
      <c r="E53" s="103">
        <f>IF(B53=0,"",LOOKUP($B53,'Course List'!$C$6:$C$1019,'Course List'!F$6:F$1019))</f>
        <v>3</v>
      </c>
      <c r="F53" s="103" t="str">
        <f>IF(B53=0,"",LOOKUP($B53,'Course List'!$C$6:$C$1019,'Course List'!G$6:G$1019))</f>
        <v>F</v>
      </c>
      <c r="G53" s="103" t="str">
        <f>IF(B53=0,"",LOOKUP($B53,'Course List'!$C$6:$C$1019,'Course List'!H$6:H$1019))</f>
        <v>Prerequisite: ApSc 2058 (58)</v>
      </c>
      <c r="H53" s="45"/>
      <c r="I53" s="47"/>
      <c r="J53" s="33" t="str">
        <f>IF(H53=0,"",LOOKUP(H53,'GPA Table'!$B$5:$B$16,'GPA Table'!$E$5:$E$16))</f>
        <v/>
      </c>
      <c r="K53" s="231"/>
      <c r="L53" s="9"/>
      <c r="M53" s="17">
        <f t="shared" si="17"/>
        <v>0</v>
      </c>
      <c r="N53" s="17">
        <f t="shared" si="18"/>
        <v>0</v>
      </c>
      <c r="O53" s="10"/>
      <c r="P53" s="11"/>
    </row>
    <row r="54" spans="1:16" s="5" customFormat="1" ht="16.2" thickBot="1" x14ac:dyDescent="0.35">
      <c r="A54" s="204">
        <f t="shared" ref="A54" si="20">A53+1</f>
        <v>8</v>
      </c>
      <c r="B54" s="74"/>
      <c r="C54" s="73" t="str">
        <f>IF(B54=0,"",LOOKUP($B54,'Course List'!$C$6:$C$1019,'Course List'!D$6:D$1019))</f>
        <v/>
      </c>
      <c r="D54" s="73" t="str">
        <f>IF(B54=0,"",LOOKUP($B54,'Course List'!$C$6:$C$1019,'Course List'!E$6:E$1019))</f>
        <v/>
      </c>
      <c r="E54" s="73" t="str">
        <f>IF(B54=0,"",LOOKUP($B54,'Course List'!$C$6:$C$1019,'Course List'!F$6:F$1019))</f>
        <v/>
      </c>
      <c r="F54" s="73" t="str">
        <f>IF(B54=0,"",LOOKUP($B54,'Course List'!$C$6:$C$1019,'Course List'!G$6:G$1019))</f>
        <v/>
      </c>
      <c r="G54" s="73" t="str">
        <f>IF(B54=0,"",LOOKUP($B54,'Course List'!$C$6:$C$1019,'Course List'!H$6:H$1019))</f>
        <v/>
      </c>
      <c r="H54" s="46"/>
      <c r="I54" s="48"/>
      <c r="J54" s="34" t="str">
        <f>IF(H54=0,"",LOOKUP(H54,'GPA Table'!$B$5:$B$16,'GPA Table'!$E$5:$E$16))</f>
        <v/>
      </c>
      <c r="K54" s="231"/>
      <c r="L54" s="9"/>
      <c r="M54" s="17">
        <f t="shared" si="17"/>
        <v>0</v>
      </c>
      <c r="N54" s="17">
        <f t="shared" si="18"/>
        <v>0</v>
      </c>
      <c r="O54" s="10"/>
      <c r="P54" s="11"/>
    </row>
    <row r="55" spans="1:16" s="29" customFormat="1" ht="16.2" thickBot="1" x14ac:dyDescent="0.35">
      <c r="A55" s="201"/>
      <c r="B55" s="202" t="str">
        <f>B46</f>
        <v>Semester</v>
      </c>
      <c r="C55" s="202">
        <f>C46+1</f>
        <v>6</v>
      </c>
      <c r="D55" s="202" t="str">
        <f>D46</f>
        <v>Total Credit Hours</v>
      </c>
      <c r="E55" s="202">
        <f>SUM(E56:E63)</f>
        <v>17</v>
      </c>
      <c r="F55" s="185" t="str">
        <f>F37</f>
        <v>SPRING</v>
      </c>
      <c r="G55" s="185">
        <f>G46+1</f>
        <v>2019</v>
      </c>
      <c r="H55" s="43"/>
      <c r="I55" s="44"/>
      <c r="J55" s="50">
        <f>IF(N55=0,0,ROUND(M55/N55,2))</f>
        <v>0</v>
      </c>
      <c r="K55" s="232"/>
      <c r="L55" s="13"/>
      <c r="M55" s="36">
        <f t="shared" ref="M55:N55" si="21">SUM(M56:M63)</f>
        <v>0</v>
      </c>
      <c r="N55" s="37">
        <f t="shared" si="21"/>
        <v>0</v>
      </c>
      <c r="O55" s="14"/>
      <c r="P55" s="12"/>
    </row>
    <row r="56" spans="1:16" s="5" customFormat="1" x14ac:dyDescent="0.3">
      <c r="A56" s="203">
        <v>1</v>
      </c>
      <c r="B56" s="103" t="s">
        <v>285</v>
      </c>
      <c r="C56" s="103" t="str">
        <f>IF(B56=0,"",LOOKUP($B56,'Course List'!$C$6:$C$1019,'Course List'!D$6:D$1019))</f>
        <v>  122</v>
      </c>
      <c r="D56" s="103" t="str">
        <f>IF(B56=0,"",LOOKUP($B56,'Course List'!$C$6:$C$1019,'Course List'!E$6:E$1019))</f>
        <v> Structural Theory II (w 2-hr recitation)</v>
      </c>
      <c r="E56" s="103">
        <f>IF(B56=0,"",LOOKUP($B56,'Course List'!$C$6:$C$1019,'Course List'!F$6:F$1019))</f>
        <v>3</v>
      </c>
      <c r="F56" s="103" t="str">
        <f>IF(B56=0,"",LOOKUP($B56,'Course List'!$C$6:$C$1019,'Course List'!G$6:G$1019))</f>
        <v>S</v>
      </c>
      <c r="G56" s="103" t="str">
        <f>IF(B56=0,"",LOOKUP($B56,'Course List'!$C$6:$C$1019,'Course List'!H$6:H$1019))</f>
        <v>CE 3230 (121)</v>
      </c>
      <c r="H56" s="45"/>
      <c r="I56" s="47"/>
      <c r="J56" s="32" t="str">
        <f>IF(H56=0,"",LOOKUP(H56,'GPA Table'!$B$5:$B$16,'GPA Table'!$E$5:$E$16))</f>
        <v/>
      </c>
      <c r="K56" s="230"/>
      <c r="L56" s="9"/>
      <c r="M56" s="17">
        <f t="shared" ref="M56:M63" si="22">IF(E56=0,0,IF(H56=0,0,J56*E56))</f>
        <v>0</v>
      </c>
      <c r="N56" s="17">
        <f t="shared" ref="N56:N63" si="23">IF(H56=0,0,E56)</f>
        <v>0</v>
      </c>
      <c r="O56" s="10"/>
      <c r="P56" s="11"/>
    </row>
    <row r="57" spans="1:16" s="5" customFormat="1" x14ac:dyDescent="0.3">
      <c r="A57" s="203">
        <f>A56+1</f>
        <v>2</v>
      </c>
      <c r="B57" s="196" t="s">
        <v>286</v>
      </c>
      <c r="C57" s="103" t="str">
        <f>IF(B57=0,"",LOOKUP($B57,'Course List'!$C$6:$C$1019,'Course List'!D$6:D$1019))</f>
        <v>  192</v>
      </c>
      <c r="D57" s="103" t="str">
        <f>IF(B57=0,"",LOOKUP($B57,'Course List'!$C$6:$C$1019,'Course List'!E$6:E$1019))</f>
        <v> Reinforced Concrete Structures</v>
      </c>
      <c r="E57" s="103">
        <f>IF(B57=0,"",LOOKUP($B57,'Course List'!$C$6:$C$1019,'Course List'!F$6:F$1019))</f>
        <v>3</v>
      </c>
      <c r="F57" s="103" t="str">
        <f>IF(B57=0,"",LOOKUP($B57,'Course List'!$C$6:$C$1019,'Course List'!G$6:G$1019))</f>
        <v>S</v>
      </c>
      <c r="G57" s="103" t="str">
        <f>IF(B57=0,"",LOOKUP($B57,'Course List'!$C$6:$C$1019,'Course List'!H$6:H$1019))</f>
        <v>Prerequisite or corequisite: CE 3240 (122)</v>
      </c>
      <c r="H57" s="45"/>
      <c r="I57" s="47"/>
      <c r="J57" s="33" t="str">
        <f>IF(H57=0,"",LOOKUP(H57,'GPA Table'!$B$5:$B$16,'GPA Table'!$E$5:$E$16))</f>
        <v/>
      </c>
      <c r="K57" s="231"/>
      <c r="L57" s="9"/>
      <c r="M57" s="17">
        <f t="shared" si="22"/>
        <v>0</v>
      </c>
      <c r="N57" s="17">
        <f t="shared" si="23"/>
        <v>0</v>
      </c>
      <c r="O57" s="10"/>
      <c r="P57" s="11"/>
    </row>
    <row r="58" spans="1:16" s="5" customFormat="1" x14ac:dyDescent="0.3">
      <c r="A58" s="203">
        <f t="shared" ref="A58:A60" si="24">A57+1</f>
        <v>3</v>
      </c>
      <c r="B58" s="103" t="s">
        <v>287</v>
      </c>
      <c r="C58" s="103" t="str">
        <f>IF(B58=0,"",LOOKUP($B58,'Course List'!$C$6:$C$1019,'Course List'!D$6:D$1019))</f>
        <v>  194</v>
      </c>
      <c r="D58" s="103" t="str">
        <f>IF(B58=0,"",LOOKUP($B58,'Course List'!$C$6:$C$1019,'Course List'!E$6:E$1019))</f>
        <v> Envir Eng I:Water Resourc&amp;Qual</v>
      </c>
      <c r="E58" s="103">
        <f>IF(B58=0,"",LOOKUP($B58,'Course List'!$C$6:$C$1019,'Course List'!F$6:F$1019))</f>
        <v>3</v>
      </c>
      <c r="F58" s="103" t="str">
        <f>IF(B58=0,"",LOOKUP($B58,'Course List'!$C$6:$C$1019,'Course List'!G$6:G$1019))</f>
        <v>S</v>
      </c>
      <c r="G58" s="103" t="str">
        <f>IF(B58=0,"",LOOKUP($B58,'Course List'!$C$6:$C$1019,'Course List'!H$6:H$1019))</f>
        <v>Prerequisite or corequisite: CE3610 (193)</v>
      </c>
      <c r="H58" s="45"/>
      <c r="I58" s="47"/>
      <c r="J58" s="33" t="str">
        <f>IF(H58=0,"",LOOKUP(H58,'GPA Table'!$B$5:$B$16,'GPA Table'!$E$5:$E$16))</f>
        <v/>
      </c>
      <c r="K58" s="231"/>
      <c r="L58" s="9"/>
      <c r="M58" s="17">
        <f t="shared" si="22"/>
        <v>0</v>
      </c>
      <c r="N58" s="17">
        <f t="shared" si="23"/>
        <v>0</v>
      </c>
      <c r="O58" s="10"/>
      <c r="P58" s="11"/>
    </row>
    <row r="59" spans="1:16" s="5" customFormat="1" ht="17.25" customHeight="1" x14ac:dyDescent="0.3">
      <c r="A59" s="203">
        <f t="shared" si="24"/>
        <v>4</v>
      </c>
      <c r="B59" s="103" t="s">
        <v>288</v>
      </c>
      <c r="C59" s="103" t="str">
        <f>IF(B59=0,"",LOOKUP($B59,'Course List'!$C$6:$C$1019,'Course List'!D$6:D$1019))</f>
        <v>  189</v>
      </c>
      <c r="D59" s="103" t="str">
        <f>IF(B59=0,"",LOOKUP($B59,'Course List'!$C$6:$C$1019,'Course List'!E$6:E$1019))</f>
        <v> Environmental Engineering Lab</v>
      </c>
      <c r="E59" s="103">
        <f>IF(B59=0,"",LOOKUP($B59,'Course List'!$C$6:$C$1019,'Course List'!F$6:F$1019))</f>
        <v>1</v>
      </c>
      <c r="F59" s="103" t="str">
        <f>IF(B59=0,"",LOOKUP($B59,'Course List'!$C$6:$C$1019,'Course List'!G$6:G$1019))</f>
        <v>S</v>
      </c>
      <c r="G59" s="103" t="str">
        <f>IF(B59=0,"",LOOKUP($B59,'Course List'!$C$6:$C$1019,'Course List'!H$6:H$1019))</f>
        <v xml:space="preserve"> Corequisite: CE 3520 (194)</v>
      </c>
      <c r="H59" s="45"/>
      <c r="I59" s="47"/>
      <c r="J59" s="33" t="str">
        <f>IF(H59=0,"",LOOKUP(H59,'GPA Table'!$B$5:$B$16,'GPA Table'!$E$5:$E$16))</f>
        <v/>
      </c>
      <c r="K59" s="231"/>
      <c r="L59" s="9"/>
      <c r="M59" s="17">
        <f t="shared" si="22"/>
        <v>0</v>
      </c>
      <c r="N59" s="17">
        <f t="shared" si="23"/>
        <v>0</v>
      </c>
      <c r="O59" s="10"/>
      <c r="P59" s="11"/>
    </row>
    <row r="60" spans="1:16" s="5" customFormat="1" x14ac:dyDescent="0.3">
      <c r="A60" s="203">
        <f t="shared" si="24"/>
        <v>5</v>
      </c>
      <c r="B60" s="103" t="s">
        <v>289</v>
      </c>
      <c r="C60" s="103" t="str">
        <f>IF(B60=0,"",LOOKUP($B60,'Course List'!$C$6:$C$1019,'Course List'!D$6:D$1019))</f>
        <v>  193</v>
      </c>
      <c r="D60" s="103" t="str">
        <f>IF(B60=0,"",LOOKUP($B60,'Course List'!$C$6:$C$1019,'Course List'!E$6:E$1019))</f>
        <v> Hydraulics</v>
      </c>
      <c r="E60" s="103">
        <f>IF(B60=0,"",LOOKUP($B60,'Course List'!$C$6:$C$1019,'Course List'!F$6:F$1019))</f>
        <v>3</v>
      </c>
      <c r="F60" s="103" t="str">
        <f>IF(B60=0,"",LOOKUP($B60,'Course List'!$C$6:$C$1019,'Course List'!G$6:G$1019))</f>
        <v>S</v>
      </c>
      <c r="G60" s="103" t="str">
        <f>IF(B60=0,"",LOOKUP($B60,'Course List'!$C$6:$C$1019,'Course List'!H$6:H$1019))</f>
        <v>Prerequisite: MAE 3126</v>
      </c>
      <c r="H60" s="45"/>
      <c r="I60" s="47"/>
      <c r="J60" s="33" t="str">
        <f>IF(H60=0,"",LOOKUP(H60,'GPA Table'!$B$5:$B$16,'GPA Table'!$E$5:$E$16))</f>
        <v/>
      </c>
      <c r="K60" s="231"/>
      <c r="L60" s="9"/>
      <c r="M60" s="17">
        <f t="shared" si="22"/>
        <v>0</v>
      </c>
      <c r="N60" s="17">
        <f t="shared" si="23"/>
        <v>0</v>
      </c>
      <c r="O60" s="10"/>
      <c r="P60" s="11"/>
    </row>
    <row r="61" spans="1:16" s="5" customFormat="1" x14ac:dyDescent="0.3">
      <c r="A61" s="203">
        <f>A60+1</f>
        <v>6</v>
      </c>
      <c r="B61" s="103" t="s">
        <v>290</v>
      </c>
      <c r="C61" s="103" t="str">
        <f>IF(B61=0,"",LOOKUP($B61,'Course List'!$C$6:$C$1019,'Course List'!D$6:D$1019))</f>
        <v>  188</v>
      </c>
      <c r="D61" s="103" t="str">
        <f>IF(B61=0,"",LOOKUP($B61,'Course List'!$C$6:$C$1019,'Course List'!E$6:E$1019))</f>
        <v> Hydraulics Laboratory</v>
      </c>
      <c r="E61" s="103">
        <f>IF(B61=0,"",LOOKUP($B61,'Course List'!$C$6:$C$1019,'Course List'!F$6:F$1019))</f>
        <v>1</v>
      </c>
      <c r="F61" s="103" t="str">
        <f>IF(B61=0,"",LOOKUP($B61,'Course List'!$C$6:$C$1019,'Course List'!G$6:G$1019))</f>
        <v>S</v>
      </c>
      <c r="G61" s="103" t="str">
        <f>IF(B61=0,"",LOOKUP($B61,'Course List'!$C$6:$C$1019,'Course List'!H$6:H$1019))</f>
        <v>Prerequisite or corequisite: CE 3610 (193)</v>
      </c>
      <c r="H61" s="45"/>
      <c r="I61" s="47"/>
      <c r="J61" s="33" t="str">
        <f>IF(H61=0,"",LOOKUP(H61,'GPA Table'!$B$5:$B$16,'GPA Table'!$E$5:$E$16))</f>
        <v/>
      </c>
      <c r="K61" s="231"/>
      <c r="L61" s="9"/>
      <c r="M61" s="17">
        <f t="shared" si="22"/>
        <v>0</v>
      </c>
      <c r="N61" s="17">
        <f t="shared" si="23"/>
        <v>0</v>
      </c>
      <c r="O61" s="10"/>
      <c r="P61" s="11"/>
    </row>
    <row r="62" spans="1:16" s="5" customFormat="1" x14ac:dyDescent="0.3">
      <c r="A62" s="203">
        <f>A61+1</f>
        <v>7</v>
      </c>
      <c r="B62" s="103" t="s">
        <v>10</v>
      </c>
      <c r="C62" s="103" t="str">
        <f>IF(B62=0,"",LOOKUP($B62,'Course List'!$C$6:$C$1019,'Course List'!D$6:D$1019))</f>
        <v>---</v>
      </c>
      <c r="D62" s="103" t="str">
        <f>IF(B62=0,"",LOOKUP($B62,'Course List'!$C$6:$C$1019,'Course List'!E$6:E$1019))</f>
        <v>See the H/SS List</v>
      </c>
      <c r="E62" s="103">
        <f>IF(B62=0,"",LOOKUP($B62,'Course List'!$C$6:$C$1019,'Course List'!F$6:F$1019))</f>
        <v>3</v>
      </c>
      <c r="F62" s="103" t="str">
        <f>IF(B62=0,"",LOOKUP($B62,'Course List'!$C$6:$C$1019,'Course List'!G$6:G$1019))</f>
        <v>F &amp; S</v>
      </c>
      <c r="G62" s="103" t="str">
        <f>IF(B62=0,"",LOOKUP($B62,'Course List'!$C$6:$C$1019,'Course List'!H$6:H$1019))</f>
        <v xml:space="preserve"> ---</v>
      </c>
      <c r="H62" s="45"/>
      <c r="I62" s="47"/>
      <c r="J62" s="33" t="str">
        <f>IF(H62=0,"",LOOKUP(H62,'GPA Table'!$B$5:$B$16,'GPA Table'!$E$5:$E$16))</f>
        <v/>
      </c>
      <c r="K62" s="231"/>
      <c r="L62" s="9"/>
      <c r="M62" s="17">
        <f t="shared" si="22"/>
        <v>0</v>
      </c>
      <c r="N62" s="17">
        <f t="shared" si="23"/>
        <v>0</v>
      </c>
      <c r="O62" s="10"/>
      <c r="P62" s="11"/>
    </row>
    <row r="63" spans="1:16" s="5" customFormat="1" ht="16.2" thickBot="1" x14ac:dyDescent="0.35">
      <c r="A63" s="204">
        <f t="shared" ref="A63" si="25">A62+1</f>
        <v>8</v>
      </c>
      <c r="B63" s="74"/>
      <c r="C63" s="73" t="str">
        <f>IF(B63=0,"",LOOKUP($B63,'Course List'!$C$6:$C$1019,'Course List'!D$6:D$1019))</f>
        <v/>
      </c>
      <c r="D63" s="73" t="str">
        <f>IF(B63=0,"",LOOKUP($B63,'Course List'!$C$6:$C$1019,'Course List'!E$6:E$1019))</f>
        <v/>
      </c>
      <c r="E63" s="73" t="str">
        <f>IF(B63=0,"",LOOKUP($B63,'Course List'!$C$6:$C$1019,'Course List'!F$6:F$1019))</f>
        <v/>
      </c>
      <c r="F63" s="73" t="str">
        <f>IF(B63=0,"",LOOKUP($B63,'Course List'!$C$6:$C$1019,'Course List'!G$6:G$1019))</f>
        <v/>
      </c>
      <c r="G63" s="73" t="str">
        <f>IF(B63=0,"",LOOKUP($B63,'Course List'!$C$6:$C$1019,'Course List'!H$6:H$1019))</f>
        <v/>
      </c>
      <c r="H63" s="46"/>
      <c r="I63" s="48"/>
      <c r="J63" s="34" t="str">
        <f>IF(H63=0,"",LOOKUP(H63,'GPA Table'!$B$5:$B$16,'GPA Table'!$E$5:$E$16))</f>
        <v/>
      </c>
      <c r="K63" s="231"/>
      <c r="L63" s="9"/>
      <c r="M63" s="17">
        <f t="shared" si="22"/>
        <v>0</v>
      </c>
      <c r="N63" s="17">
        <f t="shared" si="23"/>
        <v>0</v>
      </c>
      <c r="O63" s="10"/>
      <c r="P63" s="11"/>
    </row>
    <row r="64" spans="1:16" s="29" customFormat="1" ht="16.2" thickBot="1" x14ac:dyDescent="0.35">
      <c r="A64" s="201"/>
      <c r="B64" s="202" t="str">
        <f>B55</f>
        <v>Semester</v>
      </c>
      <c r="C64" s="202">
        <f>C55+1</f>
        <v>7</v>
      </c>
      <c r="D64" s="202" t="str">
        <f>D55</f>
        <v>Total Credit Hours</v>
      </c>
      <c r="E64" s="202">
        <f>SUM(E65:E72)</f>
        <v>16</v>
      </c>
      <c r="F64" s="185" t="str">
        <f>F46</f>
        <v>FALL</v>
      </c>
      <c r="G64" s="185">
        <f>G55</f>
        <v>2019</v>
      </c>
      <c r="H64" s="43"/>
      <c r="I64" s="44"/>
      <c r="J64" s="50">
        <f>IF(N64=0,0,ROUND(M64/N64,2))</f>
        <v>0</v>
      </c>
      <c r="K64" s="232"/>
      <c r="L64" s="13"/>
      <c r="M64" s="36">
        <f t="shared" ref="M64:N64" si="26">SUM(M65:M72)</f>
        <v>0</v>
      </c>
      <c r="N64" s="37">
        <f t="shared" si="26"/>
        <v>0</v>
      </c>
      <c r="O64" s="14"/>
      <c r="P64" s="12"/>
    </row>
    <row r="65" spans="1:16" s="5" customFormat="1" x14ac:dyDescent="0.3">
      <c r="A65" s="203">
        <v>1</v>
      </c>
      <c r="B65" s="103" t="s">
        <v>295</v>
      </c>
      <c r="C65" s="103" t="str">
        <f>IF(B65=0,"",LOOKUP($B65,'Course List'!$C$6:$C$1019,'Course List'!D$6:D$1019))</f>
        <v>  168</v>
      </c>
      <c r="D65" s="103" t="str">
        <f>IF(B65=0,"",LOOKUP($B65,'Course List'!$C$6:$C$1019,'Course List'!E$6:E$1019))</f>
        <v> Intro-Geotechnical Engineering</v>
      </c>
      <c r="E65" s="103">
        <f>IF(B65=0,"",LOOKUP($B65,'Course List'!$C$6:$C$1019,'Course List'!F$6:F$1019))</f>
        <v>3</v>
      </c>
      <c r="F65" s="103" t="str">
        <f>IF(B65=0,"",LOOKUP($B65,'Course List'!$C$6:$C$1019,'Course List'!G$6:G$1019))</f>
        <v>F</v>
      </c>
      <c r="G65" s="103" t="str">
        <f>IF(B65=0,"",LOOKUP($B65,'Course List'!$C$6:$C$1019,'Course List'!H$6:H$1019))</f>
        <v>Prerequisite: CE 2220 (120), MAE 3126</v>
      </c>
      <c r="H65" s="45"/>
      <c r="I65" s="47"/>
      <c r="J65" s="32" t="str">
        <f>IF(H65=0,"",LOOKUP(H65,'GPA Table'!$B$5:$B$16,'GPA Table'!$E$5:$E$16))</f>
        <v/>
      </c>
      <c r="K65" s="230"/>
      <c r="L65" s="9"/>
      <c r="M65" s="17">
        <f t="shared" ref="M65:M72" si="27">IF(E65=0,0,IF(H65=0,0,J65*E65))</f>
        <v>0</v>
      </c>
      <c r="N65" s="17">
        <f t="shared" ref="N65:N72" si="28">IF(H65=0,0,E65)</f>
        <v>0</v>
      </c>
      <c r="O65" s="10"/>
      <c r="P65" s="11"/>
    </row>
    <row r="66" spans="1:16" s="5" customFormat="1" x14ac:dyDescent="0.3">
      <c r="A66" s="203">
        <f>A65+1</f>
        <v>2</v>
      </c>
      <c r="B66" s="196" t="s">
        <v>292</v>
      </c>
      <c r="C66" s="103" t="str">
        <f>IF(B66=0,"",LOOKUP($B66,'Course List'!$C$6:$C$1019,'Course List'!D$6:D$1019))</f>
        <v>  191</v>
      </c>
      <c r="D66" s="103" t="str">
        <f>IF(B66=0,"",LOOKUP($B66,'Course List'!$C$6:$C$1019,'Course List'!E$6:E$1019))</f>
        <v> Metal Structures</v>
      </c>
      <c r="E66" s="103">
        <f>IF(B66=0,"",LOOKUP($B66,'Course List'!$C$6:$C$1019,'Course List'!F$6:F$1019))</f>
        <v>3</v>
      </c>
      <c r="F66" s="103" t="str">
        <f>IF(B66=0,"",LOOKUP($B66,'Course List'!$C$6:$C$1019,'Course List'!G$6:G$1019))</f>
        <v>F</v>
      </c>
      <c r="G66" s="103" t="str">
        <f>IF(B66=0,"",LOOKUP($B66,'Course List'!$C$6:$C$1019,'Course List'!H$6:H$1019))</f>
        <v>Prerequisite: CE 3240 (122)</v>
      </c>
      <c r="H66" s="45"/>
      <c r="I66" s="47"/>
      <c r="J66" s="33" t="str">
        <f>IF(H66=0,"",LOOKUP(H66,'GPA Table'!$B$5:$B$16,'GPA Table'!$E$5:$E$16))</f>
        <v/>
      </c>
      <c r="K66" s="231"/>
      <c r="L66" s="9"/>
      <c r="M66" s="17">
        <f t="shared" si="27"/>
        <v>0</v>
      </c>
      <c r="N66" s="17">
        <f t="shared" si="28"/>
        <v>0</v>
      </c>
      <c r="O66" s="10"/>
      <c r="P66" s="11"/>
    </row>
    <row r="67" spans="1:16" s="5" customFormat="1" x14ac:dyDescent="0.3">
      <c r="A67" s="203">
        <f t="shared" ref="A67:A69" si="29">A66+1</f>
        <v>3</v>
      </c>
      <c r="B67" s="103" t="s">
        <v>296</v>
      </c>
      <c r="C67" s="103" t="str">
        <f>IF(B67=0,"",LOOKUP($B67,'Course List'!$C$6:$C$1019,'Course List'!D$6:D$1019))</f>
        <v>  185</v>
      </c>
      <c r="D67" s="103" t="str">
        <f>IF(B67=0,"",LOOKUP($B67,'Course List'!$C$6:$C$1019,'Course List'!E$6:E$1019))</f>
        <v> Geotechnical Engineering Lab</v>
      </c>
      <c r="E67" s="103">
        <f>IF(B67=0,"",LOOKUP($B67,'Course List'!$C$6:$C$1019,'Course List'!F$6:F$1019))</f>
        <v>1</v>
      </c>
      <c r="F67" s="103" t="str">
        <f>IF(B67=0,"",LOOKUP($B67,'Course List'!$C$6:$C$1019,'Course List'!G$6:G$1019))</f>
        <v>F</v>
      </c>
      <c r="G67" s="103" t="str">
        <f>IF(B67=0,"",LOOKUP($B67,'Course List'!$C$6:$C$1019,'Course List'!H$6:H$1019))</f>
        <v>Prerequisite or corequisite: CE 4410 (168)</v>
      </c>
      <c r="H67" s="45"/>
      <c r="I67" s="47"/>
      <c r="J67" s="33" t="str">
        <f>IF(H67=0,"",LOOKUP(H67,'GPA Table'!$B$5:$B$16,'GPA Table'!$E$5:$E$16))</f>
        <v/>
      </c>
      <c r="K67" s="231"/>
      <c r="L67" s="9"/>
      <c r="M67" s="17">
        <f t="shared" si="27"/>
        <v>0</v>
      </c>
      <c r="N67" s="17">
        <f t="shared" si="28"/>
        <v>0</v>
      </c>
      <c r="O67" s="10"/>
      <c r="P67" s="11"/>
    </row>
    <row r="68" spans="1:16" s="5" customFormat="1" ht="17.25" customHeight="1" x14ac:dyDescent="0.3">
      <c r="A68" s="203">
        <f t="shared" si="29"/>
        <v>4</v>
      </c>
      <c r="B68" s="103" t="s">
        <v>297</v>
      </c>
      <c r="C68" s="103" t="str">
        <f>IF(B68=0,"",LOOKUP($B68,'Course List'!$C$6:$C$1019,'Course List'!D$6:D$1019))</f>
        <v>  197</v>
      </c>
      <c r="D68" s="103" t="str">
        <f>IF(B68=0,"",LOOKUP($B68,'Course List'!$C$6:$C$1019,'Course List'!E$6:E$1019))</f>
        <v> Env Eng 2:Water Supply/Pollutn</v>
      </c>
      <c r="E68" s="103">
        <f>IF(B68=0,"",LOOKUP($B68,'Course List'!$C$6:$C$1019,'Course List'!F$6:F$1019))</f>
        <v>3</v>
      </c>
      <c r="F68" s="103" t="str">
        <f>IF(B68=0,"",LOOKUP($B68,'Course List'!$C$6:$C$1019,'Course List'!G$6:G$1019))</f>
        <v>F</v>
      </c>
      <c r="G68" s="103" t="str">
        <f>IF(B68=0,"",LOOKUP($B68,'Course List'!$C$6:$C$1019,'Course List'!H$6:H$1019))</f>
        <v>Prerequisite: CE 3520 (194)</v>
      </c>
      <c r="H68" s="45"/>
      <c r="I68" s="47"/>
      <c r="J68" s="33" t="str">
        <f>IF(H68=0,"",LOOKUP(H68,'GPA Table'!$B$5:$B$16,'GPA Table'!$E$5:$E$16))</f>
        <v/>
      </c>
      <c r="K68" s="231"/>
      <c r="L68" s="9"/>
      <c r="M68" s="17">
        <f t="shared" si="27"/>
        <v>0</v>
      </c>
      <c r="N68" s="17">
        <f t="shared" si="28"/>
        <v>0</v>
      </c>
      <c r="O68" s="10"/>
      <c r="P68" s="11"/>
    </row>
    <row r="69" spans="1:16" s="5" customFormat="1" ht="31.2" x14ac:dyDescent="0.3">
      <c r="A69" s="203">
        <f t="shared" si="29"/>
        <v>5</v>
      </c>
      <c r="B69" s="103" t="s">
        <v>298</v>
      </c>
      <c r="C69" s="103" t="str">
        <f>IF(B69=0,"",LOOKUP($B69,'Course List'!$C$6:$C$1019,'Course List'!D$6:D$1019))</f>
        <v>  195</v>
      </c>
      <c r="D69" s="103" t="str">
        <f>IF(B69=0,"",LOOKUP($B69,'Course List'!$C$6:$C$1019,'Course List'!E$6:E$1019))</f>
        <v> Hydrology &amp; Hydraulic Design</v>
      </c>
      <c r="E69" s="103">
        <f>IF(B69=0,"",LOOKUP($B69,'Course List'!$C$6:$C$1019,'Course List'!F$6:F$1019))</f>
        <v>3</v>
      </c>
      <c r="F69" s="103" t="str">
        <f>IF(B69=0,"",LOOKUP($B69,'Course List'!$C$6:$C$1019,'Course List'!G$6:G$1019))</f>
        <v>F</v>
      </c>
      <c r="G69" s="103" t="str">
        <f>IF(B69=0,"",LOOKUP($B69,'Course List'!$C$6:$C$1019,'Course List'!H$6:H$1019))</f>
        <v>Prerequisite or corequisite: ApSc 3115 (115), CE 3610 (193)</v>
      </c>
      <c r="H69" s="45"/>
      <c r="I69" s="47"/>
      <c r="J69" s="33" t="str">
        <f>IF(H69=0,"",LOOKUP(H69,'GPA Table'!$B$5:$B$16,'GPA Table'!$E$5:$E$16))</f>
        <v/>
      </c>
      <c r="K69" s="231"/>
      <c r="L69" s="9"/>
      <c r="M69" s="17">
        <f t="shared" si="27"/>
        <v>0</v>
      </c>
      <c r="N69" s="17">
        <f t="shared" si="28"/>
        <v>0</v>
      </c>
      <c r="O69" s="10"/>
      <c r="P69" s="11"/>
    </row>
    <row r="70" spans="1:16" s="5" customFormat="1" x14ac:dyDescent="0.3">
      <c r="A70" s="203">
        <f>A69+1</f>
        <v>6</v>
      </c>
      <c r="B70" s="103" t="s">
        <v>824</v>
      </c>
      <c r="C70" s="103" t="str">
        <f>IF(B70=0,"",LOOKUP($B70,'Course List'!$C$6:$C$1019,'Course List'!D$6:D$1019))</f>
        <v>---</v>
      </c>
      <c r="D70" s="103" t="str">
        <f>IF(B70=0,"",LOOKUP($B70,'Course List'!$C$6:$C$1019,'Course List'!E$6:E$1019))</f>
        <v>See the CE Eng. Elective List</v>
      </c>
      <c r="E70" s="103">
        <f>IF(B70=0,"",LOOKUP($B70,'Course List'!$C$6:$C$1019,'Course List'!F$6:F$1019))</f>
        <v>3</v>
      </c>
      <c r="F70" s="103" t="str">
        <f>IF(B70=0,"",LOOKUP($B70,'Course List'!$C$6:$C$1019,'Course List'!G$6:G$1019))</f>
        <v>F &amp; S</v>
      </c>
      <c r="G70" s="103" t="str">
        <f>IF(B70=0,"",LOOKUP($B70,'Course List'!$C$6:$C$1019,'Course List'!H$6:H$1019))</f>
        <v xml:space="preserve"> ---</v>
      </c>
      <c r="H70" s="45"/>
      <c r="I70" s="47"/>
      <c r="J70" s="33" t="str">
        <f>IF(H70=0,"",LOOKUP(H70,'GPA Table'!$B$5:$B$16,'GPA Table'!$E$5:$E$16))</f>
        <v/>
      </c>
      <c r="K70" s="231"/>
      <c r="L70" s="9"/>
      <c r="M70" s="17">
        <f t="shared" si="27"/>
        <v>0</v>
      </c>
      <c r="N70" s="17">
        <f t="shared" si="28"/>
        <v>0</v>
      </c>
      <c r="O70" s="10"/>
      <c r="P70" s="11"/>
    </row>
    <row r="71" spans="1:16" s="5" customFormat="1" x14ac:dyDescent="0.3">
      <c r="A71" s="203">
        <f>A70+1</f>
        <v>7</v>
      </c>
      <c r="B71" s="73"/>
      <c r="C71" s="73" t="str">
        <f>IF(B71=0,"",LOOKUP($B71,'Course List'!$C$6:$C$1019,'Course List'!D$6:D$1019))</f>
        <v/>
      </c>
      <c r="D71" s="73" t="str">
        <f>IF(B71=0,"",LOOKUP($B71,'Course List'!$C$6:$C$1019,'Course List'!E$6:E$1019))</f>
        <v/>
      </c>
      <c r="E71" s="73" t="str">
        <f>IF(B71=0,"",LOOKUP($B71,'Course List'!$C$6:$C$1019,'Course List'!F$6:F$1019))</f>
        <v/>
      </c>
      <c r="F71" s="73" t="str">
        <f>IF(B71=0,"",LOOKUP($B71,'Course List'!$C$6:$C$1019,'Course List'!G$6:G$1019))</f>
        <v/>
      </c>
      <c r="G71" s="73" t="str">
        <f>IF(B71=0,"",LOOKUP($B71,'Course List'!$C$6:$C$1019,'Course List'!H$6:H$1019))</f>
        <v/>
      </c>
      <c r="H71" s="45"/>
      <c r="I71" s="47"/>
      <c r="J71" s="33" t="str">
        <f>IF(H71=0,"",LOOKUP(H71,'GPA Table'!$B$5:$B$16,'GPA Table'!$E$5:$E$16))</f>
        <v/>
      </c>
      <c r="K71" s="231"/>
      <c r="L71" s="9"/>
      <c r="M71" s="17">
        <f t="shared" si="27"/>
        <v>0</v>
      </c>
      <c r="N71" s="17">
        <f t="shared" si="28"/>
        <v>0</v>
      </c>
      <c r="O71" s="10"/>
      <c r="P71" s="11"/>
    </row>
    <row r="72" spans="1:16" s="5" customFormat="1" ht="16.2" thickBot="1" x14ac:dyDescent="0.35">
      <c r="A72" s="204">
        <f t="shared" ref="A72" si="30">A71+1</f>
        <v>8</v>
      </c>
      <c r="B72" s="74"/>
      <c r="C72" s="73" t="str">
        <f>IF(B72=0,"",LOOKUP($B72,'Course List'!$C$6:$C$1019,'Course List'!D$6:D$1019))</f>
        <v/>
      </c>
      <c r="D72" s="73" t="str">
        <f>IF(B72=0,"",LOOKUP($B72,'Course List'!$C$6:$C$1019,'Course List'!E$6:E$1019))</f>
        <v/>
      </c>
      <c r="E72" s="73" t="str">
        <f>IF(B72=0,"",LOOKUP($B72,'Course List'!$C$6:$C$1019,'Course List'!F$6:F$1019))</f>
        <v/>
      </c>
      <c r="F72" s="73" t="str">
        <f>IF(B72=0,"",LOOKUP($B72,'Course List'!$C$6:$C$1019,'Course List'!G$6:G$1019))</f>
        <v/>
      </c>
      <c r="G72" s="73" t="str">
        <f>IF(B72=0,"",LOOKUP($B72,'Course List'!$C$6:$C$1019,'Course List'!H$6:H$1019))</f>
        <v/>
      </c>
      <c r="H72" s="46"/>
      <c r="I72" s="48"/>
      <c r="J72" s="34" t="str">
        <f>IF(H72=0,"",LOOKUP(H72,'GPA Table'!$B$5:$B$16,'GPA Table'!$E$5:$E$16))</f>
        <v/>
      </c>
      <c r="K72" s="231"/>
      <c r="L72" s="9"/>
      <c r="M72" s="17">
        <f t="shared" si="27"/>
        <v>0</v>
      </c>
      <c r="N72" s="17">
        <f t="shared" si="28"/>
        <v>0</v>
      </c>
      <c r="O72" s="10"/>
      <c r="P72" s="11"/>
    </row>
    <row r="73" spans="1:16" s="29" customFormat="1" ht="16.2" thickBot="1" x14ac:dyDescent="0.35">
      <c r="A73" s="201"/>
      <c r="B73" s="202" t="str">
        <f>B64</f>
        <v>Semester</v>
      </c>
      <c r="C73" s="202">
        <f>C64+1</f>
        <v>8</v>
      </c>
      <c r="D73" s="202" t="str">
        <f>D64</f>
        <v>Total Credit Hours</v>
      </c>
      <c r="E73" s="202">
        <f>SUM(E74:E81)</f>
        <v>15</v>
      </c>
      <c r="F73" s="185" t="str">
        <f>F55</f>
        <v>SPRING</v>
      </c>
      <c r="G73" s="185">
        <f>G64+1</f>
        <v>2020</v>
      </c>
      <c r="H73" s="43"/>
      <c r="I73" s="44"/>
      <c r="J73" s="50">
        <f>IF(N73=0,0,ROUND(M73/N73,2))</f>
        <v>0</v>
      </c>
      <c r="K73" s="232"/>
      <c r="L73" s="13"/>
      <c r="M73" s="36">
        <f t="shared" ref="M73:N73" si="31">SUM(M74:M81)</f>
        <v>0</v>
      </c>
      <c r="N73" s="37">
        <f t="shared" si="31"/>
        <v>0</v>
      </c>
      <c r="O73" s="14"/>
      <c r="P73" s="12"/>
    </row>
    <row r="74" spans="1:16" s="5" customFormat="1" x14ac:dyDescent="0.3">
      <c r="A74" s="203">
        <v>1</v>
      </c>
      <c r="B74" s="103" t="s">
        <v>293</v>
      </c>
      <c r="C74" s="103" t="str">
        <f>IF(B74=0,"",LOOKUP($B74,'Course List'!$C$6:$C$1019,'Course List'!D$6:D$1019))</f>
        <v>  190W</v>
      </c>
      <c r="D74" s="103" t="str">
        <f>IF(B74=0,"",LOOKUP($B74,'Course List'!$C$6:$C$1019,'Course List'!E$6:E$1019))</f>
        <v> Contracts and Specifications (WID)</v>
      </c>
      <c r="E74" s="103">
        <f>IF(B74=0,"",LOOKUP($B74,'Course List'!$C$6:$C$1019,'Course List'!F$6:F$1019))</f>
        <v>3</v>
      </c>
      <c r="F74" s="103" t="str">
        <f>IF(B74=0,"",LOOKUP($B74,'Course List'!$C$6:$C$1019,'Course List'!G$6:G$1019))</f>
        <v>S</v>
      </c>
      <c r="G74" s="103" t="str">
        <f>IF(B74=0,"",LOOKUP($B74,'Course List'!$C$6:$C$1019,'Course List'!H$6:H$1019))</f>
        <v>None</v>
      </c>
      <c r="H74" s="45"/>
      <c r="I74" s="47"/>
      <c r="J74" s="32" t="str">
        <f>IF(H74=0,"",LOOKUP(H74,'GPA Table'!$B$5:$B$16,'GPA Table'!$E$5:$E$16))</f>
        <v/>
      </c>
      <c r="K74" s="230"/>
      <c r="L74" s="9"/>
      <c r="M74" s="17">
        <f t="shared" ref="M74:M81" si="32">IF(E74=0,0,IF(H74=0,0,J74*E74))</f>
        <v>0</v>
      </c>
      <c r="N74" s="17">
        <f t="shared" ref="N74:N81" si="33">IF(H74=0,0,E74)</f>
        <v>0</v>
      </c>
      <c r="O74" s="10"/>
      <c r="P74" s="11"/>
    </row>
    <row r="75" spans="1:16" s="5" customFormat="1" ht="31.2" x14ac:dyDescent="0.3">
      <c r="A75" s="203">
        <f>A74+1</f>
        <v>2</v>
      </c>
      <c r="B75" s="196" t="s">
        <v>294</v>
      </c>
      <c r="C75" s="103" t="str">
        <f>IF(B75=0,"",LOOKUP($B75,'Course List'!$C$6:$C$1019,'Course List'!D$6:D$1019))</f>
        <v>  196</v>
      </c>
      <c r="D75" s="103" t="str">
        <f>IF(B75=0,"",LOOKUP($B75,'Course List'!$C$6:$C$1019,'Course List'!E$6:E$1019))</f>
        <v> Design/Cost Analysis-CE Struct</v>
      </c>
      <c r="E75" s="103">
        <f>IF(B75=0,"",LOOKUP($B75,'Course List'!$C$6:$C$1019,'Course List'!F$6:F$1019))</f>
        <v>3</v>
      </c>
      <c r="F75" s="103" t="str">
        <f>IF(B75=0,"",LOOKUP($B75,'Course List'!$C$6:$C$1019,'Course List'!G$6:G$1019))</f>
        <v>S</v>
      </c>
      <c r="G75" s="103" t="str">
        <f>IF(B75=0,"",LOOKUP($B75,'Course List'!$C$6:$C$1019,'Course List'!H$6:H$1019))</f>
        <v>Successful completion of all CE courses up to the end of the 7th semester</v>
      </c>
      <c r="H75" s="45"/>
      <c r="I75" s="47"/>
      <c r="J75" s="33" t="str">
        <f>IF(H75=0,"",LOOKUP(H75,'GPA Table'!$B$5:$B$16,'GPA Table'!$E$5:$E$16))</f>
        <v/>
      </c>
      <c r="K75" s="231"/>
      <c r="L75" s="9"/>
      <c r="M75" s="17">
        <f t="shared" si="32"/>
        <v>0</v>
      </c>
      <c r="N75" s="17">
        <f t="shared" si="33"/>
        <v>0</v>
      </c>
      <c r="O75" s="10"/>
      <c r="P75" s="11"/>
    </row>
    <row r="76" spans="1:16" s="5" customFormat="1" x14ac:dyDescent="0.3">
      <c r="A76" s="203">
        <f t="shared" ref="A76:A78" si="34">A75+1</f>
        <v>3</v>
      </c>
      <c r="B76" s="103" t="s">
        <v>327</v>
      </c>
      <c r="C76" s="103" t="str">
        <f>IF(B76=0,"",LOOKUP($B76,'Course List'!$C$6:$C$1019,'Course List'!D$6:D$1019))</f>
        <v>  241</v>
      </c>
      <c r="D76" s="103" t="str">
        <f>IF(B76=0,"",LOOKUP($B76,'Course List'!$C$6:$C$1019,'Course List'!E$6:E$1019))</f>
        <v> Adv Sanitary Engr Design</v>
      </c>
      <c r="E76" s="103">
        <f>IF(B76=0,"",LOOKUP($B76,'Course List'!$C$6:$C$1019,'Course List'!F$6:F$1019))</f>
        <v>3</v>
      </c>
      <c r="F76" s="103" t="str">
        <f>IF(B76=0,"",LOOKUP($B76,'Course List'!$C$6:$C$1019,'Course List'!G$6:G$1019))</f>
        <v>S</v>
      </c>
      <c r="G76" s="103" t="str">
        <f>IF(B76=0,"",LOOKUP($B76,'Course List'!$C$6:$C$1019,'Course List'!H$6:H$1019))</f>
        <v>Prerequisite: CE 4530 (197)</v>
      </c>
      <c r="H76" s="45"/>
      <c r="I76" s="47"/>
      <c r="J76" s="33" t="str">
        <f>IF(H76=0,"",LOOKUP(H76,'GPA Table'!$B$5:$B$16,'GPA Table'!$E$5:$E$16))</f>
        <v/>
      </c>
      <c r="K76" s="231"/>
      <c r="L76" s="9"/>
      <c r="M76" s="17">
        <f t="shared" si="32"/>
        <v>0</v>
      </c>
      <c r="N76" s="17">
        <f t="shared" si="33"/>
        <v>0</v>
      </c>
      <c r="O76" s="10"/>
      <c r="P76" s="11"/>
    </row>
    <row r="77" spans="1:16" s="5" customFormat="1" ht="17.25" customHeight="1" x14ac:dyDescent="0.3">
      <c r="A77" s="203">
        <f t="shared" si="34"/>
        <v>4</v>
      </c>
      <c r="B77" s="103" t="s">
        <v>824</v>
      </c>
      <c r="C77" s="103" t="str">
        <f>IF(B77=0,"",LOOKUP($B77,'Course List'!$C$6:$C$1019,'Course List'!D$6:D$1019))</f>
        <v>---</v>
      </c>
      <c r="D77" s="103" t="str">
        <f>IF(B77=0,"",LOOKUP($B77,'Course List'!$C$6:$C$1019,'Course List'!E$6:E$1019))</f>
        <v>See the CE Eng. Elective List</v>
      </c>
      <c r="E77" s="103">
        <f>IF(B77=0,"",LOOKUP($B77,'Course List'!$C$6:$C$1019,'Course List'!F$6:F$1019))</f>
        <v>3</v>
      </c>
      <c r="F77" s="103" t="str">
        <f>IF(B77=0,"",LOOKUP($B77,'Course List'!$C$6:$C$1019,'Course List'!G$6:G$1019))</f>
        <v>F &amp; S</v>
      </c>
      <c r="G77" s="103" t="str">
        <f>IF(B77=0,"",LOOKUP($B77,'Course List'!$C$6:$C$1019,'Course List'!H$6:H$1019))</f>
        <v xml:space="preserve"> ---</v>
      </c>
      <c r="H77" s="45"/>
      <c r="I77" s="47"/>
      <c r="J77" s="33" t="str">
        <f>IF(H77=0,"",LOOKUP(H77,'GPA Table'!$B$5:$B$16,'GPA Table'!$E$5:$E$16))</f>
        <v/>
      </c>
      <c r="K77" s="231"/>
      <c r="L77" s="9"/>
      <c r="M77" s="17">
        <f t="shared" si="32"/>
        <v>0</v>
      </c>
      <c r="N77" s="17">
        <f t="shared" si="33"/>
        <v>0</v>
      </c>
      <c r="O77" s="10"/>
      <c r="P77" s="11"/>
    </row>
    <row r="78" spans="1:16" s="5" customFormat="1" x14ac:dyDescent="0.3">
      <c r="A78" s="203">
        <f t="shared" si="34"/>
        <v>5</v>
      </c>
      <c r="B78" s="103" t="s">
        <v>824</v>
      </c>
      <c r="C78" s="103" t="str">
        <f>IF(B78=0,"",LOOKUP($B78,'Course List'!$C$6:$C$1019,'Course List'!D$6:D$1019))</f>
        <v>---</v>
      </c>
      <c r="D78" s="103" t="str">
        <f>IF(B78=0,"",LOOKUP($B78,'Course List'!$C$6:$C$1019,'Course List'!E$6:E$1019))</f>
        <v>See the CE Eng. Elective List</v>
      </c>
      <c r="E78" s="103">
        <f>IF(B78=0,"",LOOKUP($B78,'Course List'!$C$6:$C$1019,'Course List'!F$6:F$1019))</f>
        <v>3</v>
      </c>
      <c r="F78" s="103" t="str">
        <f>IF(B78=0,"",LOOKUP($B78,'Course List'!$C$6:$C$1019,'Course List'!G$6:G$1019))</f>
        <v>F &amp; S</v>
      </c>
      <c r="G78" s="103" t="str">
        <f>IF(B78=0,"",LOOKUP($B78,'Course List'!$C$6:$C$1019,'Course List'!H$6:H$1019))</f>
        <v xml:space="preserve"> ---</v>
      </c>
      <c r="H78" s="45"/>
      <c r="I78" s="47"/>
      <c r="J78" s="33" t="str">
        <f>IF(H78=0,"",LOOKUP(H78,'GPA Table'!$B$5:$B$16,'GPA Table'!$E$5:$E$16))</f>
        <v/>
      </c>
      <c r="K78" s="231"/>
      <c r="L78" s="9"/>
      <c r="M78" s="17">
        <f t="shared" si="32"/>
        <v>0</v>
      </c>
      <c r="N78" s="17">
        <f t="shared" si="33"/>
        <v>0</v>
      </c>
      <c r="O78" s="10"/>
      <c r="P78" s="11"/>
    </row>
    <row r="79" spans="1:16" s="5" customFormat="1" x14ac:dyDescent="0.3">
      <c r="A79" s="203">
        <f>A78+1</f>
        <v>6</v>
      </c>
      <c r="B79" s="73"/>
      <c r="C79" s="73" t="str">
        <f>IF(B79=0,"",LOOKUP($B79,'Course List'!$C$6:$C$1019,'Course List'!D$6:D$1019))</f>
        <v/>
      </c>
      <c r="D79" s="73" t="str">
        <f>IF(B79=0,"",LOOKUP($B79,'Course List'!$C$6:$C$1019,'Course List'!E$6:E$1019))</f>
        <v/>
      </c>
      <c r="E79" s="73" t="str">
        <f>IF(B79=0,"",LOOKUP($B79,'Course List'!$C$6:$C$1019,'Course List'!F$6:F$1019))</f>
        <v/>
      </c>
      <c r="F79" s="73" t="str">
        <f>IF(B79=0,"",LOOKUP($B79,'Course List'!$C$6:$C$1019,'Course List'!G$6:G$1019))</f>
        <v/>
      </c>
      <c r="G79" s="73" t="str">
        <f>IF(B79=0,"",LOOKUP($B79,'Course List'!$C$6:$C$1019,'Course List'!H$6:H$1019))</f>
        <v/>
      </c>
      <c r="H79" s="45"/>
      <c r="I79" s="47"/>
      <c r="J79" s="33" t="str">
        <f>IF(H79=0,"",LOOKUP(H79,'GPA Table'!$B$5:$B$16,'GPA Table'!$E$5:$E$16))</f>
        <v/>
      </c>
      <c r="K79" s="231"/>
      <c r="L79" s="9"/>
      <c r="M79" s="17">
        <f t="shared" si="32"/>
        <v>0</v>
      </c>
      <c r="N79" s="17">
        <f t="shared" si="33"/>
        <v>0</v>
      </c>
      <c r="O79" s="10"/>
      <c r="P79" s="11"/>
    </row>
    <row r="80" spans="1:16" s="5" customFormat="1" x14ac:dyDescent="0.3">
      <c r="A80" s="203">
        <f>A79+1</f>
        <v>7</v>
      </c>
      <c r="B80" s="73"/>
      <c r="C80" s="73" t="str">
        <f>IF(B80=0,"",LOOKUP($B80,'Course List'!$C$6:$C$1019,'Course List'!D$6:D$1019))</f>
        <v/>
      </c>
      <c r="D80" s="73" t="str">
        <f>IF(B80=0,"",LOOKUP($B80,'Course List'!$C$6:$C$1019,'Course List'!E$6:E$1019))</f>
        <v/>
      </c>
      <c r="E80" s="73" t="str">
        <f>IF(B80=0,"",LOOKUP($B80,'Course List'!$C$6:$C$1019,'Course List'!F$6:F$1019))</f>
        <v/>
      </c>
      <c r="F80" s="73" t="str">
        <f>IF(B80=0,"",LOOKUP($B80,'Course List'!$C$6:$C$1019,'Course List'!G$6:G$1019))</f>
        <v/>
      </c>
      <c r="G80" s="73" t="str">
        <f>IF(B80=0,"",LOOKUP($B80,'Course List'!$C$6:$C$1019,'Course List'!H$6:H$1019))</f>
        <v/>
      </c>
      <c r="H80" s="45"/>
      <c r="I80" s="47"/>
      <c r="J80" s="33" t="str">
        <f>IF(H80=0,"",LOOKUP(H80,'GPA Table'!$B$5:$B$16,'GPA Table'!$E$5:$E$16))</f>
        <v/>
      </c>
      <c r="K80" s="231"/>
      <c r="L80" s="9"/>
      <c r="M80" s="17">
        <f t="shared" si="32"/>
        <v>0</v>
      </c>
      <c r="N80" s="17">
        <f t="shared" si="33"/>
        <v>0</v>
      </c>
      <c r="O80" s="10"/>
      <c r="P80" s="11"/>
    </row>
    <row r="81" spans="1:31" s="5" customFormat="1" ht="16.2" thickBot="1" x14ac:dyDescent="0.35">
      <c r="A81" s="204">
        <f t="shared" ref="A81" si="35">A80+1</f>
        <v>8</v>
      </c>
      <c r="B81" s="74"/>
      <c r="C81" s="74" t="str">
        <f>IF(B81=0,"",LOOKUP($B81,'Course List'!$C$6:$C$1019,'Course List'!D$6:D$1019))</f>
        <v/>
      </c>
      <c r="D81" s="74" t="str">
        <f>IF(B81=0,"",LOOKUP($B81,'Course List'!$C$6:$C$1019,'Course List'!E$6:E$1019))</f>
        <v/>
      </c>
      <c r="E81" s="74" t="str">
        <f>IF(B81=0,"",LOOKUP($B81,'Course List'!$C$6:$C$1019,'Course List'!F$6:F$1019))</f>
        <v/>
      </c>
      <c r="F81" s="74" t="str">
        <f>IF(B81=0,"",LOOKUP($B81,'Course List'!$C$6:$C$1019,'Course List'!G$6:G$1019))</f>
        <v/>
      </c>
      <c r="G81" s="74" t="str">
        <f>IF(B81=0,"",LOOKUP($B81,'Course List'!$C$6:$C$1019,'Course List'!H$6:H$1019))</f>
        <v/>
      </c>
      <c r="H81" s="46"/>
      <c r="I81" s="48"/>
      <c r="J81" s="34" t="str">
        <f>IF(H81=0,"",LOOKUP(H81,'GPA Table'!$B$5:$B$16,'GPA Table'!$E$5:$E$16))</f>
        <v/>
      </c>
      <c r="K81" s="233"/>
      <c r="L81" s="9"/>
      <c r="M81" s="17">
        <f t="shared" si="32"/>
        <v>0</v>
      </c>
      <c r="N81" s="17">
        <f t="shared" si="33"/>
        <v>0</v>
      </c>
      <c r="O81" s="10"/>
      <c r="P81" s="11"/>
    </row>
    <row r="82" spans="1:31" s="18" customFormat="1" x14ac:dyDescent="0.3">
      <c r="B82" s="19"/>
      <c r="G82" s="98"/>
      <c r="K82" s="234"/>
      <c r="M82" s="24"/>
      <c r="P82" s="5"/>
      <c r="T82" s="25"/>
      <c r="U82" s="5"/>
      <c r="V82" s="5"/>
      <c r="W82" s="5"/>
      <c r="X82" s="25"/>
      <c r="Y82" s="5"/>
      <c r="Z82" s="5"/>
      <c r="AA82" s="5"/>
      <c r="AB82" s="5"/>
      <c r="AC82" s="5"/>
      <c r="AD82" s="5"/>
      <c r="AE82" s="5"/>
    </row>
    <row r="83" spans="1:31" x14ac:dyDescent="0.3">
      <c r="T83" s="25"/>
      <c r="X83" s="25"/>
    </row>
    <row r="84" spans="1:31" x14ac:dyDescent="0.3">
      <c r="T84" s="25"/>
      <c r="X84" s="25"/>
    </row>
    <row r="85" spans="1:31" x14ac:dyDescent="0.3">
      <c r="T85" s="25"/>
      <c r="X85" s="25"/>
    </row>
    <row r="86" spans="1:31" x14ac:dyDescent="0.3">
      <c r="T86" s="25"/>
      <c r="X86" s="25"/>
    </row>
    <row r="87" spans="1:31" x14ac:dyDescent="0.3">
      <c r="X87" s="25"/>
    </row>
    <row r="88" spans="1:31" x14ac:dyDescent="0.3">
      <c r="X88" s="25"/>
    </row>
    <row r="89" spans="1:31" x14ac:dyDescent="0.3">
      <c r="X89" s="25"/>
    </row>
    <row r="90" spans="1:31" x14ac:dyDescent="0.3">
      <c r="X90" s="25"/>
    </row>
    <row r="91" spans="1:31" x14ac:dyDescent="0.3">
      <c r="X91" s="25"/>
    </row>
    <row r="92" spans="1:31" x14ac:dyDescent="0.3">
      <c r="X92" s="25"/>
    </row>
    <row r="93" spans="1:31" x14ac:dyDescent="0.3">
      <c r="X93" s="25"/>
    </row>
    <row r="94" spans="1:31" x14ac:dyDescent="0.3">
      <c r="X94" s="25"/>
    </row>
    <row r="95" spans="1:31" x14ac:dyDescent="0.3">
      <c r="X95" s="25"/>
    </row>
    <row r="96" spans="1:31" x14ac:dyDescent="0.3">
      <c r="X96" s="25"/>
    </row>
    <row r="97" spans="24:24" x14ac:dyDescent="0.3">
      <c r="X97" s="25"/>
    </row>
    <row r="98" spans="24:24" x14ac:dyDescent="0.3">
      <c r="X98" s="25"/>
    </row>
    <row r="99" spans="24:24" x14ac:dyDescent="0.3">
      <c r="X99" s="25"/>
    </row>
    <row r="100" spans="24:24" x14ac:dyDescent="0.3">
      <c r="X100" s="25"/>
    </row>
    <row r="101" spans="24:24" x14ac:dyDescent="0.3">
      <c r="X101" s="25"/>
    </row>
    <row r="102" spans="24:24" x14ac:dyDescent="0.3">
      <c r="X102" s="25"/>
    </row>
    <row r="103" spans="24:24" x14ac:dyDescent="0.3">
      <c r="X103" s="25"/>
    </row>
    <row r="104" spans="24:24" x14ac:dyDescent="0.3">
      <c r="X104" s="25"/>
    </row>
    <row r="105" spans="24:24" x14ac:dyDescent="0.3">
      <c r="X105" s="25"/>
    </row>
    <row r="106" spans="24:24" x14ac:dyDescent="0.3">
      <c r="X106" s="25"/>
    </row>
    <row r="107" spans="24:24" x14ac:dyDescent="0.3">
      <c r="X107" s="25"/>
    </row>
    <row r="108" spans="24:24" x14ac:dyDescent="0.3">
      <c r="X108" s="25"/>
    </row>
    <row r="109" spans="24:24" x14ac:dyDescent="0.3">
      <c r="X109" s="25"/>
    </row>
  </sheetData>
  <sheetProtection password="CD74" sheet="1" objects="1" scenarios="1"/>
  <sortState ref="B19:M25">
    <sortCondition ref="B19:B25"/>
  </sortState>
  <mergeCells count="14">
    <mergeCell ref="K9:K10"/>
    <mergeCell ref="A1:J1"/>
    <mergeCell ref="A2:J2"/>
    <mergeCell ref="A3:J3"/>
    <mergeCell ref="B6:C6"/>
    <mergeCell ref="D6:F6"/>
    <mergeCell ref="H6:I6"/>
    <mergeCell ref="B7:C7"/>
    <mergeCell ref="D7:F7"/>
    <mergeCell ref="H7:I7"/>
    <mergeCell ref="B4:C4"/>
    <mergeCell ref="E4:F4"/>
    <mergeCell ref="B5:F5"/>
    <mergeCell ref="H5:I5"/>
  </mergeCells>
  <pageMargins left="0.7" right="0.7" top="0.55000000000000004" bottom="0.32" header="0.48" footer="0.3"/>
  <pageSetup scale="70" fitToHeight="2" orientation="landscape" r:id="rId1"/>
  <rowBreaks count="1" manualBreakCount="1">
    <brk id="45"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9"/>
  <sheetViews>
    <sheetView zoomScale="80" zoomScaleNormal="80" workbookViewId="0">
      <selection activeCell="E15" sqref="E15"/>
    </sheetView>
  </sheetViews>
  <sheetFormatPr defaultColWidth="9.109375" defaultRowHeight="15.6" x14ac:dyDescent="0.3"/>
  <cols>
    <col min="1" max="1" width="4.6640625" style="188" customWidth="1"/>
    <col min="2" max="2" width="21.88671875" style="183" customWidth="1"/>
    <col min="3" max="3" width="9.109375" style="188" customWidth="1"/>
    <col min="4" max="4" width="44.33203125" style="188" customWidth="1"/>
    <col min="5" max="5" width="8.33203125" style="188" customWidth="1"/>
    <col min="6" max="6" width="10.5546875" style="188" customWidth="1"/>
    <col min="7" max="7" width="46.6640625" style="183" customWidth="1"/>
    <col min="8" max="8" width="8.5546875" style="188" customWidth="1"/>
    <col min="9" max="9" width="12.5546875" style="188" customWidth="1"/>
    <col min="10" max="10" width="14.109375" style="21" customWidth="1"/>
    <col min="11" max="11" width="67.33203125" style="234" customWidth="1"/>
    <col min="12" max="12" width="16.88671875" style="234" customWidth="1"/>
    <col min="13" max="13" width="10.33203125" style="21" customWidth="1"/>
    <col min="14" max="14" width="11.44140625" style="21" customWidth="1"/>
    <col min="15" max="15" width="7.6640625" style="21" customWidth="1"/>
    <col min="16" max="25" width="9.109375" style="21"/>
    <col min="26" max="16384" width="9.109375" style="188"/>
  </cols>
  <sheetData>
    <row r="1" spans="1:25" s="187" customFormat="1" x14ac:dyDescent="0.3">
      <c r="A1" s="300" t="s">
        <v>0</v>
      </c>
      <c r="B1" s="300"/>
      <c r="C1" s="300"/>
      <c r="D1" s="300"/>
      <c r="E1" s="300"/>
      <c r="F1" s="300"/>
      <c r="G1" s="300"/>
      <c r="H1" s="300"/>
      <c r="I1" s="300"/>
      <c r="J1" s="300"/>
      <c r="K1" s="227"/>
      <c r="L1" s="227"/>
      <c r="M1" s="186"/>
      <c r="N1" s="186"/>
      <c r="O1" s="186"/>
      <c r="P1" s="13"/>
      <c r="Q1" s="13"/>
      <c r="R1" s="13"/>
      <c r="S1" s="13"/>
      <c r="T1" s="13"/>
      <c r="U1" s="13"/>
      <c r="V1" s="13"/>
      <c r="W1" s="13"/>
      <c r="X1" s="13"/>
      <c r="Y1" s="13"/>
    </row>
    <row r="2" spans="1:25" s="187" customFormat="1" x14ac:dyDescent="0.3">
      <c r="A2" s="300" t="s">
        <v>1</v>
      </c>
      <c r="B2" s="300"/>
      <c r="C2" s="300"/>
      <c r="D2" s="300"/>
      <c r="E2" s="300"/>
      <c r="F2" s="300"/>
      <c r="G2" s="300"/>
      <c r="H2" s="300"/>
      <c r="I2" s="300"/>
      <c r="J2" s="300"/>
      <c r="K2" s="227"/>
      <c r="L2" s="227"/>
      <c r="M2" s="186"/>
      <c r="N2" s="186"/>
      <c r="O2" s="186"/>
      <c r="P2" s="13"/>
      <c r="Q2" s="13"/>
      <c r="R2" s="13"/>
      <c r="S2" s="13"/>
      <c r="T2" s="13"/>
      <c r="U2" s="13"/>
      <c r="V2" s="13"/>
      <c r="W2" s="13"/>
      <c r="X2" s="13"/>
      <c r="Y2" s="13"/>
    </row>
    <row r="3" spans="1:25" s="187" customFormat="1" ht="16.2" thickBot="1" x14ac:dyDescent="0.35">
      <c r="A3" s="300" t="s">
        <v>2</v>
      </c>
      <c r="B3" s="300"/>
      <c r="C3" s="300"/>
      <c r="D3" s="300"/>
      <c r="E3" s="300"/>
      <c r="F3" s="300"/>
      <c r="G3" s="300"/>
      <c r="H3" s="300"/>
      <c r="I3" s="300"/>
      <c r="J3" s="300"/>
      <c r="K3" s="227"/>
      <c r="L3" s="227"/>
      <c r="M3" s="186"/>
      <c r="N3" s="186"/>
      <c r="O3" s="186"/>
      <c r="P3" s="13"/>
      <c r="Q3" s="13"/>
      <c r="R3" s="13"/>
      <c r="S3" s="13"/>
      <c r="T3" s="13"/>
      <c r="U3" s="13"/>
      <c r="V3" s="13"/>
      <c r="W3" s="13"/>
      <c r="X3" s="13"/>
      <c r="Y3" s="13"/>
    </row>
    <row r="4" spans="1:25" ht="17.25" customHeight="1" x14ac:dyDescent="0.3">
      <c r="B4" s="301" t="s">
        <v>395</v>
      </c>
      <c r="C4" s="302"/>
      <c r="D4" s="184">
        <f>NOTES!G11</f>
        <v>2016</v>
      </c>
      <c r="E4" s="303">
        <f>D4+1</f>
        <v>2017</v>
      </c>
      <c r="F4" s="304"/>
      <c r="G4" s="184" t="s">
        <v>402</v>
      </c>
      <c r="H4" s="184">
        <f>D4+3</f>
        <v>2019</v>
      </c>
      <c r="I4" s="189">
        <f>E4+3</f>
        <v>2020</v>
      </c>
      <c r="J4" s="39" t="s">
        <v>433</v>
      </c>
      <c r="K4" s="228"/>
      <c r="L4" s="228"/>
    </row>
    <row r="5" spans="1:25" s="190" customFormat="1" ht="16.5" customHeight="1" thickBot="1" x14ac:dyDescent="0.35">
      <c r="B5" s="293" t="s">
        <v>460</v>
      </c>
      <c r="C5" s="294"/>
      <c r="D5" s="294"/>
      <c r="E5" s="294"/>
      <c r="F5" s="294"/>
      <c r="G5" s="180" t="s">
        <v>431</v>
      </c>
      <c r="H5" s="305">
        <f>E10+E19+E28+E37+E46+E55+E64+E73</f>
        <v>132</v>
      </c>
      <c r="I5" s="306"/>
      <c r="J5" s="40">
        <f>N9</f>
        <v>0</v>
      </c>
      <c r="K5" s="229"/>
      <c r="L5" s="229"/>
      <c r="M5" s="8"/>
      <c r="N5" s="8"/>
      <c r="O5" s="21"/>
    </row>
    <row r="6" spans="1:25" s="186" customFormat="1" ht="15.75" customHeight="1" x14ac:dyDescent="0.3">
      <c r="B6" s="283" t="s">
        <v>406</v>
      </c>
      <c r="C6" s="284"/>
      <c r="D6" s="287"/>
      <c r="E6" s="287"/>
      <c r="F6" s="287"/>
      <c r="G6" s="26" t="s">
        <v>404</v>
      </c>
      <c r="H6" s="287"/>
      <c r="I6" s="289"/>
      <c r="J6" s="39" t="s">
        <v>432</v>
      </c>
      <c r="K6" s="228"/>
      <c r="L6" s="228"/>
      <c r="M6" s="21"/>
      <c r="N6" s="21"/>
      <c r="O6" s="21"/>
    </row>
    <row r="7" spans="1:25" s="186" customFormat="1" ht="16.5" customHeight="1" thickBot="1" x14ac:dyDescent="0.35">
      <c r="B7" s="285" t="s">
        <v>407</v>
      </c>
      <c r="C7" s="286"/>
      <c r="D7" s="288"/>
      <c r="E7" s="288"/>
      <c r="F7" s="288"/>
      <c r="G7" s="27" t="s">
        <v>405</v>
      </c>
      <c r="H7" s="288"/>
      <c r="I7" s="290"/>
      <c r="J7" s="41">
        <f>IF(N9=0,0,ROUND(M9/N9,2))</f>
        <v>0</v>
      </c>
      <c r="K7" s="229"/>
      <c r="L7" s="229"/>
      <c r="M7" s="21"/>
      <c r="N7" s="21"/>
      <c r="O7" s="21"/>
    </row>
    <row r="8" spans="1:25" s="186" customFormat="1" ht="16.2" thickBot="1" x14ac:dyDescent="0.35">
      <c r="B8" s="99"/>
      <c r="C8" s="6"/>
      <c r="D8" s="7"/>
      <c r="E8" s="8"/>
      <c r="F8" s="8"/>
      <c r="G8" s="8"/>
      <c r="H8" s="8"/>
      <c r="I8" s="8"/>
      <c r="J8" s="8"/>
      <c r="K8" s="229"/>
      <c r="L8" s="229"/>
      <c r="M8" s="10"/>
      <c r="N8" s="10"/>
      <c r="O8" s="10"/>
    </row>
    <row r="9" spans="1:25" s="16" customFormat="1" ht="32.25" customHeight="1" thickBot="1" x14ac:dyDescent="0.35">
      <c r="B9" s="30" t="s">
        <v>371</v>
      </c>
      <c r="C9" s="31" t="s">
        <v>403</v>
      </c>
      <c r="D9" s="31" t="s">
        <v>17</v>
      </c>
      <c r="E9" s="31" t="s">
        <v>18</v>
      </c>
      <c r="F9" s="31" t="s">
        <v>19</v>
      </c>
      <c r="G9" s="31" t="s">
        <v>20</v>
      </c>
      <c r="H9" s="31" t="s">
        <v>5</v>
      </c>
      <c r="I9" s="192" t="s">
        <v>6</v>
      </c>
      <c r="J9" s="49" t="s">
        <v>413</v>
      </c>
      <c r="K9" s="291" t="s">
        <v>828</v>
      </c>
      <c r="L9" s="229"/>
      <c r="M9" s="38">
        <f>M10+M19+M28+M37+M46+M55+M64+M73</f>
        <v>0</v>
      </c>
      <c r="N9" s="38">
        <f>N10+N19+N28+N37+N46+N55+N64+N73</f>
        <v>0</v>
      </c>
    </row>
    <row r="10" spans="1:25" s="13" customFormat="1" ht="16.2" thickBot="1" x14ac:dyDescent="0.35">
      <c r="A10" s="201"/>
      <c r="B10" s="202" t="s">
        <v>19</v>
      </c>
      <c r="C10" s="202">
        <v>1</v>
      </c>
      <c r="D10" s="202" t="s">
        <v>394</v>
      </c>
      <c r="E10" s="202">
        <f>SUM(E11:E18)</f>
        <v>16</v>
      </c>
      <c r="F10" s="185" t="s">
        <v>3</v>
      </c>
      <c r="G10" s="185">
        <f>D4</f>
        <v>2016</v>
      </c>
      <c r="H10" s="43"/>
      <c r="I10" s="44"/>
      <c r="J10" s="50">
        <f>IF(N10=0,0,ROUND(M10/N10,2))</f>
        <v>0</v>
      </c>
      <c r="K10" s="292"/>
      <c r="L10" s="235"/>
      <c r="M10" s="36">
        <f>SUM(M11:M18)</f>
        <v>0</v>
      </c>
      <c r="N10" s="37">
        <f>SUM(N11:N18)</f>
        <v>0</v>
      </c>
      <c r="O10" s="14"/>
      <c r="P10" s="14"/>
    </row>
    <row r="11" spans="1:25" s="186" customFormat="1" x14ac:dyDescent="0.3">
      <c r="A11" s="203">
        <v>1</v>
      </c>
      <c r="B11" s="103" t="s">
        <v>270</v>
      </c>
      <c r="C11" s="103" t="str">
        <f>IF(B11=0,"",LOOKUP($B11,'Course List'!$C$6:$C$1019,'Course List'!D$6:D$1019))</f>
        <v>  001</v>
      </c>
      <c r="D11" s="103" t="str">
        <f>IF(B11=0,"",LOOKUP($B11,'Course List'!$C$6:$C$1019,'Course List'!E$6:E$1019))</f>
        <v> Intro:Civil &amp; Environmentl Eng</v>
      </c>
      <c r="E11" s="103">
        <f>IF(B11=0,"",LOOKUP($B11,'Course List'!$C$6:$C$1019,'Course List'!F$6:F$1019))</f>
        <v>1</v>
      </c>
      <c r="F11" s="103" t="str">
        <f>IF(B11=0,"",LOOKUP($B11,'Course List'!$C$6:$C$1019,'Course List'!G$6:G$1019))</f>
        <v>F</v>
      </c>
      <c r="G11" s="103" t="str">
        <f>IF(B11=0,"",LOOKUP($B11,'Course List'!$C$6:$C$1019,'Course List'!H$6:H$1019))</f>
        <v>None</v>
      </c>
      <c r="H11" s="45"/>
      <c r="I11" s="47"/>
      <c r="J11" s="32" t="str">
        <f>IF(H11=0,"",LOOKUP(H11,'GPA Table'!$B$5:$B$16,'GPA Table'!$E$5:$E$16))</f>
        <v/>
      </c>
      <c r="K11" s="230"/>
      <c r="L11" s="229"/>
      <c r="M11" s="17">
        <f>IF(E11=0,0,IF(H11=0,0,J11*E11))</f>
        <v>0</v>
      </c>
      <c r="N11" s="17">
        <f>IF(H11=0,0,E11)</f>
        <v>0</v>
      </c>
      <c r="O11" s="10"/>
      <c r="P11" s="21"/>
    </row>
    <row r="12" spans="1:25" s="186" customFormat="1" x14ac:dyDescent="0.3">
      <c r="A12" s="203">
        <f>A11+1</f>
        <v>2</v>
      </c>
      <c r="B12" s="196" t="s">
        <v>372</v>
      </c>
      <c r="C12" s="103">
        <f>IF(B12=0,"",LOOKUP($B12,'Course List'!$C$6:$C$1019,'Course List'!D$6:D$1019))</f>
        <v>11</v>
      </c>
      <c r="D12" s="103" t="str">
        <f>IF(B12=0,"",LOOKUP($B12,'Course List'!$C$6:$C$1019,'Course List'!E$6:E$1019))</f>
        <v>General Chemistry I</v>
      </c>
      <c r="E12" s="103">
        <f>IF(B12=0,"",LOOKUP($B12,'Course List'!$C$6:$C$1019,'Course List'!F$6:F$1019))</f>
        <v>4</v>
      </c>
      <c r="F12" s="103" t="str">
        <f>IF(B12=0,"",LOOKUP($B12,'Course List'!$C$6:$C$1019,'Course List'!G$6:G$1019))</f>
        <v>F &amp; S</v>
      </c>
      <c r="G12" s="103" t="str">
        <f>IF(B12=0,"",LOOKUP($B12,'Course List'!$C$6:$C$1019,'Course List'!H$6:H$1019))</f>
        <v>One year of high school algebra</v>
      </c>
      <c r="H12" s="45"/>
      <c r="I12" s="47"/>
      <c r="J12" s="33" t="str">
        <f>IF(H12=0,"",LOOKUP(H12,'GPA Table'!$B$5:$B$16,'GPA Table'!$E$5:$E$16))</f>
        <v/>
      </c>
      <c r="K12" s="231"/>
      <c r="L12" s="229"/>
      <c r="M12" s="17">
        <f t="shared" ref="M12:M17" si="0">IF(E12=0,0,IF(H12=0,0,J12*E12))</f>
        <v>0</v>
      </c>
      <c r="N12" s="17">
        <f t="shared" ref="N12:N17" si="1">IF(H12=0,0,E12)</f>
        <v>0</v>
      </c>
      <c r="O12" s="10"/>
      <c r="P12" s="21"/>
    </row>
    <row r="13" spans="1:25" s="186" customFormat="1" x14ac:dyDescent="0.3">
      <c r="A13" s="203">
        <f t="shared" ref="A13:A18" si="2">A12+1</f>
        <v>3</v>
      </c>
      <c r="B13" s="103" t="s">
        <v>389</v>
      </c>
      <c r="C13" s="103" t="str">
        <f>IF(B13=0,"",LOOKUP($B13,'Course List'!$C$6:$C$1019,'Course List'!D$6:D$1019))</f>
        <v>---</v>
      </c>
      <c r="D13" s="103" t="str">
        <f>IF(B13=0,"",LOOKUP($B13,'Course List'!$C$6:$C$1019,'Course List'!E$6:E$1019))</f>
        <v>See the H/SS List</v>
      </c>
      <c r="E13" s="103">
        <f>IF(B13=0,"",LOOKUP($B13,'Course List'!$C$6:$C$1019,'Course List'!F$6:F$1019))</f>
        <v>3</v>
      </c>
      <c r="F13" s="103" t="str">
        <f>IF(B13=0,"",LOOKUP($B13,'Course List'!$C$6:$C$1019,'Course List'!G$6:G$1019))</f>
        <v>F &amp; S</v>
      </c>
      <c r="G13" s="103" t="str">
        <f>IF(B13=0,"",LOOKUP($B13,'Course List'!$C$6:$C$1019,'Course List'!H$6:H$1019))</f>
        <v xml:space="preserve"> ---</v>
      </c>
      <c r="H13" s="45"/>
      <c r="I13" s="47"/>
      <c r="J13" s="33" t="str">
        <f>IF(H13=0,"",LOOKUP(H13,'GPA Table'!$B$5:$B$16,'GPA Table'!$E$5:$E$16))</f>
        <v/>
      </c>
      <c r="K13" s="231"/>
      <c r="L13" s="229"/>
      <c r="M13" s="17">
        <f t="shared" si="0"/>
        <v>0</v>
      </c>
      <c r="N13" s="17">
        <f t="shared" si="1"/>
        <v>0</v>
      </c>
      <c r="O13" s="10"/>
      <c r="P13" s="21"/>
    </row>
    <row r="14" spans="1:25" s="186" customFormat="1" ht="37.950000000000003" customHeight="1" x14ac:dyDescent="0.3">
      <c r="A14" s="203">
        <f t="shared" si="2"/>
        <v>4</v>
      </c>
      <c r="B14" s="103" t="s">
        <v>369</v>
      </c>
      <c r="C14" s="103">
        <f>IF(B14=0,"",LOOKUP($B14,'Course List'!$C$6:$C$1019,'Course List'!D$6:D$1019))</f>
        <v>31</v>
      </c>
      <c r="D14" s="103" t="str">
        <f>IF(B14=0,"",LOOKUP($B14,'Course List'!$C$6:$C$1019,'Course List'!E$6:E$1019))</f>
        <v>Single-Variable Calculus I </v>
      </c>
      <c r="E14" s="103">
        <f>IF(B14=0,"",LOOKUP($B14,'Course List'!$C$6:$C$1019,'Course List'!F$6:F$1019))</f>
        <v>3</v>
      </c>
      <c r="F14" s="103" t="str">
        <f>IF(B14=0,"",LOOKUP($B14,'Course List'!$C$6:$C$1019,'Course List'!G$6:G$1019))</f>
        <v>F &amp; S</v>
      </c>
      <c r="G14" s="103" t="str">
        <f>IF(B14=0,"",LOOKUP($B14,'Course List'!$C$6:$C$1019,'Course List'!H$6:H$1019))</f>
        <v>The placement examination or a score of 720 or above on the SAT II in mathematics</v>
      </c>
      <c r="H14" s="45"/>
      <c r="I14" s="47"/>
      <c r="J14" s="33" t="str">
        <f>IF(H14=0,"",LOOKUP(H14,'GPA Table'!$B$5:$B$16,'GPA Table'!$E$5:$E$16))</f>
        <v/>
      </c>
      <c r="K14" s="231"/>
      <c r="L14" s="229"/>
      <c r="M14" s="17">
        <f t="shared" si="0"/>
        <v>0</v>
      </c>
      <c r="N14" s="17">
        <f t="shared" si="1"/>
        <v>0</v>
      </c>
      <c r="O14" s="10"/>
      <c r="P14" s="21"/>
    </row>
    <row r="15" spans="1:25" s="186" customFormat="1" x14ac:dyDescent="0.3">
      <c r="A15" s="203">
        <f t="shared" si="2"/>
        <v>5</v>
      </c>
      <c r="B15" s="103" t="s">
        <v>370</v>
      </c>
      <c r="C15" s="103" t="str">
        <f>IF(B15=0,"",LOOKUP($B15,'Course List'!$C$6:$C$1019,'Course List'!D$6:D$1019))</f>
        <v>  001</v>
      </c>
      <c r="D15" s="103" t="str">
        <f>IF(B15=0,"",LOOKUP($B15,'Course List'!$C$6:$C$1019,'Course List'!E$6:E$1019))</f>
        <v> Engineering Orientation</v>
      </c>
      <c r="E15" s="103">
        <f>IF(B15=0,"",LOOKUP($B15,'Course List'!$C$6:$C$1019,'Course List'!F$6:F$1019))</f>
        <v>1</v>
      </c>
      <c r="F15" s="103" t="str">
        <f>IF(B15=0,"",LOOKUP($B15,'Course List'!$C$6:$C$1019,'Course List'!G$6:G$1019))</f>
        <v>F</v>
      </c>
      <c r="G15" s="103" t="str">
        <f>IF(B15=0,"",LOOKUP($B15,'Course List'!$C$6:$C$1019,'Course List'!H$6:H$1019))</f>
        <v xml:space="preserve"> ---</v>
      </c>
      <c r="H15" s="45"/>
      <c r="I15" s="47"/>
      <c r="J15" s="33" t="str">
        <f>IF(H15=0,"",LOOKUP(H15,'GPA Table'!$B$5:$B$16,'GPA Table'!$E$5:$E$16))</f>
        <v/>
      </c>
      <c r="K15" s="231"/>
      <c r="L15" s="229"/>
      <c r="M15" s="17">
        <f t="shared" si="0"/>
        <v>0</v>
      </c>
      <c r="N15" s="17">
        <f t="shared" si="1"/>
        <v>0</v>
      </c>
      <c r="O15" s="10"/>
      <c r="P15" s="21"/>
    </row>
    <row r="16" spans="1:25" s="186" customFormat="1" x14ac:dyDescent="0.3">
      <c r="A16" s="203">
        <f t="shared" si="2"/>
        <v>6</v>
      </c>
      <c r="B16" s="103" t="s">
        <v>269</v>
      </c>
      <c r="C16" s="103">
        <f>IF(B16=0,"",LOOKUP($B16,'Course List'!$C$6:$C$1019,'Course List'!D$6:D$1019))</f>
        <v>20</v>
      </c>
      <c r="D16" s="103" t="str">
        <f>IF(B16=0,"",LOOKUP($B16,'Course List'!$C$6:$C$1019,'Course List'!E$6:E$1019))</f>
        <v>University Writing </v>
      </c>
      <c r="E16" s="103">
        <f>IF(B16=0,"",LOOKUP($B16,'Course List'!$C$6:$C$1019,'Course List'!F$6:F$1019))</f>
        <v>4</v>
      </c>
      <c r="F16" s="103" t="str">
        <f>IF(B16=0,"",LOOKUP($B16,'Course List'!$C$6:$C$1019,'Course List'!G$6:G$1019))</f>
        <v>F &amp; S</v>
      </c>
      <c r="G16" s="103" t="str">
        <f>IF(B16=0,"",LOOKUP($B16,'Course List'!$C$6:$C$1019,'Course List'!H$6:H$1019))</f>
        <v xml:space="preserve"> ---</v>
      </c>
      <c r="H16" s="45"/>
      <c r="I16" s="47"/>
      <c r="J16" s="33" t="str">
        <f>IF(H16=0,"",LOOKUP(H16,'GPA Table'!$B$5:$B$16,'GPA Table'!$E$5:$E$16))</f>
        <v/>
      </c>
      <c r="K16" s="231"/>
      <c r="L16" s="229"/>
      <c r="M16" s="17">
        <f t="shared" si="0"/>
        <v>0</v>
      </c>
      <c r="N16" s="17">
        <f t="shared" si="1"/>
        <v>0</v>
      </c>
      <c r="O16" s="10"/>
      <c r="P16" s="21"/>
    </row>
    <row r="17" spans="1:16" s="186" customFormat="1" x14ac:dyDescent="0.3">
      <c r="A17" s="203">
        <f t="shared" si="2"/>
        <v>7</v>
      </c>
      <c r="B17" s="73"/>
      <c r="C17" s="73" t="str">
        <f>IF(B17=0,"",LOOKUP($B17,'Course List'!$C$6:$C$1019,'Course List'!D$6:D$1019))</f>
        <v/>
      </c>
      <c r="D17" s="73" t="str">
        <f>IF(B17=0,"",LOOKUP($B17,'Course List'!$C$6:$C$1019,'Course List'!E$6:E$1019))</f>
        <v/>
      </c>
      <c r="E17" s="73" t="str">
        <f>IF(B17=0,"",LOOKUP($B17,'Course List'!$C$6:$C$1019,'Course List'!F$6:F$1019))</f>
        <v/>
      </c>
      <c r="F17" s="73" t="str">
        <f>IF(B17=0,"",LOOKUP($B17,'Course List'!$C$6:$C$1019,'Course List'!G$6:G$1019))</f>
        <v/>
      </c>
      <c r="G17" s="73" t="str">
        <f>IF(B17=0,"",LOOKUP($B17,'Course List'!$C$6:$C$1019,'Course List'!H$6:H$1019))</f>
        <v/>
      </c>
      <c r="H17" s="45"/>
      <c r="I17" s="47"/>
      <c r="J17" s="33" t="str">
        <f>IF(H17=0,"",LOOKUP(H17,'GPA Table'!$B$5:$B$16,'GPA Table'!$E$5:$E$16))</f>
        <v/>
      </c>
      <c r="K17" s="231"/>
      <c r="L17" s="229"/>
      <c r="M17" s="17">
        <f t="shared" si="0"/>
        <v>0</v>
      </c>
      <c r="N17" s="17">
        <f t="shared" si="1"/>
        <v>0</v>
      </c>
      <c r="O17" s="10"/>
      <c r="P17" s="21"/>
    </row>
    <row r="18" spans="1:16" s="186" customFormat="1" ht="16.2" thickBot="1" x14ac:dyDescent="0.35">
      <c r="A18" s="204">
        <f t="shared" si="2"/>
        <v>8</v>
      </c>
      <c r="B18" s="74"/>
      <c r="C18" s="74" t="str">
        <f>IF(B18=0,"",LOOKUP($B18,'Course List'!$C$6:$C$1019,'Course List'!D$6:D$1019))</f>
        <v/>
      </c>
      <c r="D18" s="74" t="str">
        <f>IF(B18=0,"",LOOKUP($B18,'Course List'!$C$6:$C$1019,'Course List'!E$6:E$1019))</f>
        <v/>
      </c>
      <c r="E18" s="73" t="str">
        <f>IF(B18=0,"",LOOKUP($B18,'Course List'!$C$6:$C$1019,'Course List'!F$6:F$1019))</f>
        <v/>
      </c>
      <c r="F18" s="74" t="str">
        <f>IF(B18=0,"",LOOKUP($B18,'Course List'!$C$6:$C$1019,'Course List'!G$6:G$1019))</f>
        <v/>
      </c>
      <c r="G18" s="74" t="str">
        <f>IF(B18=0,"",LOOKUP($B18,'Course List'!$C$6:$C$1019,'Course List'!H$6:H$1019))</f>
        <v/>
      </c>
      <c r="H18" s="46"/>
      <c r="I18" s="48"/>
      <c r="J18" s="34" t="str">
        <f>IF(H18=0,"",LOOKUP(H18,'GPA Table'!$B$5:$B$16,'GPA Table'!$E$5:$E$16))</f>
        <v/>
      </c>
      <c r="K18" s="231"/>
      <c r="L18" s="229"/>
      <c r="M18" s="17">
        <f t="shared" ref="M18" si="3">IF(E18=0,0,IF(H18=0,0,J18*E18))</f>
        <v>0</v>
      </c>
      <c r="N18" s="17">
        <f t="shared" ref="N18" si="4">IF(H18=0,0,E18)</f>
        <v>0</v>
      </c>
      <c r="O18" s="10"/>
      <c r="P18" s="21"/>
    </row>
    <row r="19" spans="1:16" s="13" customFormat="1" ht="16.2" thickBot="1" x14ac:dyDescent="0.35">
      <c r="A19" s="201"/>
      <c r="B19" s="202" t="str">
        <f>B10</f>
        <v>Semester</v>
      </c>
      <c r="C19" s="202">
        <f>C10+1</f>
        <v>2</v>
      </c>
      <c r="D19" s="202" t="str">
        <f>D10</f>
        <v>Total Credit Hours</v>
      </c>
      <c r="E19" s="202">
        <f>SUM(E20:E27)</f>
        <v>16</v>
      </c>
      <c r="F19" s="185" t="s">
        <v>4</v>
      </c>
      <c r="G19" s="185">
        <f>G10+1</f>
        <v>2017</v>
      </c>
      <c r="H19" s="43"/>
      <c r="I19" s="44"/>
      <c r="J19" s="50">
        <f>IF(N19=0,0,ROUND(M19/N19,2))</f>
        <v>0</v>
      </c>
      <c r="K19" s="232"/>
      <c r="L19" s="236"/>
      <c r="M19" s="36">
        <f>SUM(M20:M27)</f>
        <v>0</v>
      </c>
      <c r="N19" s="37">
        <f t="shared" ref="N19" si="5">SUM(N20:N27)</f>
        <v>0</v>
      </c>
      <c r="O19" s="14"/>
      <c r="P19" s="14"/>
    </row>
    <row r="20" spans="1:16" s="186" customFormat="1" x14ac:dyDescent="0.3">
      <c r="A20" s="203">
        <v>1</v>
      </c>
      <c r="B20" s="103" t="s">
        <v>567</v>
      </c>
      <c r="C20" s="103" t="str">
        <f>IF(B20=0,"",LOOKUP($B20,'Course List'!$C$6:$C$1019,'Course List'!D$6:D$1019))</f>
        <v>---</v>
      </c>
      <c r="D20" s="103" t="str">
        <f>IF(B20=0,"",LOOKUP($B20,'Course List'!$C$6:$C$1019,'Course List'!E$6:E$1019))</f>
        <v>Introduction to C Programming</v>
      </c>
      <c r="E20" s="103">
        <f>IF(B20=0,"",LOOKUP($B20,'Course List'!$C$6:$C$1019,'Course List'!F$6:F$1019))</f>
        <v>3</v>
      </c>
      <c r="F20" s="103" t="str">
        <f>IF(B20=0,"",LOOKUP($B20,'Course List'!$C$6:$C$1019,'Course List'!G$6:G$1019))</f>
        <v>S</v>
      </c>
      <c r="G20" s="103" t="str">
        <f>IF(B20=0,"",LOOKUP($B20,'Course List'!$C$6:$C$1019,'Course List'!H$6:H$1019))</f>
        <v>Prerequisite: Math 1220 (20) or Math 1231 (31)</v>
      </c>
      <c r="H20" s="45"/>
      <c r="I20" s="47"/>
      <c r="J20" s="32" t="str">
        <f>IF(H20=0,"",LOOKUP(H20,'GPA Table'!$B$5:$B$16,'GPA Table'!$E$5:$E$16))</f>
        <v/>
      </c>
      <c r="K20" s="230"/>
      <c r="L20" s="229"/>
      <c r="M20" s="17">
        <f t="shared" ref="M20:M27" si="6">IF(E20=0,0,IF(H20=0,0,J20*E20))</f>
        <v>0</v>
      </c>
      <c r="N20" s="17">
        <f t="shared" ref="N20:N27" si="7">IF(H20=0,0,E20)</f>
        <v>0</v>
      </c>
      <c r="O20" s="10"/>
      <c r="P20" s="21"/>
    </row>
    <row r="21" spans="1:16" s="186" customFormat="1" x14ac:dyDescent="0.3">
      <c r="A21" s="203">
        <f>A20+1</f>
        <v>2</v>
      </c>
      <c r="B21" s="196" t="s">
        <v>391</v>
      </c>
      <c r="C21" s="103" t="str">
        <f>IF(B21=0,"",LOOKUP($B21,'Course List'!$C$6:$C$1019,'Course List'!D$6:D$1019))</f>
        <v>---</v>
      </c>
      <c r="D21" s="103" t="str">
        <f>IF(B21=0,"",LOOKUP($B21,'Course List'!$C$6:$C$1019,'Course List'!E$6:E$1019))</f>
        <v>See the H/SS List</v>
      </c>
      <c r="E21" s="103">
        <f>IF(B21=0,"",LOOKUP($B21,'Course List'!$C$6:$C$1019,'Course List'!F$6:F$1019))</f>
        <v>3</v>
      </c>
      <c r="F21" s="103" t="str">
        <f>IF(B21=0,"",LOOKUP($B21,'Course List'!$C$6:$C$1019,'Course List'!G$6:G$1019))</f>
        <v>F &amp; S</v>
      </c>
      <c r="G21" s="103" t="str">
        <f>IF(B21=0,"",LOOKUP($B21,'Course List'!$C$6:$C$1019,'Course List'!H$6:H$1019))</f>
        <v xml:space="preserve"> ---</v>
      </c>
      <c r="H21" s="45"/>
      <c r="I21" s="47"/>
      <c r="J21" s="33" t="str">
        <f>IF(H21=0,"",LOOKUP(H21,'GPA Table'!$B$5:$B$16,'GPA Table'!$E$5:$E$16))</f>
        <v/>
      </c>
      <c r="K21" s="231"/>
      <c r="L21" s="229"/>
      <c r="M21" s="17">
        <f t="shared" si="6"/>
        <v>0</v>
      </c>
      <c r="N21" s="17">
        <f t="shared" si="7"/>
        <v>0</v>
      </c>
      <c r="O21" s="10"/>
      <c r="P21" s="21"/>
    </row>
    <row r="22" spans="1:16" s="186" customFormat="1" x14ac:dyDescent="0.3">
      <c r="A22" s="203">
        <f t="shared" ref="A22:A27" si="8">A21+1</f>
        <v>3</v>
      </c>
      <c r="B22" s="103" t="s">
        <v>261</v>
      </c>
      <c r="C22" s="103">
        <f>IF(B22=0,"",LOOKUP($B22,'Course List'!$C$6:$C$1019,'Course List'!D$6:D$1019))</f>
        <v>4</v>
      </c>
      <c r="D22" s="103" t="str">
        <f>IF(B22=0,"",LOOKUP($B22,'Course List'!$C$6:$C$1019,'Course List'!E$6:E$1019))</f>
        <v>Engineering Drawing and Computer Graphics</v>
      </c>
      <c r="E22" s="103">
        <f>IF(B22=0,"",LOOKUP($B22,'Course List'!$C$6:$C$1019,'Course List'!F$6:F$1019))</f>
        <v>3</v>
      </c>
      <c r="F22" s="103" t="str">
        <f>IF(B22=0,"",LOOKUP($B22,'Course List'!$C$6:$C$1019,'Course List'!G$6:G$1019))</f>
        <v>F &amp; S</v>
      </c>
      <c r="G22" s="103" t="str">
        <f>IF(B22=0,"",LOOKUP($B22,'Course List'!$C$6:$C$1019,'Course List'!H$6:H$1019))</f>
        <v xml:space="preserve"> ---</v>
      </c>
      <c r="H22" s="45"/>
      <c r="I22" s="47"/>
      <c r="J22" s="33" t="str">
        <f>IF(H22=0,"",LOOKUP(H22,'GPA Table'!$B$5:$B$16,'GPA Table'!$E$5:$E$16))</f>
        <v/>
      </c>
      <c r="K22" s="231"/>
      <c r="L22" s="229"/>
      <c r="M22" s="17">
        <f t="shared" si="6"/>
        <v>0</v>
      </c>
      <c r="N22" s="17">
        <f t="shared" si="7"/>
        <v>0</v>
      </c>
      <c r="O22" s="10"/>
      <c r="P22" s="21"/>
    </row>
    <row r="23" spans="1:16" s="186" customFormat="1" ht="17.399999999999999" customHeight="1" x14ac:dyDescent="0.3">
      <c r="A23" s="203">
        <f t="shared" si="8"/>
        <v>4</v>
      </c>
      <c r="B23" s="103" t="s">
        <v>392</v>
      </c>
      <c r="C23" s="103">
        <f>IF(B23=0,"",LOOKUP($B23,'Course List'!$C$6:$C$1019,'Course List'!D$6:D$1019))</f>
        <v>32</v>
      </c>
      <c r="D23" s="103" t="str">
        <f>IF(B23=0,"",LOOKUP($B23,'Course List'!$C$6:$C$1019,'Course List'!E$6:E$1019))</f>
        <v>Single-Variable Calculus II</v>
      </c>
      <c r="E23" s="103">
        <f>IF(B23=0,"",LOOKUP($B23,'Course List'!$C$6:$C$1019,'Course List'!F$6:F$1019))</f>
        <v>3</v>
      </c>
      <c r="F23" s="103" t="str">
        <f>IF(B23=0,"",LOOKUP($B23,'Course List'!$C$6:$C$1019,'Course List'!G$6:G$1019))</f>
        <v>F &amp; S</v>
      </c>
      <c r="G23" s="103" t="str">
        <f>IF(B23=0,"",LOOKUP($B23,'Course List'!$C$6:$C$1019,'Course List'!H$6:H$1019))</f>
        <v>Prerequisite: Math 1221 (21) or 1231 (31)</v>
      </c>
      <c r="H23" s="45"/>
      <c r="I23" s="47"/>
      <c r="J23" s="33" t="str">
        <f>IF(H23=0,"",LOOKUP(H23,'GPA Table'!$B$5:$B$16,'GPA Table'!$E$5:$E$16))</f>
        <v/>
      </c>
      <c r="K23" s="231"/>
      <c r="L23" s="229"/>
      <c r="M23" s="17">
        <f t="shared" si="6"/>
        <v>0</v>
      </c>
      <c r="N23" s="17">
        <f t="shared" si="7"/>
        <v>0</v>
      </c>
      <c r="O23" s="10"/>
      <c r="P23" s="21"/>
    </row>
    <row r="24" spans="1:16" s="186" customFormat="1" ht="31.2" x14ac:dyDescent="0.3">
      <c r="A24" s="203">
        <f t="shared" si="8"/>
        <v>5</v>
      </c>
      <c r="B24" s="103" t="s">
        <v>393</v>
      </c>
      <c r="C24" s="103">
        <f>IF(B24=0,"",LOOKUP($B24,'Course List'!$C$6:$C$1019,'Course List'!D$6:D$1019))</f>
        <v>21</v>
      </c>
      <c r="D24" s="103" t="str">
        <f>IF(B24=0,"",LOOKUP($B24,'Course List'!$C$6:$C$1019,'Course List'!E$6:E$1019))</f>
        <v>University Physics I</v>
      </c>
      <c r="E24" s="103">
        <f>IF(B24=0,"",LOOKUP($B24,'Course List'!$C$6:$C$1019,'Course List'!F$6:F$1019))</f>
        <v>4</v>
      </c>
      <c r="F24" s="103" t="str">
        <f>IF(B24=0,"",LOOKUP($B24,'Course List'!$C$6:$C$1019,'Course List'!G$6:G$1019))</f>
        <v>F &amp; S</v>
      </c>
      <c r="G24" s="103" t="str">
        <f>IF(B24=0,"",LOOKUP($B24,'Course List'!$C$6:$C$1019,'Course List'!H$6:H$1019))</f>
        <v>Prerequisite: Math 1231 (31), co-requisite Math 1232 (32)</v>
      </c>
      <c r="H24" s="45"/>
      <c r="I24" s="47"/>
      <c r="J24" s="33" t="str">
        <f>IF(H24=0,"",LOOKUP(H24,'GPA Table'!$B$5:$B$16,'GPA Table'!$E$5:$E$16))</f>
        <v/>
      </c>
      <c r="K24" s="231"/>
      <c r="L24" s="229"/>
      <c r="M24" s="17">
        <f t="shared" si="6"/>
        <v>0</v>
      </c>
      <c r="N24" s="17">
        <f t="shared" si="7"/>
        <v>0</v>
      </c>
      <c r="O24" s="10"/>
      <c r="P24" s="21"/>
    </row>
    <row r="25" spans="1:16" s="186" customFormat="1" x14ac:dyDescent="0.3">
      <c r="A25" s="203">
        <f t="shared" si="8"/>
        <v>6</v>
      </c>
      <c r="B25" s="73"/>
      <c r="C25" s="73" t="str">
        <f>IF(B25=0,"",LOOKUP($B25,'Course List'!$C$6:$C$1019,'Course List'!D$6:D$1019))</f>
        <v/>
      </c>
      <c r="D25" s="73" t="str">
        <f>IF(B25=0,"",LOOKUP($B25,'Course List'!$C$6:$C$1019,'Course List'!E$6:E$1019))</f>
        <v/>
      </c>
      <c r="E25" s="73" t="str">
        <f>IF(B25=0,"",LOOKUP($B25,'Course List'!$C$6:$C$1019,'Course List'!F$6:F$1019))</f>
        <v/>
      </c>
      <c r="F25" s="73" t="str">
        <f>IF(B25=0,"",LOOKUP($B25,'Course List'!$C$6:$C$1019,'Course List'!G$6:G$1019))</f>
        <v/>
      </c>
      <c r="G25" s="73" t="str">
        <f>IF(B25=0,"",LOOKUP($B25,'Course List'!$C$6:$C$1019,'Course List'!H$6:H$1019))</f>
        <v/>
      </c>
      <c r="H25" s="45"/>
      <c r="I25" s="47"/>
      <c r="J25" s="33" t="str">
        <f>IF(H25=0,"",LOOKUP(H25,'GPA Table'!$B$5:$B$16,'GPA Table'!$E$5:$E$16))</f>
        <v/>
      </c>
      <c r="K25" s="231"/>
      <c r="L25" s="229"/>
      <c r="M25" s="17">
        <f t="shared" si="6"/>
        <v>0</v>
      </c>
      <c r="N25" s="17">
        <f t="shared" si="7"/>
        <v>0</v>
      </c>
      <c r="O25" s="10"/>
      <c r="P25" s="21"/>
    </row>
    <row r="26" spans="1:16" s="186" customFormat="1" x14ac:dyDescent="0.3">
      <c r="A26" s="203">
        <f t="shared" si="8"/>
        <v>7</v>
      </c>
      <c r="B26" s="73"/>
      <c r="C26" s="73" t="str">
        <f>IF(B26=0,"",LOOKUP($B26,'Course List'!$C$6:$C$1019,'Course List'!D$6:D$1019))</f>
        <v/>
      </c>
      <c r="D26" s="73" t="str">
        <f>IF(B26=0,"",LOOKUP($B26,'Course List'!$C$6:$C$1019,'Course List'!E$6:E$1019))</f>
        <v/>
      </c>
      <c r="E26" s="73" t="str">
        <f>IF(B26=0,"",LOOKUP($B26,'Course List'!$C$6:$C$1019,'Course List'!F$6:F$1019))</f>
        <v/>
      </c>
      <c r="F26" s="73" t="str">
        <f>IF(B26=0,"",LOOKUP($B26,'Course List'!$C$6:$C$1019,'Course List'!G$6:G$1019))</f>
        <v/>
      </c>
      <c r="G26" s="73" t="str">
        <f>IF(B26=0,"",LOOKUP($B26,'Course List'!$C$6:$C$1019,'Course List'!H$6:H$1019))</f>
        <v/>
      </c>
      <c r="H26" s="45"/>
      <c r="I26" s="47"/>
      <c r="J26" s="33" t="str">
        <f>IF(H26=0,"",LOOKUP(H26,'GPA Table'!$B$5:$B$16,'GPA Table'!$E$5:$E$16))</f>
        <v/>
      </c>
      <c r="K26" s="231"/>
      <c r="L26" s="229"/>
      <c r="M26" s="17">
        <f t="shared" si="6"/>
        <v>0</v>
      </c>
      <c r="N26" s="17">
        <f t="shared" si="7"/>
        <v>0</v>
      </c>
      <c r="O26" s="10"/>
      <c r="P26" s="21"/>
    </row>
    <row r="27" spans="1:16" s="186" customFormat="1" ht="16.2" thickBot="1" x14ac:dyDescent="0.35">
      <c r="A27" s="204">
        <f t="shared" si="8"/>
        <v>8</v>
      </c>
      <c r="B27" s="74"/>
      <c r="C27" s="74" t="str">
        <f>IF(B27=0,"",LOOKUP($B27,'Course List'!$C$6:$C$1019,'Course List'!D$6:D$1019))</f>
        <v/>
      </c>
      <c r="D27" s="74" t="str">
        <f>IF(B27=0,"",LOOKUP($B27,'Course List'!$C$6:$C$1019,'Course List'!E$6:E$1019))</f>
        <v/>
      </c>
      <c r="E27" s="73" t="str">
        <f>IF(B27=0,"",LOOKUP($B27,'Course List'!$C$6:$C$1019,'Course List'!F$6:F$1019))</f>
        <v/>
      </c>
      <c r="F27" s="74" t="str">
        <f>IF(B27=0,"",LOOKUP($B27,'Course List'!$C$6:$C$1019,'Course List'!G$6:G$1019))</f>
        <v/>
      </c>
      <c r="G27" s="74" t="str">
        <f>IF(B27=0,"",LOOKUP($B27,'Course List'!$C$6:$C$1019,'Course List'!H$6:H$1019))</f>
        <v/>
      </c>
      <c r="H27" s="46"/>
      <c r="I27" s="48"/>
      <c r="J27" s="34" t="str">
        <f>IF(H27=0,"",LOOKUP(H27,'GPA Table'!$B$5:$B$16,'GPA Table'!$E$5:$E$16))</f>
        <v/>
      </c>
      <c r="K27" s="231"/>
      <c r="L27" s="229"/>
      <c r="M27" s="17">
        <f t="shared" si="6"/>
        <v>0</v>
      </c>
      <c r="N27" s="17">
        <f t="shared" si="7"/>
        <v>0</v>
      </c>
      <c r="O27" s="10"/>
      <c r="P27" s="21"/>
    </row>
    <row r="28" spans="1:16" s="13" customFormat="1" ht="16.2" thickBot="1" x14ac:dyDescent="0.35">
      <c r="A28" s="201"/>
      <c r="B28" s="202" t="str">
        <f>B19</f>
        <v>Semester</v>
      </c>
      <c r="C28" s="202">
        <f>C19+1</f>
        <v>3</v>
      </c>
      <c r="D28" s="202" t="str">
        <f>D19</f>
        <v>Total Credit Hours</v>
      </c>
      <c r="E28" s="202">
        <f>SUM(E29:E36)</f>
        <v>16</v>
      </c>
      <c r="F28" s="185" t="str">
        <f>F10</f>
        <v>FALL</v>
      </c>
      <c r="G28" s="185">
        <f>G19</f>
        <v>2017</v>
      </c>
      <c r="H28" s="43"/>
      <c r="I28" s="44"/>
      <c r="J28" s="50">
        <f>IF(N28=0,0,ROUND(M28/N28,2))</f>
        <v>0</v>
      </c>
      <c r="K28" s="232"/>
      <c r="L28" s="236"/>
      <c r="M28" s="36">
        <f t="shared" ref="M28:N28" si="9">SUM(M29:M36)</f>
        <v>0</v>
      </c>
      <c r="N28" s="37">
        <f t="shared" si="9"/>
        <v>0</v>
      </c>
      <c r="O28" s="14"/>
      <c r="P28" s="14"/>
    </row>
    <row r="29" spans="1:16" s="186" customFormat="1" x14ac:dyDescent="0.3">
      <c r="A29" s="203">
        <v>1</v>
      </c>
      <c r="B29" s="103" t="s">
        <v>478</v>
      </c>
      <c r="C29" s="103" t="str">
        <f>IF(B29=0,"",LOOKUP($B29,'Course List'!$C$6:$C$1019,'Course List'!D$6:D$1019))</f>
        <v>  057</v>
      </c>
      <c r="D29" s="103" t="str">
        <f>IF(B29=0,"",LOOKUP($B29,'Course List'!$C$6:$C$1019,'Course List'!E$6:E$1019))</f>
        <v> Analytical Mechanics I (w 2-hr recitation)</v>
      </c>
      <c r="E29" s="103">
        <f>IF(B29=0,"",LOOKUP($B29,'Course List'!$C$6:$C$1019,'Course List'!F$6:F$1019))</f>
        <v>3</v>
      </c>
      <c r="F29" s="103" t="str">
        <f>IF(B29=0,"",LOOKUP($B29,'Course List'!$C$6:$C$1019,'Course List'!G$6:G$1019))</f>
        <v>F &amp; S</v>
      </c>
      <c r="G29" s="103" t="str">
        <f>IF(B29=0,"",LOOKUP($B29,'Course List'!$C$6:$C$1019,'Course List'!H$6:H$1019))</f>
        <v>Prerequisite: Phys 1021 (21)</v>
      </c>
      <c r="H29" s="45"/>
      <c r="I29" s="47"/>
      <c r="J29" s="32" t="str">
        <f>IF(H29=0,"",LOOKUP(H29,'GPA Table'!$B$5:$B$16,'GPA Table'!$E$5:$E$16))</f>
        <v/>
      </c>
      <c r="K29" s="230"/>
      <c r="L29" s="229"/>
      <c r="M29" s="17">
        <f t="shared" ref="M29:M36" si="10">IF(E29=0,0,IF(H29=0,0,J29*E29))</f>
        <v>0</v>
      </c>
      <c r="N29" s="17">
        <f t="shared" ref="N29:N36" si="11">IF(H29=0,0,E29)</f>
        <v>0</v>
      </c>
      <c r="O29" s="10"/>
      <c r="P29" s="21"/>
    </row>
    <row r="30" spans="1:16" s="186" customFormat="1" x14ac:dyDescent="0.3">
      <c r="A30" s="203">
        <f>A29+1</f>
        <v>2</v>
      </c>
      <c r="B30" s="196" t="s">
        <v>396</v>
      </c>
      <c r="C30" s="103" t="str">
        <f>IF(B30=0,"",LOOKUP($B30,'Course List'!$C$6:$C$1019,'Course List'!D$6:D$1019))</f>
        <v>  113</v>
      </c>
      <c r="D30" s="103" t="str">
        <f>IF(B30=0,"",LOOKUP($B30,'Course List'!$C$6:$C$1019,'Course List'!E$6:E$1019))</f>
        <v> Engineering Analysis I</v>
      </c>
      <c r="E30" s="103">
        <f>IF(B30=0,"",LOOKUP($B30,'Course List'!$C$6:$C$1019,'Course List'!F$6:F$1019))</f>
        <v>3</v>
      </c>
      <c r="F30" s="103" t="str">
        <f>IF(B30=0,"",LOOKUP($B30,'Course List'!$C$6:$C$1019,'Course List'!G$6:G$1019))</f>
        <v>F &amp; S</v>
      </c>
      <c r="G30" s="103" t="str">
        <f>IF(B30=0,"",LOOKUP($B30,'Course List'!$C$6:$C$1019,'Course List'!H$6:H$1019))</f>
        <v xml:space="preserve"> Prerequisite or Corequisite: Math 2233</v>
      </c>
      <c r="H30" s="45"/>
      <c r="I30" s="47"/>
      <c r="J30" s="33" t="str">
        <f>IF(H30=0,"",LOOKUP(H30,'GPA Table'!$B$5:$B$16,'GPA Table'!$E$5:$E$16))</f>
        <v/>
      </c>
      <c r="K30" s="231"/>
      <c r="L30" s="229"/>
      <c r="M30" s="17">
        <f t="shared" si="10"/>
        <v>0</v>
      </c>
      <c r="N30" s="17">
        <f t="shared" si="11"/>
        <v>0</v>
      </c>
      <c r="O30" s="10"/>
      <c r="P30" s="21"/>
    </row>
    <row r="31" spans="1:16" s="186" customFormat="1" x14ac:dyDescent="0.3">
      <c r="A31" s="203">
        <f t="shared" ref="A31:A36" si="12">A30+1</f>
        <v>3</v>
      </c>
      <c r="B31" s="103" t="s">
        <v>7</v>
      </c>
      <c r="C31" s="103" t="str">
        <f>IF(B31=0,"",LOOKUP($B31,'Course List'!$C$6:$C$1019,'Course List'!D$6:D$1019))</f>
        <v>---</v>
      </c>
      <c r="D31" s="103" t="str">
        <f>IF(B31=0,"",LOOKUP($B31,'Course List'!$C$6:$C$1019,'Course List'!E$6:E$1019))</f>
        <v>See the H/SS List</v>
      </c>
      <c r="E31" s="103">
        <f>IF(B31=0,"",LOOKUP($B31,'Course List'!$C$6:$C$1019,'Course List'!F$6:F$1019))</f>
        <v>3</v>
      </c>
      <c r="F31" s="103" t="str">
        <f>IF(B31=0,"",LOOKUP($B31,'Course List'!$C$6:$C$1019,'Course List'!G$6:G$1019))</f>
        <v>F &amp; S</v>
      </c>
      <c r="G31" s="103" t="str">
        <f>IF(B31=0,"",LOOKUP($B31,'Course List'!$C$6:$C$1019,'Course List'!H$6:H$1019))</f>
        <v xml:space="preserve"> ---</v>
      </c>
      <c r="H31" s="45"/>
      <c r="I31" s="47"/>
      <c r="J31" s="33" t="str">
        <f>IF(H31=0,"",LOOKUP(H31,'GPA Table'!$B$5:$B$16,'GPA Table'!$E$5:$E$16))</f>
        <v/>
      </c>
      <c r="K31" s="231"/>
      <c r="L31" s="229"/>
      <c r="M31" s="17">
        <f t="shared" si="10"/>
        <v>0</v>
      </c>
      <c r="N31" s="17">
        <f t="shared" si="11"/>
        <v>0</v>
      </c>
      <c r="O31" s="10"/>
      <c r="P31" s="21"/>
    </row>
    <row r="32" spans="1:16" s="186" customFormat="1" ht="17.399999999999999" customHeight="1" x14ac:dyDescent="0.3">
      <c r="A32" s="203">
        <f t="shared" si="12"/>
        <v>4</v>
      </c>
      <c r="B32" s="103" t="s">
        <v>69</v>
      </c>
      <c r="C32" s="103">
        <f>IF(B32=0,"",LOOKUP($B32,'Course List'!$C$6:$C$1019,'Course List'!D$6:D$1019))</f>
        <v>33</v>
      </c>
      <c r="D32" s="103" t="str">
        <f>IF(B32=0,"",LOOKUP($B32,'Course List'!$C$6:$C$1019,'Course List'!E$6:E$1019))</f>
        <v>Multivariable Calculus</v>
      </c>
      <c r="E32" s="103">
        <f>IF(B32=0,"",LOOKUP($B32,'Course List'!$C$6:$C$1019,'Course List'!F$6:F$1019))</f>
        <v>3</v>
      </c>
      <c r="F32" s="103" t="str">
        <f>IF(B32=0,"",LOOKUP($B32,'Course List'!$C$6:$C$1019,'Course List'!G$6:G$1019))</f>
        <v>F &amp; S</v>
      </c>
      <c r="G32" s="103" t="str">
        <f>IF(B32=0,"",LOOKUP($B32,'Course List'!$C$6:$C$1019,'Course List'!H$6:H$1019))</f>
        <v>Prerequisite: Math 1232 (32)</v>
      </c>
      <c r="H32" s="45"/>
      <c r="I32" s="47"/>
      <c r="J32" s="33" t="str">
        <f>IF(H32=0,"",LOOKUP(H32,'GPA Table'!$B$5:$B$16,'GPA Table'!$E$5:$E$16))</f>
        <v/>
      </c>
      <c r="K32" s="231"/>
      <c r="L32" s="229"/>
      <c r="M32" s="17">
        <f t="shared" si="10"/>
        <v>0</v>
      </c>
      <c r="N32" s="17">
        <f t="shared" si="11"/>
        <v>0</v>
      </c>
      <c r="O32" s="10"/>
      <c r="P32" s="21"/>
    </row>
    <row r="33" spans="1:16" s="186" customFormat="1" x14ac:dyDescent="0.3">
      <c r="A33" s="203">
        <f t="shared" si="12"/>
        <v>5</v>
      </c>
      <c r="B33" s="103" t="s">
        <v>397</v>
      </c>
      <c r="C33" s="103">
        <f>IF(B33=0,"",LOOKUP($B33,'Course List'!$C$6:$C$1019,'Course List'!D$6:D$1019))</f>
        <v>22</v>
      </c>
      <c r="D33" s="103" t="str">
        <f>IF(B33=0,"",LOOKUP($B33,'Course List'!$C$6:$C$1019,'Course List'!E$6:E$1019))</f>
        <v>University Physics II</v>
      </c>
      <c r="E33" s="103">
        <f>IF(B33=0,"",LOOKUP($B33,'Course List'!$C$6:$C$1019,'Course List'!F$6:F$1019))</f>
        <v>4</v>
      </c>
      <c r="F33" s="103" t="str">
        <f>IF(B33=0,"",LOOKUP($B33,'Course List'!$C$6:$C$1019,'Course List'!G$6:G$1019))</f>
        <v>F &amp; S</v>
      </c>
      <c r="G33" s="103" t="str">
        <f>IF(B33=0,"",LOOKUP($B33,'Course List'!$C$6:$C$1019,'Course List'!H$6:H$1019))</f>
        <v>Prerequisite: Phys 1021 (21)</v>
      </c>
      <c r="H33" s="45"/>
      <c r="I33" s="47"/>
      <c r="J33" s="33" t="str">
        <f>IF(H33=0,"",LOOKUP(H33,'GPA Table'!$B$5:$B$16,'GPA Table'!$E$5:$E$16))</f>
        <v/>
      </c>
      <c r="K33" s="231"/>
      <c r="L33" s="229"/>
      <c r="M33" s="17">
        <f t="shared" si="10"/>
        <v>0</v>
      </c>
      <c r="N33" s="17">
        <f t="shared" si="11"/>
        <v>0</v>
      </c>
      <c r="O33" s="10"/>
      <c r="P33" s="21"/>
    </row>
    <row r="34" spans="1:16" s="186" customFormat="1" x14ac:dyDescent="0.3">
      <c r="A34" s="203">
        <f t="shared" si="12"/>
        <v>6</v>
      </c>
      <c r="B34" s="73"/>
      <c r="C34" s="73" t="str">
        <f>IF(B34=0,"",LOOKUP($B34,'Course List'!$C$6:$C$1019,'Course List'!D$6:D$1019))</f>
        <v/>
      </c>
      <c r="D34" s="73" t="str">
        <f>IF(B34=0,"",LOOKUP($B34,'Course List'!$C$6:$C$1019,'Course List'!E$6:E$1019))</f>
        <v/>
      </c>
      <c r="E34" s="73" t="str">
        <f>IF(B34=0,"",LOOKUP($B34,'Course List'!$C$6:$C$1019,'Course List'!F$6:F$1019))</f>
        <v/>
      </c>
      <c r="F34" s="73" t="str">
        <f>IF(B34=0,"",LOOKUP($B34,'Course List'!$C$6:$C$1019,'Course List'!G$6:G$1019))</f>
        <v/>
      </c>
      <c r="G34" s="73" t="str">
        <f>IF(B34=0,"",LOOKUP($B34,'Course List'!$C$6:$C$1019,'Course List'!H$6:H$1019))</f>
        <v/>
      </c>
      <c r="H34" s="45"/>
      <c r="I34" s="47"/>
      <c r="J34" s="33" t="str">
        <f>IF(H34=0,"",LOOKUP(H34,'GPA Table'!$B$5:$B$16,'GPA Table'!$E$5:$E$16))</f>
        <v/>
      </c>
      <c r="K34" s="231"/>
      <c r="L34" s="229"/>
      <c r="M34" s="17">
        <f t="shared" si="10"/>
        <v>0</v>
      </c>
      <c r="N34" s="17">
        <f t="shared" si="11"/>
        <v>0</v>
      </c>
      <c r="O34" s="10"/>
      <c r="P34" s="21"/>
    </row>
    <row r="35" spans="1:16" s="186" customFormat="1" x14ac:dyDescent="0.3">
      <c r="A35" s="203">
        <f t="shared" si="12"/>
        <v>7</v>
      </c>
      <c r="B35" s="73"/>
      <c r="C35" s="73" t="str">
        <f>IF(B35=0,"",LOOKUP($B35,'Course List'!$C$6:$C$1019,'Course List'!D$6:D$1019))</f>
        <v/>
      </c>
      <c r="D35" s="73" t="str">
        <f>IF(B35=0,"",LOOKUP($B35,'Course List'!$C$6:$C$1019,'Course List'!E$6:E$1019))</f>
        <v/>
      </c>
      <c r="E35" s="73" t="str">
        <f>IF(B35=0,"",LOOKUP($B35,'Course List'!$C$6:$C$1019,'Course List'!F$6:F$1019))</f>
        <v/>
      </c>
      <c r="F35" s="73" t="str">
        <f>IF(B35=0,"",LOOKUP($B35,'Course List'!$C$6:$C$1019,'Course List'!G$6:G$1019))</f>
        <v/>
      </c>
      <c r="G35" s="73" t="str">
        <f>IF(B35=0,"",LOOKUP($B35,'Course List'!$C$6:$C$1019,'Course List'!H$6:H$1019))</f>
        <v/>
      </c>
      <c r="H35" s="45"/>
      <c r="I35" s="47"/>
      <c r="J35" s="33" t="str">
        <f>IF(H35=0,"",LOOKUP(H35,'GPA Table'!$B$5:$B$16,'GPA Table'!$E$5:$E$16))</f>
        <v/>
      </c>
      <c r="K35" s="231"/>
      <c r="L35" s="229"/>
      <c r="M35" s="17">
        <f t="shared" si="10"/>
        <v>0</v>
      </c>
      <c r="N35" s="17">
        <f t="shared" si="11"/>
        <v>0</v>
      </c>
      <c r="O35" s="10"/>
      <c r="P35" s="21"/>
    </row>
    <row r="36" spans="1:16" s="186" customFormat="1" ht="16.2" thickBot="1" x14ac:dyDescent="0.35">
      <c r="A36" s="204">
        <f t="shared" si="12"/>
        <v>8</v>
      </c>
      <c r="B36" s="74"/>
      <c r="C36" s="74" t="str">
        <f>IF(B36=0,"",LOOKUP($B36,'Course List'!$C$6:$C$1019,'Course List'!D$6:D$1019))</f>
        <v/>
      </c>
      <c r="D36" s="74" t="str">
        <f>IF(B36=0,"",LOOKUP($B36,'Course List'!$C$6:$C$1019,'Course List'!E$6:E$1019))</f>
        <v/>
      </c>
      <c r="E36" s="73" t="str">
        <f>IF(B36=0,"",LOOKUP($B36,'Course List'!$C$6:$C$1019,'Course List'!F$6:F$1019))</f>
        <v/>
      </c>
      <c r="F36" s="74" t="str">
        <f>IF(B36=0,"",LOOKUP($B36,'Course List'!$C$6:$C$1019,'Course List'!G$6:G$1019))</f>
        <v/>
      </c>
      <c r="G36" s="74" t="str">
        <f>IF(B36=0,"",LOOKUP($B36,'Course List'!$C$6:$C$1019,'Course List'!H$6:H$1019))</f>
        <v/>
      </c>
      <c r="H36" s="46"/>
      <c r="I36" s="48"/>
      <c r="J36" s="34" t="str">
        <f>IF(H36=0,"",LOOKUP(H36,'GPA Table'!$B$5:$B$16,'GPA Table'!$E$5:$E$16))</f>
        <v/>
      </c>
      <c r="K36" s="231"/>
      <c r="L36" s="229"/>
      <c r="M36" s="17">
        <f t="shared" si="10"/>
        <v>0</v>
      </c>
      <c r="N36" s="17">
        <f t="shared" si="11"/>
        <v>0</v>
      </c>
      <c r="O36" s="10"/>
      <c r="P36" s="21"/>
    </row>
    <row r="37" spans="1:16" s="13" customFormat="1" ht="16.2" thickBot="1" x14ac:dyDescent="0.35">
      <c r="A37" s="201"/>
      <c r="B37" s="202" t="str">
        <f>B28</f>
        <v>Semester</v>
      </c>
      <c r="C37" s="202">
        <f>C28+1</f>
        <v>4</v>
      </c>
      <c r="D37" s="202" t="str">
        <f>D28</f>
        <v>Total Credit Hours</v>
      </c>
      <c r="E37" s="202">
        <f>SUM(E38:E45)</f>
        <v>18</v>
      </c>
      <c r="F37" s="185" t="str">
        <f>F19</f>
        <v>SPRING</v>
      </c>
      <c r="G37" s="185">
        <f>G28+1</f>
        <v>2018</v>
      </c>
      <c r="H37" s="43"/>
      <c r="I37" s="44"/>
      <c r="J37" s="50">
        <f>IF(N37=0,0,ROUND(M37/N37,2))</f>
        <v>0</v>
      </c>
      <c r="K37" s="232"/>
      <c r="L37" s="236"/>
      <c r="M37" s="36">
        <f t="shared" ref="M37:N37" si="13">SUM(M38:M45)</f>
        <v>0</v>
      </c>
      <c r="N37" s="37">
        <f t="shared" si="13"/>
        <v>0</v>
      </c>
      <c r="O37" s="14"/>
      <c r="P37" s="14"/>
    </row>
    <row r="38" spans="1:16" s="186" customFormat="1" x14ac:dyDescent="0.3">
      <c r="A38" s="203">
        <v>1</v>
      </c>
      <c r="B38" s="103" t="s">
        <v>398</v>
      </c>
      <c r="C38" s="103" t="str">
        <f>IF(B38=0,"",LOOKUP($B38,'Course List'!$C$6:$C$1019,'Course List'!D$6:D$1019))</f>
        <v>  058</v>
      </c>
      <c r="D38" s="103" t="str">
        <f>IF(B38=0,"",LOOKUP($B38,'Course List'!$C$6:$C$1019,'Course List'!E$6:E$1019))</f>
        <v> Analytical Mechanics II (w 2-hr recitation)</v>
      </c>
      <c r="E38" s="103">
        <f>IF(B38=0,"",LOOKUP($B38,'Course List'!$C$6:$C$1019,'Course List'!F$6:F$1019))</f>
        <v>3</v>
      </c>
      <c r="F38" s="103" t="str">
        <f>IF(B38=0,"",LOOKUP($B38,'Course List'!$C$6:$C$1019,'Course List'!G$6:G$1019))</f>
        <v>F &amp; S</v>
      </c>
      <c r="G38" s="103" t="str">
        <f>IF(B38=0,"",LOOKUP($B38,'Course List'!$C$6:$C$1019,'Course List'!H$6:H$1019))</f>
        <v>Prerequisite: ApSc 2057 (57)</v>
      </c>
      <c r="H38" s="45"/>
      <c r="I38" s="47"/>
      <c r="J38" s="32" t="str">
        <f>IF(H38=0,"",LOOKUP(H38,'GPA Table'!$B$5:$B$16,'GPA Table'!$E$5:$E$16))</f>
        <v/>
      </c>
      <c r="K38" s="230"/>
      <c r="L38" s="229"/>
      <c r="M38" s="17">
        <f t="shared" ref="M38:M45" si="14">IF(E38=0,0,IF(H38=0,0,J38*E38))</f>
        <v>0</v>
      </c>
      <c r="N38" s="17">
        <f t="shared" ref="N38:N45" si="15">IF(H38=0,0,E38)</f>
        <v>0</v>
      </c>
      <c r="O38" s="10"/>
      <c r="P38" s="21"/>
    </row>
    <row r="39" spans="1:16" s="186" customFormat="1" ht="31.2" x14ac:dyDescent="0.3">
      <c r="A39" s="203">
        <f>A38+1</f>
        <v>2</v>
      </c>
      <c r="B39" s="196" t="s">
        <v>272</v>
      </c>
      <c r="C39" s="103" t="str">
        <f>IF(B39=0,"",LOOKUP($B39,'Course List'!$C$6:$C$1019,'Course List'!D$6:D$1019))</f>
        <v>  117</v>
      </c>
      <c r="D39" s="103" t="str">
        <f>IF(B39=0,"",LOOKUP($B39,'Course List'!$C$6:$C$1019,'Course List'!E$6:E$1019))</f>
        <v> Engineering Computations (w 2-hr recitation)</v>
      </c>
      <c r="E39" s="103">
        <f>IF(B39=0,"",LOOKUP($B39,'Course List'!$C$6:$C$1019,'Course List'!F$6:F$1019))</f>
        <v>3</v>
      </c>
      <c r="F39" s="103" t="str">
        <f>IF(B39=0,"",LOOKUP($B39,'Course List'!$C$6:$C$1019,'Course List'!G$6:G$1019))</f>
        <v>S</v>
      </c>
      <c r="G39" s="103" t="str">
        <f>IF(B39=0,"",LOOKUP($B39,'Course List'!$C$6:$C$1019,'Course List'!H$6:H$1019))</f>
        <v>Prerequisite: CSci 1041, ApSc 2113 CSCI 1121</v>
      </c>
      <c r="H39" s="45"/>
      <c r="I39" s="47"/>
      <c r="J39" s="33" t="str">
        <f>IF(H39=0,"",LOOKUP(H39,'GPA Table'!$B$5:$B$16,'GPA Table'!$E$5:$E$16))</f>
        <v/>
      </c>
      <c r="K39" s="231"/>
      <c r="L39" s="229"/>
      <c r="M39" s="17">
        <f t="shared" si="14"/>
        <v>0</v>
      </c>
      <c r="N39" s="17">
        <f t="shared" si="15"/>
        <v>0</v>
      </c>
      <c r="O39" s="10"/>
      <c r="P39" s="21"/>
    </row>
    <row r="40" spans="1:16" s="186" customFormat="1" x14ac:dyDescent="0.3">
      <c r="A40" s="203">
        <f t="shared" ref="A40:A42" si="16">A39+1</f>
        <v>3</v>
      </c>
      <c r="B40" s="103" t="s">
        <v>273</v>
      </c>
      <c r="C40" s="103" t="str">
        <f>IF(B40=0,"",LOOKUP($B40,'Course List'!$C$6:$C$1019,'Course List'!D$6:D$1019))</f>
        <v>  120</v>
      </c>
      <c r="D40" s="103" t="str">
        <f>IF(B40=0,"",LOOKUP($B40,'Course List'!$C$6:$C$1019,'Course List'!E$6:E$1019))</f>
        <v> Intro to Mechanics of Solids</v>
      </c>
      <c r="E40" s="103">
        <f>IF(B40=0,"",LOOKUP($B40,'Course List'!$C$6:$C$1019,'Course List'!F$6:F$1019))</f>
        <v>3</v>
      </c>
      <c r="F40" s="103" t="str">
        <f>IF(B40=0,"",LOOKUP($B40,'Course List'!$C$6:$C$1019,'Course List'!G$6:G$1019))</f>
        <v>F &amp; S</v>
      </c>
      <c r="G40" s="103" t="str">
        <f>IF(B40=0,"",LOOKUP($B40,'Course List'!$C$6:$C$1019,'Course List'!H$6:H$1019))</f>
        <v>Prerequisite: ApSc 2057 (57), ApSc 2113 (113)</v>
      </c>
      <c r="H40" s="45"/>
      <c r="I40" s="47"/>
      <c r="J40" s="33" t="str">
        <f>IF(H40=0,"",LOOKUP(H40,'GPA Table'!$B$5:$B$16,'GPA Table'!$E$5:$E$16))</f>
        <v/>
      </c>
      <c r="K40" s="231"/>
      <c r="L40" s="229"/>
      <c r="M40" s="17">
        <f t="shared" si="14"/>
        <v>0</v>
      </c>
      <c r="N40" s="17">
        <f t="shared" si="15"/>
        <v>0</v>
      </c>
      <c r="O40" s="10"/>
      <c r="P40" s="21"/>
    </row>
    <row r="41" spans="1:16" s="186" customFormat="1" ht="17.399999999999999" customHeight="1" x14ac:dyDescent="0.3">
      <c r="A41" s="203">
        <f t="shared" si="16"/>
        <v>4</v>
      </c>
      <c r="B41" s="103" t="s">
        <v>281</v>
      </c>
      <c r="C41" s="103" t="str">
        <f>IF(B41=0,"",LOOKUP($B41,'Course List'!$C$6:$C$1019,'Course List'!D$6:D$1019))</f>
        <v>  170</v>
      </c>
      <c r="D41" s="103" t="str">
        <f>IF(B41=0,"",LOOKUP($B41,'Course List'!$C$6:$C$1019,'Course List'!E$6:E$1019))</f>
        <v> Intro to Transportation Engine</v>
      </c>
      <c r="E41" s="103">
        <f>IF(B41=0,"",LOOKUP($B41,'Course List'!$C$6:$C$1019,'Course List'!F$6:F$1019))</f>
        <v>3</v>
      </c>
      <c r="F41" s="103" t="str">
        <f>IF(B41=0,"",LOOKUP($B41,'Course List'!$C$6:$C$1019,'Course List'!G$6:G$1019))</f>
        <v>S</v>
      </c>
      <c r="G41" s="103" t="str">
        <f>IF(B41=0,"",LOOKUP($B41,'Course List'!$C$6:$C$1019,'Course List'!H$6:H$1019))</f>
        <v>Prerequisite: Math 2233 (33)</v>
      </c>
      <c r="H41" s="45"/>
      <c r="I41" s="47"/>
      <c r="J41" s="33" t="str">
        <f>IF(H41=0,"",LOOKUP(H41,'GPA Table'!$B$5:$B$16,'GPA Table'!$E$5:$E$16))</f>
        <v/>
      </c>
      <c r="K41" s="231"/>
      <c r="L41" s="229"/>
      <c r="M41" s="17">
        <f t="shared" si="14"/>
        <v>0</v>
      </c>
      <c r="N41" s="17">
        <f t="shared" si="15"/>
        <v>0</v>
      </c>
      <c r="O41" s="10"/>
      <c r="P41" s="21"/>
    </row>
    <row r="42" spans="1:16" s="186" customFormat="1" x14ac:dyDescent="0.3">
      <c r="A42" s="203">
        <f t="shared" si="16"/>
        <v>5</v>
      </c>
      <c r="B42" s="103" t="s">
        <v>399</v>
      </c>
      <c r="C42" s="103">
        <f>IF(B42=0,"",LOOKUP($B42,'Course List'!$C$6:$C$1019,'Course List'!D$6:D$1019))</f>
        <v>1</v>
      </c>
      <c r="D42" s="103" t="str">
        <f>IF(B42=0,"",LOOKUP($B42,'Course List'!$C$6:$C$1019,'Course List'!E$6:E$1019))</f>
        <v>Physical Geology</v>
      </c>
      <c r="E42" s="103">
        <f>IF(B42=0,"",LOOKUP($B42,'Course List'!$C$6:$C$1019,'Course List'!F$6:F$1019))</f>
        <v>3</v>
      </c>
      <c r="F42" s="103" t="str">
        <f>IF(B42=0,"",LOOKUP($B42,'Course List'!$C$6:$C$1019,'Course List'!G$6:G$1019))</f>
        <v>F &amp; S</v>
      </c>
      <c r="G42" s="103" t="str">
        <f>IF(B42=0,"",LOOKUP($B42,'Course List'!$C$6:$C$1019,'Course List'!H$6:H$1019))</f>
        <v xml:space="preserve"> ---</v>
      </c>
      <c r="H42" s="45"/>
      <c r="I42" s="47"/>
      <c r="J42" s="33" t="str">
        <f>IF(H42=0,"",LOOKUP(H42,'GPA Table'!$B$5:$B$16,'GPA Table'!$E$5:$E$16))</f>
        <v/>
      </c>
      <c r="K42" s="231"/>
      <c r="L42" s="229"/>
      <c r="M42" s="17">
        <f t="shared" si="14"/>
        <v>0</v>
      </c>
      <c r="N42" s="17">
        <f t="shared" si="15"/>
        <v>0</v>
      </c>
      <c r="O42" s="10"/>
      <c r="P42" s="21"/>
    </row>
    <row r="43" spans="1:16" s="186" customFormat="1" x14ac:dyDescent="0.3">
      <c r="A43" s="203">
        <f>A42+1</f>
        <v>6</v>
      </c>
      <c r="B43" s="103" t="s">
        <v>8</v>
      </c>
      <c r="C43" s="103" t="str">
        <f>IF(B43=0,"",LOOKUP($B43,'Course List'!$C$6:$C$1019,'Course List'!D$6:D$1019))</f>
        <v>---</v>
      </c>
      <c r="D43" s="103" t="str">
        <f>IF(B43=0,"",LOOKUP($B43,'Course List'!$C$6:$C$1019,'Course List'!E$6:E$1019))</f>
        <v>See the H/SS List</v>
      </c>
      <c r="E43" s="103">
        <f>IF(B43=0,"",LOOKUP($B43,'Course List'!$C$6:$C$1019,'Course List'!F$6:F$1019))</f>
        <v>3</v>
      </c>
      <c r="F43" s="103" t="str">
        <f>IF(B43=0,"",LOOKUP($B43,'Course List'!$C$6:$C$1019,'Course List'!G$6:G$1019))</f>
        <v>F &amp; S</v>
      </c>
      <c r="G43" s="103" t="str">
        <f>IF(B43=0,"",LOOKUP($B43,'Course List'!$C$6:$C$1019,'Course List'!H$6:H$1019))</f>
        <v xml:space="preserve"> ---</v>
      </c>
      <c r="H43" s="45"/>
      <c r="I43" s="47"/>
      <c r="J43" s="33" t="str">
        <f>IF(H43=0,"",LOOKUP(H43,'GPA Table'!$B$5:$B$16,'GPA Table'!$E$5:$E$16))</f>
        <v/>
      </c>
      <c r="K43" s="231"/>
      <c r="L43" s="229"/>
      <c r="M43" s="17">
        <f t="shared" si="14"/>
        <v>0</v>
      </c>
      <c r="N43" s="17">
        <f t="shared" si="15"/>
        <v>0</v>
      </c>
      <c r="O43" s="10"/>
      <c r="P43" s="21"/>
    </row>
    <row r="44" spans="1:16" s="186" customFormat="1" x14ac:dyDescent="0.3">
      <c r="A44" s="203">
        <f>A43+1</f>
        <v>7</v>
      </c>
      <c r="B44" s="73"/>
      <c r="C44" s="73" t="str">
        <f>IF(B44=0,"",LOOKUP($B44,'Course List'!$C$6:$C$1019,'Course List'!D$6:D$1019))</f>
        <v/>
      </c>
      <c r="D44" s="73" t="str">
        <f>IF(B44=0,"",LOOKUP($B44,'Course List'!$C$6:$C$1019,'Course List'!E$6:E$1019))</f>
        <v/>
      </c>
      <c r="E44" s="73" t="str">
        <f>IF(B44=0,"",LOOKUP($B44,'Course List'!$C$6:$C$1019,'Course List'!F$6:F$1019))</f>
        <v/>
      </c>
      <c r="F44" s="73" t="str">
        <f>IF(B44=0,"",LOOKUP($B44,'Course List'!$C$6:$C$1019,'Course List'!G$6:G$1019))</f>
        <v/>
      </c>
      <c r="G44" s="73" t="str">
        <f>IF(B44=0,"",LOOKUP($B44,'Course List'!$C$6:$C$1019,'Course List'!H$6:H$1019))</f>
        <v/>
      </c>
      <c r="H44" s="45"/>
      <c r="I44" s="47"/>
      <c r="J44" s="33" t="str">
        <f>IF(H44=0,"",LOOKUP(H44,'GPA Table'!$B$5:$B$16,'GPA Table'!$E$5:$E$16))</f>
        <v/>
      </c>
      <c r="K44" s="231"/>
      <c r="L44" s="229"/>
      <c r="M44" s="17">
        <f t="shared" si="14"/>
        <v>0</v>
      </c>
      <c r="N44" s="17">
        <f t="shared" si="15"/>
        <v>0</v>
      </c>
      <c r="O44" s="10"/>
      <c r="P44" s="21"/>
    </row>
    <row r="45" spans="1:16" s="186" customFormat="1" ht="16.2" thickBot="1" x14ac:dyDescent="0.35">
      <c r="A45" s="204">
        <f t="shared" ref="A45" si="17">A44+1</f>
        <v>8</v>
      </c>
      <c r="B45" s="74"/>
      <c r="C45" s="74" t="str">
        <f>IF(B45=0,"",LOOKUP($B45,'Course List'!$C$6:$C$1019,'Course List'!D$6:D$1019))</f>
        <v/>
      </c>
      <c r="D45" s="74" t="str">
        <f>IF(B45=0,"",LOOKUP($B45,'Course List'!$C$6:$C$1019,'Course List'!E$6:E$1019))</f>
        <v/>
      </c>
      <c r="E45" s="73" t="str">
        <f>IF(B45=0,"",LOOKUP($B45,'Course List'!$C$6:$C$1019,'Course List'!F$6:F$1019))</f>
        <v/>
      </c>
      <c r="F45" s="74" t="str">
        <f>IF(B45=0,"",LOOKUP($B45,'Course List'!$C$6:$C$1019,'Course List'!G$6:G$1019))</f>
        <v/>
      </c>
      <c r="G45" s="74" t="str">
        <f>IF(B45=0,"",LOOKUP($B45,'Course List'!$C$6:$C$1019,'Course List'!H$6:H$1019))</f>
        <v/>
      </c>
      <c r="H45" s="46"/>
      <c r="I45" s="48"/>
      <c r="J45" s="34" t="str">
        <f>IF(H45=0,"",LOOKUP(H45,'GPA Table'!$B$5:$B$16,'GPA Table'!$E$5:$E$16))</f>
        <v/>
      </c>
      <c r="K45" s="231"/>
      <c r="L45" s="229"/>
      <c r="M45" s="17">
        <f t="shared" si="14"/>
        <v>0</v>
      </c>
      <c r="N45" s="17">
        <f t="shared" si="15"/>
        <v>0</v>
      </c>
      <c r="O45" s="10"/>
      <c r="P45" s="21"/>
    </row>
    <row r="46" spans="1:16" s="13" customFormat="1" ht="16.2" thickBot="1" x14ac:dyDescent="0.35">
      <c r="A46" s="201"/>
      <c r="B46" s="202" t="str">
        <f>B37</f>
        <v>Semester</v>
      </c>
      <c r="C46" s="202">
        <f>C37+1</f>
        <v>5</v>
      </c>
      <c r="D46" s="202" t="str">
        <f>D37</f>
        <v>Total Credit Hours</v>
      </c>
      <c r="E46" s="202">
        <f>SUM(E47:E54)</f>
        <v>18</v>
      </c>
      <c r="F46" s="185" t="str">
        <f>F28</f>
        <v>FALL</v>
      </c>
      <c r="G46" s="185">
        <f>G37</f>
        <v>2018</v>
      </c>
      <c r="H46" s="43"/>
      <c r="I46" s="44"/>
      <c r="J46" s="50">
        <f>IF(N46=0,0,ROUND(M46/N46,2))</f>
        <v>0</v>
      </c>
      <c r="K46" s="232"/>
      <c r="L46" s="236"/>
      <c r="M46" s="36">
        <f t="shared" ref="M46:N46" si="18">SUM(M47:M54)</f>
        <v>0</v>
      </c>
      <c r="N46" s="37">
        <f t="shared" si="18"/>
        <v>0</v>
      </c>
      <c r="O46" s="14"/>
      <c r="P46" s="14"/>
    </row>
    <row r="47" spans="1:16" s="186" customFormat="1" x14ac:dyDescent="0.3">
      <c r="A47" s="203">
        <v>1</v>
      </c>
      <c r="B47" s="103" t="s">
        <v>400</v>
      </c>
      <c r="C47" s="103">
        <f>IF(B47=0,"",LOOKUP($B47,'Course List'!$C$6:$C$1019,'Course List'!D$6:D$1019))</f>
        <v>115</v>
      </c>
      <c r="D47" s="103" t="str">
        <f>IF(B47=0,"",LOOKUP($B47,'Course List'!$C$6:$C$1019,'Course List'!E$6:E$1019))</f>
        <v>Engineering Analysis III</v>
      </c>
      <c r="E47" s="103">
        <f>IF(B47=0,"",LOOKUP($B47,'Course List'!$C$6:$C$1019,'Course List'!F$6:F$1019))</f>
        <v>3</v>
      </c>
      <c r="F47" s="103" t="str">
        <f>IF(B47=0,"",LOOKUP($B47,'Course List'!$C$6:$C$1019,'Course List'!G$6:G$1019))</f>
        <v>F &amp; S</v>
      </c>
      <c r="G47" s="103" t="str">
        <f>IF(B47=0,"",LOOKUP($B47,'Course List'!$C$6:$C$1019,'Course List'!H$6:H$1019))</f>
        <v>Prerequisite: Math 1232 (32), UW 1020 (20)</v>
      </c>
      <c r="H47" s="45"/>
      <c r="I47" s="47"/>
      <c r="J47" s="32" t="str">
        <f>IF(H47=0,"",LOOKUP(H47,'GPA Table'!$B$5:$B$16,'GPA Table'!$E$5:$E$16))</f>
        <v/>
      </c>
      <c r="K47" s="230"/>
      <c r="L47" s="229"/>
      <c r="M47" s="17">
        <f t="shared" ref="M47:M54" si="19">IF(E47=0,0,IF(H47=0,0,J47*E47))</f>
        <v>0</v>
      </c>
      <c r="N47" s="17">
        <f t="shared" ref="N47:N54" si="20">IF(H47=0,0,E47)</f>
        <v>0</v>
      </c>
      <c r="O47" s="10"/>
      <c r="P47" s="21"/>
    </row>
    <row r="48" spans="1:16" s="186" customFormat="1" x14ac:dyDescent="0.3">
      <c r="A48" s="203">
        <f>A47+1</f>
        <v>2</v>
      </c>
      <c r="B48" s="196" t="s">
        <v>282</v>
      </c>
      <c r="C48" s="103" t="str">
        <f>IF(B48=0,"",LOOKUP($B48,'Course List'!$C$6:$C$1019,'Course List'!D$6:D$1019))</f>
        <v>  166</v>
      </c>
      <c r="D48" s="103" t="str">
        <f>IF(B48=0,"",LOOKUP($B48,'Course List'!$C$6:$C$1019,'Course List'!E$6:E$1019))</f>
        <v> Materials Engineering</v>
      </c>
      <c r="E48" s="103">
        <f>IF(B48=0,"",LOOKUP($B48,'Course List'!$C$6:$C$1019,'Course List'!F$6:F$1019))</f>
        <v>2</v>
      </c>
      <c r="F48" s="103" t="str">
        <f>IF(B48=0,"",LOOKUP($B48,'Course List'!$C$6:$C$1019,'Course List'!G$6:G$1019))</f>
        <v>F</v>
      </c>
      <c r="G48" s="103" t="str">
        <f>IF(B48=0,"",LOOKUP($B48,'Course List'!$C$6:$C$1019,'Course List'!H$6:H$1019))</f>
        <v xml:space="preserve">Prerequisite: CE 2220 (120) </v>
      </c>
      <c r="H48" s="45"/>
      <c r="I48" s="47"/>
      <c r="J48" s="33" t="str">
        <f>IF(H48=0,"",LOOKUP(H48,'GPA Table'!$B$5:$B$16,'GPA Table'!$E$5:$E$16))</f>
        <v/>
      </c>
      <c r="K48" s="231"/>
      <c r="L48" s="229"/>
      <c r="M48" s="17">
        <f t="shared" si="19"/>
        <v>0</v>
      </c>
      <c r="N48" s="17">
        <f t="shared" si="20"/>
        <v>0</v>
      </c>
      <c r="O48" s="10"/>
      <c r="P48" s="21"/>
    </row>
    <row r="49" spans="1:16" s="186" customFormat="1" x14ac:dyDescent="0.3">
      <c r="A49" s="203">
        <f t="shared" ref="A49:A51" si="21">A48+1</f>
        <v>3</v>
      </c>
      <c r="B49" s="103" t="s">
        <v>283</v>
      </c>
      <c r="C49" s="103" t="str">
        <f>IF(B49=0,"",LOOKUP($B49,'Course List'!$C$6:$C$1019,'Course List'!D$6:D$1019))</f>
        <v>  167W</v>
      </c>
      <c r="D49" s="103" t="str">
        <f>IF(B49=0,"",LOOKUP($B49,'Course List'!$C$6:$C$1019,'Course List'!E$6:E$1019))</f>
        <v> Mechanics of Materials Lab (WID)</v>
      </c>
      <c r="E49" s="103">
        <f>IF(B49=0,"",LOOKUP($B49,'Course List'!$C$6:$C$1019,'Course List'!F$6:F$1019))</f>
        <v>1</v>
      </c>
      <c r="F49" s="103" t="str">
        <f>IF(B49=0,"",LOOKUP($B49,'Course List'!$C$6:$C$1019,'Course List'!G$6:G$1019))</f>
        <v>F</v>
      </c>
      <c r="G49" s="103" t="str">
        <f>IF(B49=0,"",LOOKUP($B49,'Course List'!$C$6:$C$1019,'Course List'!H$6:H$1019))</f>
        <v>Prerequisite or corequisite: CE3110 (166)</v>
      </c>
      <c r="H49" s="45"/>
      <c r="I49" s="47"/>
      <c r="J49" s="33" t="str">
        <f>IF(H49=0,"",LOOKUP(H49,'GPA Table'!$B$5:$B$16,'GPA Table'!$E$5:$E$16))</f>
        <v/>
      </c>
      <c r="K49" s="231"/>
      <c r="L49" s="229"/>
      <c r="M49" s="17">
        <f t="shared" si="19"/>
        <v>0</v>
      </c>
      <c r="N49" s="17">
        <f t="shared" si="20"/>
        <v>0</v>
      </c>
      <c r="O49" s="10"/>
      <c r="P49" s="21"/>
    </row>
    <row r="50" spans="1:16" s="186" customFormat="1" ht="17.399999999999999" customHeight="1" x14ac:dyDescent="0.3">
      <c r="A50" s="203">
        <f t="shared" si="21"/>
        <v>4</v>
      </c>
      <c r="B50" s="103" t="s">
        <v>284</v>
      </c>
      <c r="C50" s="103" t="str">
        <f>IF(B50=0,"",LOOKUP($B50,'Course List'!$C$6:$C$1019,'Course List'!D$6:D$1019))</f>
        <v>  121</v>
      </c>
      <c r="D50" s="103" t="str">
        <f>IF(B50=0,"",LOOKUP($B50,'Course List'!$C$6:$C$1019,'Course List'!E$6:E$1019))</f>
        <v> Structural Theory I (w 2-hr recitation)</v>
      </c>
      <c r="E50" s="103">
        <f>IF(B50=0,"",LOOKUP($B50,'Course List'!$C$6:$C$1019,'Course List'!F$6:F$1019))</f>
        <v>3</v>
      </c>
      <c r="F50" s="103" t="str">
        <f>IF(B50=0,"",LOOKUP($B50,'Course List'!$C$6:$C$1019,'Course List'!G$6:G$1019))</f>
        <v>F</v>
      </c>
      <c r="G50" s="103" t="str">
        <f>IF(B50=0,"",LOOKUP($B50,'Course List'!$C$6:$C$1019,'Course List'!H$6:H$1019))</f>
        <v>Prerequisite: CE 2210 (117), CE 2220 (120)</v>
      </c>
      <c r="H50" s="45"/>
      <c r="I50" s="47"/>
      <c r="J50" s="33" t="str">
        <f>IF(H50=0,"",LOOKUP(H50,'GPA Table'!$B$5:$B$16,'GPA Table'!$E$5:$E$16))</f>
        <v/>
      </c>
      <c r="K50" s="231"/>
      <c r="L50" s="229"/>
      <c r="M50" s="17">
        <f t="shared" si="19"/>
        <v>0</v>
      </c>
      <c r="N50" s="17">
        <f t="shared" si="20"/>
        <v>0</v>
      </c>
      <c r="O50" s="10"/>
      <c r="P50" s="21"/>
    </row>
    <row r="51" spans="1:16" s="186" customFormat="1" ht="31.2" x14ac:dyDescent="0.3">
      <c r="A51" s="203">
        <f t="shared" si="21"/>
        <v>5</v>
      </c>
      <c r="B51" s="103" t="s">
        <v>291</v>
      </c>
      <c r="C51" s="103" t="str">
        <f>IF(B51=0,"",LOOKUP($B51,'Course List'!$C$6:$C$1019,'Course List'!D$6:D$1019))</f>
        <v>  171</v>
      </c>
      <c r="D51" s="103" t="str">
        <f>IF(B51=0,"",LOOKUP($B51,'Course List'!$C$6:$C$1019,'Course List'!E$6:E$1019))</f>
        <v> Highway Engineering &amp; Design</v>
      </c>
      <c r="E51" s="103">
        <f>IF(B51=0,"",LOOKUP($B51,'Course List'!$C$6:$C$1019,'Course List'!F$6:F$1019))</f>
        <v>3</v>
      </c>
      <c r="F51" s="103" t="str">
        <f>IF(B51=0,"",LOOKUP($B51,'Course List'!$C$6:$C$1019,'Course List'!G$6:G$1019))</f>
        <v>F</v>
      </c>
      <c r="G51" s="103" t="str">
        <f>IF(B51=0,"",LOOKUP($B51,'Course List'!$C$6:$C$1019,'Course List'!H$6:H$1019))</f>
        <v>Prerequisite: Math 2233 (33); prerequisite or corequisite: ApSc 3115 (115) and CE 2220 (120)</v>
      </c>
      <c r="H51" s="45"/>
      <c r="I51" s="47"/>
      <c r="J51" s="33" t="str">
        <f>IF(H51=0,"",LOOKUP(H51,'GPA Table'!$B$5:$B$16,'GPA Table'!$E$5:$E$16))</f>
        <v/>
      </c>
      <c r="K51" s="231"/>
      <c r="L51" s="229"/>
      <c r="M51" s="17">
        <f t="shared" si="19"/>
        <v>0</v>
      </c>
      <c r="N51" s="17">
        <f t="shared" si="20"/>
        <v>0</v>
      </c>
      <c r="O51" s="10"/>
      <c r="P51" s="21"/>
    </row>
    <row r="52" spans="1:16" s="186" customFormat="1" x14ac:dyDescent="0.3">
      <c r="A52" s="203">
        <f>A51+1</f>
        <v>6</v>
      </c>
      <c r="B52" s="103" t="s">
        <v>9</v>
      </c>
      <c r="C52" s="103" t="str">
        <f>IF(B52=0,"",LOOKUP($B52,'Course List'!$C$6:$C$1019,'Course List'!D$6:D$1019))</f>
        <v>---</v>
      </c>
      <c r="D52" s="103" t="str">
        <f>IF(B52=0,"",LOOKUP($B52,'Course List'!$C$6:$C$1019,'Course List'!E$6:E$1019))</f>
        <v>See the H/SS List</v>
      </c>
      <c r="E52" s="103">
        <f>IF(B52=0,"",LOOKUP($B52,'Course List'!$C$6:$C$1019,'Course List'!F$6:F$1019))</f>
        <v>3</v>
      </c>
      <c r="F52" s="103" t="str">
        <f>IF(B52=0,"",LOOKUP($B52,'Course List'!$C$6:$C$1019,'Course List'!G$6:G$1019))</f>
        <v>F &amp; S</v>
      </c>
      <c r="G52" s="103" t="str">
        <f>IF(B52=0,"",LOOKUP($B52,'Course List'!$C$6:$C$1019,'Course List'!H$6:H$1019))</f>
        <v xml:space="preserve"> ---</v>
      </c>
      <c r="H52" s="45"/>
      <c r="I52" s="47"/>
      <c r="J52" s="33" t="str">
        <f>IF(H52=0,"",LOOKUP(H52,'GPA Table'!$B$5:$B$16,'GPA Table'!$E$5:$E$16))</f>
        <v/>
      </c>
      <c r="K52" s="231"/>
      <c r="L52" s="229"/>
      <c r="M52" s="17">
        <f t="shared" si="19"/>
        <v>0</v>
      </c>
      <c r="N52" s="17">
        <f t="shared" si="20"/>
        <v>0</v>
      </c>
      <c r="O52" s="10"/>
      <c r="P52" s="21"/>
    </row>
    <row r="53" spans="1:16" s="186" customFormat="1" x14ac:dyDescent="0.3">
      <c r="A53" s="203">
        <f>A52+1</f>
        <v>7</v>
      </c>
      <c r="B53" s="103" t="s">
        <v>262</v>
      </c>
      <c r="C53" s="103">
        <f>IF(B53=0,"",LOOKUP($B53,'Course List'!$C$6:$C$1019,'Course List'!D$6:D$1019))</f>
        <v>126</v>
      </c>
      <c r="D53" s="103" t="str">
        <f>IF(B53=0,"",LOOKUP($B53,'Course List'!$C$6:$C$1019,'Course List'!E$6:E$1019))</f>
        <v>Fluid Mechanics</v>
      </c>
      <c r="E53" s="103">
        <f>IF(B53=0,"",LOOKUP($B53,'Course List'!$C$6:$C$1019,'Course List'!F$6:F$1019))</f>
        <v>3</v>
      </c>
      <c r="F53" s="103" t="str">
        <f>IF(B53=0,"",LOOKUP($B53,'Course List'!$C$6:$C$1019,'Course List'!G$6:G$1019))</f>
        <v>F</v>
      </c>
      <c r="G53" s="103" t="str">
        <f>IF(B53=0,"",LOOKUP($B53,'Course List'!$C$6:$C$1019,'Course List'!H$6:H$1019))</f>
        <v>Prerequisite: ApSc 2058 (58)</v>
      </c>
      <c r="H53" s="45"/>
      <c r="I53" s="47"/>
      <c r="J53" s="33" t="str">
        <f>IF(H53=0,"",LOOKUP(H53,'GPA Table'!$B$5:$B$16,'GPA Table'!$E$5:$E$16))</f>
        <v/>
      </c>
      <c r="K53" s="231"/>
      <c r="L53" s="229"/>
      <c r="M53" s="17">
        <f t="shared" si="19"/>
        <v>0</v>
      </c>
      <c r="N53" s="17">
        <f t="shared" si="20"/>
        <v>0</v>
      </c>
      <c r="O53" s="10"/>
      <c r="P53" s="21"/>
    </row>
    <row r="54" spans="1:16" s="186" customFormat="1" ht="16.2" thickBot="1" x14ac:dyDescent="0.35">
      <c r="A54" s="204">
        <f t="shared" ref="A54" si="22">A53+1</f>
        <v>8</v>
      </c>
      <c r="B54" s="74"/>
      <c r="C54" s="74" t="str">
        <f>IF(B54=0,"",LOOKUP($B54,'Course List'!$C$6:$C$1019,'Course List'!D$6:D$1019))</f>
        <v/>
      </c>
      <c r="D54" s="74" t="str">
        <f>IF(B54=0,"",LOOKUP($B54,'Course List'!$C$6:$C$1019,'Course List'!E$6:E$1019))</f>
        <v/>
      </c>
      <c r="E54" s="73" t="str">
        <f>IF(B54=0,"",LOOKUP($B54,'Course List'!$C$6:$C$1019,'Course List'!F$6:F$1019))</f>
        <v/>
      </c>
      <c r="F54" s="74" t="str">
        <f>IF(B54=0,"",LOOKUP($B54,'Course List'!$C$6:$C$1019,'Course List'!G$6:G$1019))</f>
        <v/>
      </c>
      <c r="G54" s="74" t="str">
        <f>IF(B54=0,"",LOOKUP($B54,'Course List'!$C$6:$C$1019,'Course List'!H$6:H$1019))</f>
        <v/>
      </c>
      <c r="H54" s="46"/>
      <c r="I54" s="48"/>
      <c r="J54" s="34" t="str">
        <f>IF(H54=0,"",LOOKUP(H54,'GPA Table'!$B$5:$B$16,'GPA Table'!$E$5:$E$16))</f>
        <v/>
      </c>
      <c r="K54" s="231"/>
      <c r="L54" s="229"/>
      <c r="M54" s="17">
        <f t="shared" si="19"/>
        <v>0</v>
      </c>
      <c r="N54" s="17">
        <f t="shared" si="20"/>
        <v>0</v>
      </c>
      <c r="O54" s="10"/>
      <c r="P54" s="21"/>
    </row>
    <row r="55" spans="1:16" s="13" customFormat="1" ht="16.2" thickBot="1" x14ac:dyDescent="0.35">
      <c r="A55" s="201"/>
      <c r="B55" s="202" t="str">
        <f>B46</f>
        <v>Semester</v>
      </c>
      <c r="C55" s="202">
        <f>C46+1</f>
        <v>6</v>
      </c>
      <c r="D55" s="202" t="str">
        <f>D46</f>
        <v>Total Credit Hours</v>
      </c>
      <c r="E55" s="202">
        <f>SUM(E56:E63)</f>
        <v>17</v>
      </c>
      <c r="F55" s="185" t="str">
        <f>F37</f>
        <v>SPRING</v>
      </c>
      <c r="G55" s="185">
        <f>G46+1</f>
        <v>2019</v>
      </c>
      <c r="H55" s="43"/>
      <c r="I55" s="44"/>
      <c r="J55" s="50">
        <f>IF(N55=0,0,ROUND(M55/N55,2))</f>
        <v>0</v>
      </c>
      <c r="K55" s="232"/>
      <c r="L55" s="236"/>
      <c r="M55" s="36">
        <f t="shared" ref="M55:N55" si="23">SUM(M56:M63)</f>
        <v>0</v>
      </c>
      <c r="N55" s="37">
        <f t="shared" si="23"/>
        <v>0</v>
      </c>
      <c r="O55" s="14"/>
      <c r="P55" s="14"/>
    </row>
    <row r="56" spans="1:16" s="186" customFormat="1" x14ac:dyDescent="0.3">
      <c r="A56" s="203">
        <v>1</v>
      </c>
      <c r="B56" s="103" t="s">
        <v>285</v>
      </c>
      <c r="C56" s="103" t="str">
        <f>IF(B56=0,"",LOOKUP($B56,'Course List'!$C$6:$C$1019,'Course List'!D$6:D$1019))</f>
        <v>  122</v>
      </c>
      <c r="D56" s="103" t="str">
        <f>IF(B56=0,"",LOOKUP($B56,'Course List'!$C$6:$C$1019,'Course List'!E$6:E$1019))</f>
        <v> Structural Theory II (w 2-hr recitation)</v>
      </c>
      <c r="E56" s="103">
        <f>IF(B56=0,"",LOOKUP($B56,'Course List'!$C$6:$C$1019,'Course List'!F$6:F$1019))</f>
        <v>3</v>
      </c>
      <c r="F56" s="103" t="str">
        <f>IF(B56=0,"",LOOKUP($B56,'Course List'!$C$6:$C$1019,'Course List'!G$6:G$1019))</f>
        <v>S</v>
      </c>
      <c r="G56" s="103" t="str">
        <f>IF(B56=0,"",LOOKUP($B56,'Course List'!$C$6:$C$1019,'Course List'!H$6:H$1019))</f>
        <v>CE 3230 (121)</v>
      </c>
      <c r="H56" s="45"/>
      <c r="I56" s="47"/>
      <c r="J56" s="32" t="str">
        <f>IF(H56=0,"",LOOKUP(H56,'GPA Table'!$B$5:$B$16,'GPA Table'!$E$5:$E$16))</f>
        <v/>
      </c>
      <c r="K56" s="230"/>
      <c r="L56" s="229"/>
      <c r="M56" s="17">
        <f t="shared" ref="M56:M63" si="24">IF(E56=0,0,IF(H56=0,0,J56*E56))</f>
        <v>0</v>
      </c>
      <c r="N56" s="17">
        <f t="shared" ref="N56:N63" si="25">IF(H56=0,0,E56)</f>
        <v>0</v>
      </c>
      <c r="O56" s="10"/>
      <c r="P56" s="21"/>
    </row>
    <row r="57" spans="1:16" s="186" customFormat="1" x14ac:dyDescent="0.3">
      <c r="A57" s="203">
        <f>A56+1</f>
        <v>2</v>
      </c>
      <c r="B57" s="196" t="s">
        <v>286</v>
      </c>
      <c r="C57" s="103" t="str">
        <f>IF(B57=0,"",LOOKUP($B57,'Course List'!$C$6:$C$1019,'Course List'!D$6:D$1019))</f>
        <v>  192</v>
      </c>
      <c r="D57" s="103" t="str">
        <f>IF(B57=0,"",LOOKUP($B57,'Course List'!$C$6:$C$1019,'Course List'!E$6:E$1019))</f>
        <v> Reinforced Concrete Structures</v>
      </c>
      <c r="E57" s="103">
        <f>IF(B57=0,"",LOOKUP($B57,'Course List'!$C$6:$C$1019,'Course List'!F$6:F$1019))</f>
        <v>3</v>
      </c>
      <c r="F57" s="103" t="str">
        <f>IF(B57=0,"",LOOKUP($B57,'Course List'!$C$6:$C$1019,'Course List'!G$6:G$1019))</f>
        <v>S</v>
      </c>
      <c r="G57" s="103" t="str">
        <f>IF(B57=0,"",LOOKUP($B57,'Course List'!$C$6:$C$1019,'Course List'!H$6:H$1019))</f>
        <v>Prerequisite or corequisite: CE 3240 (122)</v>
      </c>
      <c r="H57" s="45"/>
      <c r="I57" s="47"/>
      <c r="J57" s="33" t="str">
        <f>IF(H57=0,"",LOOKUP(H57,'GPA Table'!$B$5:$B$16,'GPA Table'!$E$5:$E$16))</f>
        <v/>
      </c>
      <c r="K57" s="231"/>
      <c r="L57" s="229"/>
      <c r="M57" s="17">
        <f t="shared" si="24"/>
        <v>0</v>
      </c>
      <c r="N57" s="17">
        <f t="shared" si="25"/>
        <v>0</v>
      </c>
      <c r="O57" s="10"/>
      <c r="P57" s="21"/>
    </row>
    <row r="58" spans="1:16" s="186" customFormat="1" x14ac:dyDescent="0.3">
      <c r="A58" s="203">
        <f t="shared" ref="A58:A60" si="26">A57+1</f>
        <v>3</v>
      </c>
      <c r="B58" s="103" t="s">
        <v>287</v>
      </c>
      <c r="C58" s="103" t="str">
        <f>IF(B58=0,"",LOOKUP($B58,'Course List'!$C$6:$C$1019,'Course List'!D$6:D$1019))</f>
        <v>  194</v>
      </c>
      <c r="D58" s="103" t="str">
        <f>IF(B58=0,"",LOOKUP($B58,'Course List'!$C$6:$C$1019,'Course List'!E$6:E$1019))</f>
        <v> Envir Eng I:Water Resourc&amp;Qual</v>
      </c>
      <c r="E58" s="103">
        <f>IF(B58=0,"",LOOKUP($B58,'Course List'!$C$6:$C$1019,'Course List'!F$6:F$1019))</f>
        <v>3</v>
      </c>
      <c r="F58" s="103" t="str">
        <f>IF(B58=0,"",LOOKUP($B58,'Course List'!$C$6:$C$1019,'Course List'!G$6:G$1019))</f>
        <v>S</v>
      </c>
      <c r="G58" s="103" t="str">
        <f>IF(B58=0,"",LOOKUP($B58,'Course List'!$C$6:$C$1019,'Course List'!H$6:H$1019))</f>
        <v>Prerequisite or corequisite: CE3610 (193)</v>
      </c>
      <c r="H58" s="45"/>
      <c r="I58" s="47"/>
      <c r="J58" s="33" t="str">
        <f>IF(H58=0,"",LOOKUP(H58,'GPA Table'!$B$5:$B$16,'GPA Table'!$E$5:$E$16))</f>
        <v/>
      </c>
      <c r="K58" s="231"/>
      <c r="L58" s="229"/>
      <c r="M58" s="17">
        <f t="shared" si="24"/>
        <v>0</v>
      </c>
      <c r="N58" s="17">
        <f t="shared" si="25"/>
        <v>0</v>
      </c>
      <c r="O58" s="10"/>
      <c r="P58" s="21"/>
    </row>
    <row r="59" spans="1:16" s="186" customFormat="1" ht="17.399999999999999" customHeight="1" x14ac:dyDescent="0.3">
      <c r="A59" s="203">
        <f t="shared" si="26"/>
        <v>4</v>
      </c>
      <c r="B59" s="103" t="s">
        <v>288</v>
      </c>
      <c r="C59" s="103" t="str">
        <f>IF(B59=0,"",LOOKUP($B59,'Course List'!$C$6:$C$1019,'Course List'!D$6:D$1019))</f>
        <v>  189</v>
      </c>
      <c r="D59" s="103" t="str">
        <f>IF(B59=0,"",LOOKUP($B59,'Course List'!$C$6:$C$1019,'Course List'!E$6:E$1019))</f>
        <v> Environmental Engineering Lab</v>
      </c>
      <c r="E59" s="103">
        <f>IF(B59=0,"",LOOKUP($B59,'Course List'!$C$6:$C$1019,'Course List'!F$6:F$1019))</f>
        <v>1</v>
      </c>
      <c r="F59" s="103" t="str">
        <f>IF(B59=0,"",LOOKUP($B59,'Course List'!$C$6:$C$1019,'Course List'!G$6:G$1019))</f>
        <v>S</v>
      </c>
      <c r="G59" s="103" t="str">
        <f>IF(B59=0,"",LOOKUP($B59,'Course List'!$C$6:$C$1019,'Course List'!H$6:H$1019))</f>
        <v xml:space="preserve"> Corequisite: CE 3520 (194)</v>
      </c>
      <c r="H59" s="45"/>
      <c r="I59" s="47"/>
      <c r="J59" s="33" t="str">
        <f>IF(H59=0,"",LOOKUP(H59,'GPA Table'!$B$5:$B$16,'GPA Table'!$E$5:$E$16))</f>
        <v/>
      </c>
      <c r="K59" s="231"/>
      <c r="L59" s="229"/>
      <c r="M59" s="17">
        <f t="shared" si="24"/>
        <v>0</v>
      </c>
      <c r="N59" s="17">
        <f t="shared" si="25"/>
        <v>0</v>
      </c>
      <c r="O59" s="10"/>
      <c r="P59" s="21"/>
    </row>
    <row r="60" spans="1:16" s="186" customFormat="1" x14ac:dyDescent="0.3">
      <c r="A60" s="203">
        <f t="shared" si="26"/>
        <v>5</v>
      </c>
      <c r="B60" s="103" t="s">
        <v>289</v>
      </c>
      <c r="C60" s="103" t="str">
        <f>IF(B60=0,"",LOOKUP($B60,'Course List'!$C$6:$C$1019,'Course List'!D$6:D$1019))</f>
        <v>  193</v>
      </c>
      <c r="D60" s="103" t="str">
        <f>IF(B60=0,"",LOOKUP($B60,'Course List'!$C$6:$C$1019,'Course List'!E$6:E$1019))</f>
        <v> Hydraulics</v>
      </c>
      <c r="E60" s="103">
        <f>IF(B60=0,"",LOOKUP($B60,'Course List'!$C$6:$C$1019,'Course List'!F$6:F$1019))</f>
        <v>3</v>
      </c>
      <c r="F60" s="103" t="str">
        <f>IF(B60=0,"",LOOKUP($B60,'Course List'!$C$6:$C$1019,'Course List'!G$6:G$1019))</f>
        <v>S</v>
      </c>
      <c r="G60" s="103" t="str">
        <f>IF(B60=0,"",LOOKUP($B60,'Course List'!$C$6:$C$1019,'Course List'!H$6:H$1019))</f>
        <v>Prerequisite: MAE 3126</v>
      </c>
      <c r="H60" s="45"/>
      <c r="I60" s="47"/>
      <c r="J60" s="33" t="str">
        <f>IF(H60=0,"",LOOKUP(H60,'GPA Table'!$B$5:$B$16,'GPA Table'!$E$5:$E$16))</f>
        <v/>
      </c>
      <c r="K60" s="231"/>
      <c r="L60" s="229"/>
      <c r="M60" s="17">
        <f t="shared" si="24"/>
        <v>0</v>
      </c>
      <c r="N60" s="17">
        <f t="shared" si="25"/>
        <v>0</v>
      </c>
      <c r="O60" s="10"/>
      <c r="P60" s="21"/>
    </row>
    <row r="61" spans="1:16" s="186" customFormat="1" x14ac:dyDescent="0.3">
      <c r="A61" s="203">
        <f>A60+1</f>
        <v>6</v>
      </c>
      <c r="B61" s="103" t="s">
        <v>290</v>
      </c>
      <c r="C61" s="103" t="str">
        <f>IF(B61=0,"",LOOKUP($B61,'Course List'!$C$6:$C$1019,'Course List'!D$6:D$1019))</f>
        <v>  188</v>
      </c>
      <c r="D61" s="103" t="str">
        <f>IF(B61=0,"",LOOKUP($B61,'Course List'!$C$6:$C$1019,'Course List'!E$6:E$1019))</f>
        <v> Hydraulics Laboratory</v>
      </c>
      <c r="E61" s="103">
        <f>IF(B61=0,"",LOOKUP($B61,'Course List'!$C$6:$C$1019,'Course List'!F$6:F$1019))</f>
        <v>1</v>
      </c>
      <c r="F61" s="103" t="str">
        <f>IF(B61=0,"",LOOKUP($B61,'Course List'!$C$6:$C$1019,'Course List'!G$6:G$1019))</f>
        <v>S</v>
      </c>
      <c r="G61" s="103" t="str">
        <f>IF(B61=0,"",LOOKUP($B61,'Course List'!$C$6:$C$1019,'Course List'!H$6:H$1019))</f>
        <v>Prerequisite or corequisite: CE 3610 (193)</v>
      </c>
      <c r="H61" s="45"/>
      <c r="I61" s="47"/>
      <c r="J61" s="33" t="str">
        <f>IF(H61=0,"",LOOKUP(H61,'GPA Table'!$B$5:$B$16,'GPA Table'!$E$5:$E$16))</f>
        <v/>
      </c>
      <c r="K61" s="231"/>
      <c r="L61" s="229"/>
      <c r="M61" s="17">
        <f t="shared" si="24"/>
        <v>0</v>
      </c>
      <c r="N61" s="17">
        <f t="shared" si="25"/>
        <v>0</v>
      </c>
      <c r="O61" s="10"/>
      <c r="P61" s="21"/>
    </row>
    <row r="62" spans="1:16" s="186" customFormat="1" x14ac:dyDescent="0.3">
      <c r="A62" s="203">
        <f>A61+1</f>
        <v>7</v>
      </c>
      <c r="B62" s="103" t="s">
        <v>466</v>
      </c>
      <c r="C62" s="103" t="str">
        <f>IF(B62=0,"",LOOKUP($B62,'Course List'!$C$6:$C$1019,'Course List'!D$6:D$1019))</f>
        <v> 183</v>
      </c>
      <c r="D62" s="103" t="str">
        <f>IF(B62=0,"",LOOKUP($B62,'Course List'!$C$6:$C$1019,'Course List'!E$6:E$1019))</f>
        <v>Statistical Computing Packages</v>
      </c>
      <c r="E62" s="103">
        <f>IF(B62=0,"",LOOKUP($B62,'Course List'!$C$6:$C$1019,'Course List'!F$6:F$1019))</f>
        <v>3</v>
      </c>
      <c r="F62" s="103" t="str">
        <f>IF(B62=0,"",LOOKUP($B62,'Course List'!$C$6:$C$1019,'Course List'!G$6:G$1019))</f>
        <v>S</v>
      </c>
      <c r="G62" s="103" t="str">
        <f>IF(B62=0,"",LOOKUP($B62,'Course List'!$C$6:$C$1019,'Course List'!H$6:H$1019))</f>
        <v xml:space="preserve"> ---</v>
      </c>
      <c r="H62" s="45"/>
      <c r="I62" s="47"/>
      <c r="J62" s="33" t="str">
        <f>IF(H62=0,"",LOOKUP(H62,'GPA Table'!$B$5:$B$16,'GPA Table'!$E$5:$E$16))</f>
        <v/>
      </c>
      <c r="K62" s="231"/>
      <c r="L62" s="229"/>
      <c r="M62" s="17">
        <f t="shared" si="24"/>
        <v>0</v>
      </c>
      <c r="N62" s="17">
        <f t="shared" si="25"/>
        <v>0</v>
      </c>
      <c r="O62" s="10"/>
      <c r="P62" s="21"/>
    </row>
    <row r="63" spans="1:16" s="186" customFormat="1" ht="16.2" thickBot="1" x14ac:dyDescent="0.35">
      <c r="A63" s="204">
        <f t="shared" ref="A63" si="27">A62+1</f>
        <v>8</v>
      </c>
      <c r="B63" s="74"/>
      <c r="C63" s="74" t="str">
        <f>IF(B63=0,"",LOOKUP($B63,'Course List'!$C$6:$C$1019,'Course List'!D$6:D$1019))</f>
        <v/>
      </c>
      <c r="D63" s="74" t="str">
        <f>IF(B63=0,"",LOOKUP($B63,'Course List'!$C$6:$C$1019,'Course List'!E$6:E$1019))</f>
        <v/>
      </c>
      <c r="E63" s="73" t="str">
        <f>IF(B63=0,"",LOOKUP($B63,'Course List'!$C$6:$C$1019,'Course List'!F$6:F$1019))</f>
        <v/>
      </c>
      <c r="F63" s="74" t="str">
        <f>IF(B63=0,"",LOOKUP($B63,'Course List'!$C$6:$C$1019,'Course List'!G$6:G$1019))</f>
        <v/>
      </c>
      <c r="G63" s="74" t="str">
        <f>IF(B63=0,"",LOOKUP($B63,'Course List'!$C$6:$C$1019,'Course List'!H$6:H$1019))</f>
        <v/>
      </c>
      <c r="H63" s="46"/>
      <c r="I63" s="48"/>
      <c r="J63" s="34" t="str">
        <f>IF(H63=0,"",LOOKUP(H63,'GPA Table'!$B$5:$B$16,'GPA Table'!$E$5:$E$16))</f>
        <v/>
      </c>
      <c r="K63" s="231"/>
      <c r="L63" s="229"/>
      <c r="M63" s="17">
        <f t="shared" si="24"/>
        <v>0</v>
      </c>
      <c r="N63" s="17">
        <f t="shared" si="25"/>
        <v>0</v>
      </c>
      <c r="O63" s="10"/>
      <c r="P63" s="21"/>
    </row>
    <row r="64" spans="1:16" s="13" customFormat="1" ht="16.2" thickBot="1" x14ac:dyDescent="0.35">
      <c r="A64" s="201"/>
      <c r="B64" s="202" t="str">
        <f>B55</f>
        <v>Semester</v>
      </c>
      <c r="C64" s="202">
        <f>C55+1</f>
        <v>7</v>
      </c>
      <c r="D64" s="202" t="str">
        <f>D55</f>
        <v>Total Credit Hours</v>
      </c>
      <c r="E64" s="202">
        <f>SUM(E65:E72)</f>
        <v>16</v>
      </c>
      <c r="F64" s="185" t="str">
        <f>F46</f>
        <v>FALL</v>
      </c>
      <c r="G64" s="185">
        <f>G55</f>
        <v>2019</v>
      </c>
      <c r="H64" s="43"/>
      <c r="I64" s="44"/>
      <c r="J64" s="50">
        <f>IF(N64=0,0,ROUND(M64/N64,2))</f>
        <v>0</v>
      </c>
      <c r="K64" s="232"/>
      <c r="L64" s="236"/>
      <c r="M64" s="36">
        <f t="shared" ref="M64:N64" si="28">SUM(M65:M72)</f>
        <v>0</v>
      </c>
      <c r="N64" s="37">
        <f t="shared" si="28"/>
        <v>0</v>
      </c>
      <c r="O64" s="14"/>
      <c r="P64" s="14"/>
    </row>
    <row r="65" spans="1:16" s="186" customFormat="1" x14ac:dyDescent="0.3">
      <c r="A65" s="203">
        <v>1</v>
      </c>
      <c r="B65" s="103" t="s">
        <v>292</v>
      </c>
      <c r="C65" s="103" t="str">
        <f>IF(B65=0,"",LOOKUP($B65,'Course List'!$C$6:$C$1019,'Course List'!D$6:D$1019))</f>
        <v>  191</v>
      </c>
      <c r="D65" s="103" t="str">
        <f>IF(B65=0,"",LOOKUP($B65,'Course List'!$C$6:$C$1019,'Course List'!E$6:E$1019))</f>
        <v> Metal Structures</v>
      </c>
      <c r="E65" s="103">
        <f>IF(B65=0,"",LOOKUP($B65,'Course List'!$C$6:$C$1019,'Course List'!F$6:F$1019))</f>
        <v>3</v>
      </c>
      <c r="F65" s="103" t="str">
        <f>IF(B65=0,"",LOOKUP($B65,'Course List'!$C$6:$C$1019,'Course List'!G$6:G$1019))</f>
        <v>F</v>
      </c>
      <c r="G65" s="103" t="str">
        <f>IF(B65=0,"",LOOKUP($B65,'Course List'!$C$6:$C$1019,'Course List'!H$6:H$1019))</f>
        <v>Prerequisite: CE 3240 (122)</v>
      </c>
      <c r="H65" s="45"/>
      <c r="I65" s="47"/>
      <c r="J65" s="32" t="str">
        <f>IF(H65=0,"",LOOKUP(H65,'GPA Table'!$B$5:$B$16,'GPA Table'!$E$5:$E$16))</f>
        <v/>
      </c>
      <c r="K65" s="230"/>
      <c r="L65" s="229"/>
      <c r="M65" s="17">
        <f t="shared" ref="M65:M72" si="29">IF(E65=0,0,IF(H65=0,0,J65*E65))</f>
        <v>0</v>
      </c>
      <c r="N65" s="17">
        <f t="shared" ref="N65:N72" si="30">IF(H65=0,0,E65)</f>
        <v>0</v>
      </c>
      <c r="O65" s="10"/>
      <c r="P65" s="21"/>
    </row>
    <row r="66" spans="1:16" s="186" customFormat="1" x14ac:dyDescent="0.3">
      <c r="A66" s="203">
        <f>A65+1</f>
        <v>2</v>
      </c>
      <c r="B66" s="196" t="s">
        <v>295</v>
      </c>
      <c r="C66" s="103" t="str">
        <f>IF(B66=0,"",LOOKUP($B66,'Course List'!$C$6:$C$1019,'Course List'!D$6:D$1019))</f>
        <v>  168</v>
      </c>
      <c r="D66" s="103" t="str">
        <f>IF(B66=0,"",LOOKUP($B66,'Course List'!$C$6:$C$1019,'Course List'!E$6:E$1019))</f>
        <v> Intro-Geotechnical Engineering</v>
      </c>
      <c r="E66" s="103">
        <f>IF(B66=0,"",LOOKUP($B66,'Course List'!$C$6:$C$1019,'Course List'!F$6:F$1019))</f>
        <v>3</v>
      </c>
      <c r="F66" s="103" t="str">
        <f>IF(B66=0,"",LOOKUP($B66,'Course List'!$C$6:$C$1019,'Course List'!G$6:G$1019))</f>
        <v>F</v>
      </c>
      <c r="G66" s="103" t="str">
        <f>IF(B66=0,"",LOOKUP($B66,'Course List'!$C$6:$C$1019,'Course List'!H$6:H$1019))</f>
        <v>Prerequisite: CE 2220 (120), MAE 3126</v>
      </c>
      <c r="H66" s="45"/>
      <c r="I66" s="47"/>
      <c r="J66" s="33" t="str">
        <f>IF(H66=0,"",LOOKUP(H66,'GPA Table'!$B$5:$B$16,'GPA Table'!$E$5:$E$16))</f>
        <v/>
      </c>
      <c r="K66" s="231"/>
      <c r="L66" s="229"/>
      <c r="M66" s="17">
        <f t="shared" si="29"/>
        <v>0</v>
      </c>
      <c r="N66" s="17">
        <f t="shared" si="30"/>
        <v>0</v>
      </c>
      <c r="O66" s="10"/>
      <c r="P66" s="21"/>
    </row>
    <row r="67" spans="1:16" s="186" customFormat="1" x14ac:dyDescent="0.3">
      <c r="A67" s="203">
        <f t="shared" ref="A67:A69" si="31">A66+1</f>
        <v>3</v>
      </c>
      <c r="B67" s="103" t="s">
        <v>296</v>
      </c>
      <c r="C67" s="103" t="str">
        <f>IF(B67=0,"",LOOKUP($B67,'Course List'!$C$6:$C$1019,'Course List'!D$6:D$1019))</f>
        <v>  185</v>
      </c>
      <c r="D67" s="103" t="str">
        <f>IF(B67=0,"",LOOKUP($B67,'Course List'!$C$6:$C$1019,'Course List'!E$6:E$1019))</f>
        <v> Geotechnical Engineering Lab</v>
      </c>
      <c r="E67" s="103">
        <f>IF(B67=0,"",LOOKUP($B67,'Course List'!$C$6:$C$1019,'Course List'!F$6:F$1019))</f>
        <v>1</v>
      </c>
      <c r="F67" s="103" t="str">
        <f>IF(B67=0,"",LOOKUP($B67,'Course List'!$C$6:$C$1019,'Course List'!G$6:G$1019))</f>
        <v>F</v>
      </c>
      <c r="G67" s="103" t="str">
        <f>IF(B67=0,"",LOOKUP($B67,'Course List'!$C$6:$C$1019,'Course List'!H$6:H$1019))</f>
        <v>Prerequisite or corequisite: CE 4410 (168)</v>
      </c>
      <c r="H67" s="45"/>
      <c r="I67" s="47"/>
      <c r="J67" s="33" t="str">
        <f>IF(H67=0,"",LOOKUP(H67,'GPA Table'!$B$5:$B$16,'GPA Table'!$E$5:$E$16))</f>
        <v/>
      </c>
      <c r="K67" s="231"/>
      <c r="L67" s="229"/>
      <c r="M67" s="17">
        <f t="shared" si="29"/>
        <v>0</v>
      </c>
      <c r="N67" s="17">
        <f t="shared" si="30"/>
        <v>0</v>
      </c>
      <c r="O67" s="10"/>
      <c r="P67" s="21"/>
    </row>
    <row r="68" spans="1:16" s="186" customFormat="1" ht="17.399999999999999" customHeight="1" x14ac:dyDescent="0.3">
      <c r="A68" s="203">
        <f t="shared" si="31"/>
        <v>4</v>
      </c>
      <c r="B68" s="103" t="s">
        <v>297</v>
      </c>
      <c r="C68" s="103" t="str">
        <f>IF(B68=0,"",LOOKUP($B68,'Course List'!$C$6:$C$1019,'Course List'!D$6:D$1019))</f>
        <v>  197</v>
      </c>
      <c r="D68" s="103" t="str">
        <f>IF(B68=0,"",LOOKUP($B68,'Course List'!$C$6:$C$1019,'Course List'!E$6:E$1019))</f>
        <v> Env Eng 2:Water Supply/Pollutn</v>
      </c>
      <c r="E68" s="103">
        <f>IF(B68=0,"",LOOKUP($B68,'Course List'!$C$6:$C$1019,'Course List'!F$6:F$1019))</f>
        <v>3</v>
      </c>
      <c r="F68" s="103" t="str">
        <f>IF(B68=0,"",LOOKUP($B68,'Course List'!$C$6:$C$1019,'Course List'!G$6:G$1019))</f>
        <v>F</v>
      </c>
      <c r="G68" s="103" t="str">
        <f>IF(B68=0,"",LOOKUP($B68,'Course List'!$C$6:$C$1019,'Course List'!H$6:H$1019))</f>
        <v>Prerequisite: CE 3520 (194)</v>
      </c>
      <c r="H68" s="45"/>
      <c r="I68" s="47"/>
      <c r="J68" s="33" t="str">
        <f>IF(H68=0,"",LOOKUP(H68,'GPA Table'!$B$5:$B$16,'GPA Table'!$E$5:$E$16))</f>
        <v/>
      </c>
      <c r="K68" s="231"/>
      <c r="L68" s="229"/>
      <c r="M68" s="17">
        <f t="shared" si="29"/>
        <v>0</v>
      </c>
      <c r="N68" s="17">
        <f t="shared" si="30"/>
        <v>0</v>
      </c>
      <c r="O68" s="10"/>
      <c r="P68" s="21"/>
    </row>
    <row r="69" spans="1:16" s="186" customFormat="1" ht="31.2" x14ac:dyDescent="0.3">
      <c r="A69" s="203">
        <f t="shared" si="31"/>
        <v>5</v>
      </c>
      <c r="B69" s="103" t="s">
        <v>298</v>
      </c>
      <c r="C69" s="103" t="str">
        <f>IF(B69=0,"",LOOKUP($B69,'Course List'!$C$6:$C$1019,'Course List'!D$6:D$1019))</f>
        <v>  195</v>
      </c>
      <c r="D69" s="103" t="str">
        <f>IF(B69=0,"",LOOKUP($B69,'Course List'!$C$6:$C$1019,'Course List'!E$6:E$1019))</f>
        <v> Hydrology &amp; Hydraulic Design</v>
      </c>
      <c r="E69" s="103">
        <f>IF(B69=0,"",LOOKUP($B69,'Course List'!$C$6:$C$1019,'Course List'!F$6:F$1019))</f>
        <v>3</v>
      </c>
      <c r="F69" s="103" t="str">
        <f>IF(B69=0,"",LOOKUP($B69,'Course List'!$C$6:$C$1019,'Course List'!G$6:G$1019))</f>
        <v>F</v>
      </c>
      <c r="G69" s="103" t="str">
        <f>IF(B69=0,"",LOOKUP($B69,'Course List'!$C$6:$C$1019,'Course List'!H$6:H$1019))</f>
        <v>Prerequisite or corequisite: ApSc 3115 (115), CE 3610 (193)</v>
      </c>
      <c r="H69" s="45"/>
      <c r="I69" s="47"/>
      <c r="J69" s="33" t="str">
        <f>IF(H69=0,"",LOOKUP(H69,'GPA Table'!$B$5:$B$16,'GPA Table'!$E$5:$E$16))</f>
        <v/>
      </c>
      <c r="K69" s="231"/>
      <c r="L69" s="229"/>
      <c r="M69" s="17">
        <f t="shared" si="29"/>
        <v>0</v>
      </c>
      <c r="N69" s="17">
        <f t="shared" si="30"/>
        <v>0</v>
      </c>
      <c r="O69" s="10"/>
      <c r="P69" s="21"/>
    </row>
    <row r="70" spans="1:16" s="186" customFormat="1" x14ac:dyDescent="0.3">
      <c r="A70" s="203">
        <f>A69+1</f>
        <v>6</v>
      </c>
      <c r="B70" s="103" t="s">
        <v>10</v>
      </c>
      <c r="C70" s="103" t="str">
        <f>IF(B70=0,"",LOOKUP($B70,'Course List'!$C$6:$C$1019,'Course List'!D$6:D$1019))</f>
        <v>---</v>
      </c>
      <c r="D70" s="103" t="str">
        <f>IF(B70=0,"",LOOKUP($B70,'Course List'!$C$6:$C$1019,'Course List'!E$6:E$1019))</f>
        <v>See the H/SS List</v>
      </c>
      <c r="E70" s="103">
        <f>IF(B70=0,"",LOOKUP($B70,'Course List'!$C$6:$C$1019,'Course List'!F$6:F$1019))</f>
        <v>3</v>
      </c>
      <c r="F70" s="103" t="str">
        <f>IF(B70=0,"",LOOKUP($B70,'Course List'!$C$6:$C$1019,'Course List'!G$6:G$1019))</f>
        <v>F &amp; S</v>
      </c>
      <c r="G70" s="103" t="str">
        <f>IF(B70=0,"",LOOKUP($B70,'Course List'!$C$6:$C$1019,'Course List'!H$6:H$1019))</f>
        <v xml:space="preserve"> ---</v>
      </c>
      <c r="H70" s="45"/>
      <c r="I70" s="47"/>
      <c r="J70" s="33" t="str">
        <f>IF(H70=0,"",LOOKUP(H70,'GPA Table'!$B$5:$B$16,'GPA Table'!$E$5:$E$16))</f>
        <v/>
      </c>
      <c r="K70" s="231"/>
      <c r="L70" s="229"/>
      <c r="M70" s="17">
        <f t="shared" si="29"/>
        <v>0</v>
      </c>
      <c r="N70" s="17">
        <f t="shared" si="30"/>
        <v>0</v>
      </c>
      <c r="O70" s="10"/>
      <c r="P70" s="21"/>
    </row>
    <row r="71" spans="1:16" s="186" customFormat="1" x14ac:dyDescent="0.3">
      <c r="A71" s="203">
        <f>A70+1</f>
        <v>7</v>
      </c>
      <c r="B71" s="73"/>
      <c r="C71" s="73" t="str">
        <f>IF(B71=0,"",LOOKUP($B71,'Course List'!$C$6:$C$1019,'Course List'!D$6:D$1019))</f>
        <v/>
      </c>
      <c r="D71" s="73" t="str">
        <f>IF(B71=0,"",LOOKUP($B71,'Course List'!$C$6:$C$1019,'Course List'!E$6:E$1019))</f>
        <v/>
      </c>
      <c r="E71" s="73" t="str">
        <f>IF(B71=0,"",LOOKUP($B71,'Course List'!$C$6:$C$1019,'Course List'!F$6:F$1019))</f>
        <v/>
      </c>
      <c r="F71" s="73" t="str">
        <f>IF(B71=0,"",LOOKUP($B71,'Course List'!$C$6:$C$1019,'Course List'!G$6:G$1019))</f>
        <v/>
      </c>
      <c r="G71" s="73" t="str">
        <f>IF(B71=0,"",LOOKUP($B71,'Course List'!$C$6:$C$1019,'Course List'!H$6:H$1019))</f>
        <v/>
      </c>
      <c r="H71" s="45"/>
      <c r="I71" s="47"/>
      <c r="J71" s="33" t="str">
        <f>IF(H71=0,"",LOOKUP(H71,'GPA Table'!$B$5:$B$16,'GPA Table'!$E$5:$E$16))</f>
        <v/>
      </c>
      <c r="K71" s="231"/>
      <c r="L71" s="229"/>
      <c r="M71" s="17">
        <f t="shared" si="29"/>
        <v>0</v>
      </c>
      <c r="N71" s="17">
        <f t="shared" si="30"/>
        <v>0</v>
      </c>
      <c r="O71" s="10"/>
      <c r="P71" s="21"/>
    </row>
    <row r="72" spans="1:16" s="186" customFormat="1" ht="16.2" thickBot="1" x14ac:dyDescent="0.35">
      <c r="A72" s="204">
        <f t="shared" ref="A72" si="32">A71+1</f>
        <v>8</v>
      </c>
      <c r="B72" s="74"/>
      <c r="C72" s="74" t="str">
        <f>IF(B72=0,"",LOOKUP($B72,'Course List'!$C$6:$C$1019,'Course List'!D$6:D$1019))</f>
        <v/>
      </c>
      <c r="D72" s="74" t="str">
        <f>IF(B72=0,"",LOOKUP($B72,'Course List'!$C$6:$C$1019,'Course List'!E$6:E$1019))</f>
        <v/>
      </c>
      <c r="E72" s="73" t="str">
        <f>IF(B72=0,"",LOOKUP($B72,'Course List'!$C$6:$C$1019,'Course List'!F$6:F$1019))</f>
        <v/>
      </c>
      <c r="F72" s="74" t="str">
        <f>IF(B72=0,"",LOOKUP($B72,'Course List'!$C$6:$C$1019,'Course List'!G$6:G$1019))</f>
        <v/>
      </c>
      <c r="G72" s="74" t="str">
        <f>IF(B72=0,"",LOOKUP($B72,'Course List'!$C$6:$C$1019,'Course List'!H$6:H$1019))</f>
        <v/>
      </c>
      <c r="H72" s="46"/>
      <c r="I72" s="48"/>
      <c r="J72" s="34" t="str">
        <f>IF(H72=0,"",LOOKUP(H72,'GPA Table'!$B$5:$B$16,'GPA Table'!$E$5:$E$16))</f>
        <v/>
      </c>
      <c r="K72" s="231"/>
      <c r="L72" s="229"/>
      <c r="M72" s="17">
        <f t="shared" si="29"/>
        <v>0</v>
      </c>
      <c r="N72" s="17">
        <f t="shared" si="30"/>
        <v>0</v>
      </c>
      <c r="O72" s="10"/>
      <c r="P72" s="21"/>
    </row>
    <row r="73" spans="1:16" s="13" customFormat="1" ht="16.2" thickBot="1" x14ac:dyDescent="0.35">
      <c r="A73" s="201"/>
      <c r="B73" s="202" t="str">
        <f>B64</f>
        <v>Semester</v>
      </c>
      <c r="C73" s="202">
        <f>C64+1</f>
        <v>8</v>
      </c>
      <c r="D73" s="202" t="str">
        <f>D64</f>
        <v>Total Credit Hours</v>
      </c>
      <c r="E73" s="202">
        <f>SUM(E74:E81)</f>
        <v>15</v>
      </c>
      <c r="F73" s="185" t="str">
        <f>F55</f>
        <v>SPRING</v>
      </c>
      <c r="G73" s="185">
        <f>G64+1</f>
        <v>2020</v>
      </c>
      <c r="H73" s="43"/>
      <c r="I73" s="44"/>
      <c r="J73" s="50">
        <f>IF(N73=0,0,ROUND(M73/N73,2))</f>
        <v>0</v>
      </c>
      <c r="K73" s="232"/>
      <c r="L73" s="236"/>
      <c r="M73" s="36">
        <f t="shared" ref="M73:N73" si="33">SUM(M74:M81)</f>
        <v>0</v>
      </c>
      <c r="N73" s="37">
        <f t="shared" si="33"/>
        <v>0</v>
      </c>
      <c r="O73" s="14"/>
      <c r="P73" s="14"/>
    </row>
    <row r="74" spans="1:16" s="186" customFormat="1" x14ac:dyDescent="0.3">
      <c r="A74" s="203">
        <v>1</v>
      </c>
      <c r="B74" s="103" t="s">
        <v>293</v>
      </c>
      <c r="C74" s="103" t="str">
        <f>IF(B74=0,"",LOOKUP($B74,'Course List'!$C$6:$C$1019,'Course List'!D$6:D$1019))</f>
        <v>  190W</v>
      </c>
      <c r="D74" s="103" t="str">
        <f>IF(B74=0,"",LOOKUP($B74,'Course List'!$C$6:$C$1019,'Course List'!E$6:E$1019))</f>
        <v> Contracts and Specifications (WID)</v>
      </c>
      <c r="E74" s="103">
        <f>IF(B74=0,"",LOOKUP($B74,'Course List'!$C$6:$C$1019,'Course List'!F$6:F$1019))</f>
        <v>3</v>
      </c>
      <c r="F74" s="103" t="str">
        <f>IF(B74=0,"",LOOKUP($B74,'Course List'!$C$6:$C$1019,'Course List'!G$6:G$1019))</f>
        <v>S</v>
      </c>
      <c r="G74" s="103" t="str">
        <f>IF(B74=0,"",LOOKUP($B74,'Course List'!$C$6:$C$1019,'Course List'!H$6:H$1019))</f>
        <v>None</v>
      </c>
      <c r="H74" s="45"/>
      <c r="I74" s="47"/>
      <c r="J74" s="32" t="str">
        <f>IF(H74=0,"",LOOKUP(H74,'GPA Table'!$B$5:$B$16,'GPA Table'!$E$5:$E$16))</f>
        <v/>
      </c>
      <c r="K74" s="230"/>
      <c r="L74" s="229"/>
      <c r="M74" s="17">
        <f t="shared" ref="M74:M81" si="34">IF(E74=0,0,IF(H74=0,0,J74*E74))</f>
        <v>0</v>
      </c>
      <c r="N74" s="17">
        <f t="shared" ref="N74:N81" si="35">IF(H74=0,0,E74)</f>
        <v>0</v>
      </c>
      <c r="O74" s="10"/>
      <c r="P74" s="21"/>
    </row>
    <row r="75" spans="1:16" s="186" customFormat="1" ht="31.2" x14ac:dyDescent="0.3">
      <c r="A75" s="203">
        <f>A74+1</f>
        <v>2</v>
      </c>
      <c r="B75" s="196" t="s">
        <v>294</v>
      </c>
      <c r="C75" s="103" t="str">
        <f>IF(B75=0,"",LOOKUP($B75,'Course List'!$C$6:$C$1019,'Course List'!D$6:D$1019))</f>
        <v>  196</v>
      </c>
      <c r="D75" s="103" t="str">
        <f>IF(B75=0,"",LOOKUP($B75,'Course List'!$C$6:$C$1019,'Course List'!E$6:E$1019))</f>
        <v> Design/Cost Analysis-CE Struct</v>
      </c>
      <c r="E75" s="103">
        <f>IF(B75=0,"",LOOKUP($B75,'Course List'!$C$6:$C$1019,'Course List'!F$6:F$1019))</f>
        <v>3</v>
      </c>
      <c r="F75" s="103" t="str">
        <f>IF(B75=0,"",LOOKUP($B75,'Course List'!$C$6:$C$1019,'Course List'!G$6:G$1019))</f>
        <v>S</v>
      </c>
      <c r="G75" s="103" t="str">
        <f>IF(B75=0,"",LOOKUP($B75,'Course List'!$C$6:$C$1019,'Course List'!H$6:H$1019))</f>
        <v>Successful completion of all CE courses up to the end of the 7th semester</v>
      </c>
      <c r="H75" s="45"/>
      <c r="I75" s="47"/>
      <c r="J75" s="33" t="str">
        <f>IF(H75=0,"",LOOKUP(H75,'GPA Table'!$B$5:$B$16,'GPA Table'!$E$5:$E$16))</f>
        <v/>
      </c>
      <c r="K75" s="231"/>
      <c r="L75" s="229"/>
      <c r="M75" s="17">
        <f t="shared" si="34"/>
        <v>0</v>
      </c>
      <c r="N75" s="17">
        <f t="shared" si="35"/>
        <v>0</v>
      </c>
      <c r="O75" s="10"/>
      <c r="P75" s="21"/>
    </row>
    <row r="76" spans="1:16" s="186" customFormat="1" x14ac:dyDescent="0.3">
      <c r="A76" s="203">
        <f t="shared" ref="A76:A78" si="36">A75+1</f>
        <v>3</v>
      </c>
      <c r="B76" s="103" t="s">
        <v>323</v>
      </c>
      <c r="C76" s="103" t="str">
        <f>IF(B76=0,"",LOOKUP($B76,'Course List'!$C$6:$C$1019,'Course List'!D$6:D$1019))</f>
        <v>  232</v>
      </c>
      <c r="D76" s="103" t="str">
        <f>IF(B76=0,"",LOOKUP($B76,'Course List'!$C$6:$C$1019,'Course List'!E$6:E$1019))</f>
        <v> Geotechnical Engineering</v>
      </c>
      <c r="E76" s="103">
        <f>IF(B76=0,"",LOOKUP($B76,'Course List'!$C$6:$C$1019,'Course List'!F$6:F$1019))</f>
        <v>3</v>
      </c>
      <c r="F76" s="103" t="str">
        <f>IF(B76=0,"",LOOKUP($B76,'Course List'!$C$6:$C$1019,'Course List'!G$6:G$1019))</f>
        <v>S</v>
      </c>
      <c r="G76" s="103" t="str">
        <f>IF(B76=0,"",LOOKUP($B76,'Course List'!$C$6:$C$1019,'Course List'!H$6:H$1019))</f>
        <v>Prerequisite: CE 4410 (168) or equivalent</v>
      </c>
      <c r="H76" s="45"/>
      <c r="I76" s="47"/>
      <c r="J76" s="33" t="str">
        <f>IF(H76=0,"",LOOKUP(H76,'GPA Table'!$B$5:$B$16,'GPA Table'!$E$5:$E$16))</f>
        <v/>
      </c>
      <c r="K76" s="231"/>
      <c r="L76" s="229"/>
      <c r="M76" s="17">
        <f t="shared" si="34"/>
        <v>0</v>
      </c>
      <c r="N76" s="17">
        <f t="shared" si="35"/>
        <v>0</v>
      </c>
      <c r="O76" s="10"/>
      <c r="P76" s="21"/>
    </row>
    <row r="77" spans="1:16" s="186" customFormat="1" ht="17.399999999999999" customHeight="1" x14ac:dyDescent="0.3">
      <c r="A77" s="203">
        <f t="shared" si="36"/>
        <v>4</v>
      </c>
      <c r="B77" s="103" t="s">
        <v>824</v>
      </c>
      <c r="C77" s="103" t="str">
        <f>IF(B77=0,"",LOOKUP($B77,'Course List'!$C$6:$C$1019,'Course List'!D$6:D$1019))</f>
        <v>---</v>
      </c>
      <c r="D77" s="103" t="str">
        <f>IF(B77=0,"",LOOKUP($B77,'Course List'!$C$6:$C$1019,'Course List'!E$6:E$1019))</f>
        <v>See the CE Eng. Elective List</v>
      </c>
      <c r="E77" s="103">
        <f>IF(B77=0,"",LOOKUP($B77,'Course List'!$C$6:$C$1019,'Course List'!F$6:F$1019))</f>
        <v>3</v>
      </c>
      <c r="F77" s="103" t="str">
        <f>IF(B77=0,"",LOOKUP($B77,'Course List'!$C$6:$C$1019,'Course List'!G$6:G$1019))</f>
        <v>F &amp; S</v>
      </c>
      <c r="G77" s="103" t="str">
        <f>IF(B77=0,"",LOOKUP($B77,'Course List'!$C$6:$C$1019,'Course List'!H$6:H$1019))</f>
        <v xml:space="preserve"> ---</v>
      </c>
      <c r="H77" s="45"/>
      <c r="I77" s="47"/>
      <c r="J77" s="33" t="str">
        <f>IF(H77=0,"",LOOKUP(H77,'GPA Table'!$B$5:$B$16,'GPA Table'!$E$5:$E$16))</f>
        <v/>
      </c>
      <c r="K77" s="231"/>
      <c r="L77" s="229"/>
      <c r="M77" s="17">
        <f t="shared" si="34"/>
        <v>0</v>
      </c>
      <c r="N77" s="17">
        <f t="shared" si="35"/>
        <v>0</v>
      </c>
      <c r="O77" s="10"/>
      <c r="P77" s="21"/>
    </row>
    <row r="78" spans="1:16" s="186" customFormat="1" x14ac:dyDescent="0.3">
      <c r="A78" s="203">
        <f t="shared" si="36"/>
        <v>5</v>
      </c>
      <c r="B78" s="103" t="s">
        <v>824</v>
      </c>
      <c r="C78" s="103" t="str">
        <f>IF(B78=0,"",LOOKUP($B78,'Course List'!$C$6:$C$1019,'Course List'!D$6:D$1019))</f>
        <v>---</v>
      </c>
      <c r="D78" s="103" t="str">
        <f>IF(B78=0,"",LOOKUP($B78,'Course List'!$C$6:$C$1019,'Course List'!E$6:E$1019))</f>
        <v>See the CE Eng. Elective List</v>
      </c>
      <c r="E78" s="103">
        <f>IF(B78=0,"",LOOKUP($B78,'Course List'!$C$6:$C$1019,'Course List'!F$6:F$1019))</f>
        <v>3</v>
      </c>
      <c r="F78" s="103" t="str">
        <f>IF(B78=0,"",LOOKUP($B78,'Course List'!$C$6:$C$1019,'Course List'!G$6:G$1019))</f>
        <v>F &amp; S</v>
      </c>
      <c r="G78" s="103" t="str">
        <f>IF(B78=0,"",LOOKUP($B78,'Course List'!$C$6:$C$1019,'Course List'!H$6:H$1019))</f>
        <v xml:space="preserve"> ---</v>
      </c>
      <c r="H78" s="45"/>
      <c r="I78" s="47"/>
      <c r="J78" s="33" t="str">
        <f>IF(H78=0,"",LOOKUP(H78,'GPA Table'!$B$5:$B$16,'GPA Table'!$E$5:$E$16))</f>
        <v/>
      </c>
      <c r="K78" s="231"/>
      <c r="L78" s="229"/>
      <c r="M78" s="17">
        <f t="shared" si="34"/>
        <v>0</v>
      </c>
      <c r="N78" s="17">
        <f t="shared" si="35"/>
        <v>0</v>
      </c>
      <c r="O78" s="10"/>
      <c r="P78" s="21"/>
    </row>
    <row r="79" spans="1:16" s="186" customFormat="1" x14ac:dyDescent="0.3">
      <c r="A79" s="203">
        <f>A78+1</f>
        <v>6</v>
      </c>
      <c r="B79" s="73"/>
      <c r="C79" s="73" t="str">
        <f>IF(B79=0,"",LOOKUP($B79,'Course List'!$C$6:$C$1019,'Course List'!D$6:D$1019))</f>
        <v/>
      </c>
      <c r="D79" s="73" t="str">
        <f>IF(B79=0,"",LOOKUP($B79,'Course List'!$C$6:$C$1019,'Course List'!E$6:E$1019))</f>
        <v/>
      </c>
      <c r="E79" s="73" t="str">
        <f>IF(B79=0,"",LOOKUP($B79,'Course List'!$C$6:$C$1019,'Course List'!F$6:F$1019))</f>
        <v/>
      </c>
      <c r="F79" s="73" t="str">
        <f>IF(B79=0,"",LOOKUP($B79,'Course List'!$C$6:$C$1019,'Course List'!G$6:G$1019))</f>
        <v/>
      </c>
      <c r="G79" s="73" t="str">
        <f>IF(B79=0,"",LOOKUP($B79,'Course List'!$C$6:$C$1019,'Course List'!H$6:H$1019))</f>
        <v/>
      </c>
      <c r="H79" s="45"/>
      <c r="I79" s="47"/>
      <c r="J79" s="33" t="str">
        <f>IF(H79=0,"",LOOKUP(H79,'GPA Table'!$B$5:$B$16,'GPA Table'!$E$5:$E$16))</f>
        <v/>
      </c>
      <c r="K79" s="231"/>
      <c r="L79" s="229"/>
      <c r="M79" s="17">
        <f t="shared" si="34"/>
        <v>0</v>
      </c>
      <c r="N79" s="17">
        <f t="shared" si="35"/>
        <v>0</v>
      </c>
      <c r="O79" s="10"/>
      <c r="P79" s="21"/>
    </row>
    <row r="80" spans="1:16" s="186" customFormat="1" x14ac:dyDescent="0.3">
      <c r="A80" s="203">
        <f>A79+1</f>
        <v>7</v>
      </c>
      <c r="B80" s="73"/>
      <c r="C80" s="73" t="str">
        <f>IF(B80=0,"",LOOKUP($B80,'Course List'!$C$6:$C$1019,'Course List'!D$6:D$1019))</f>
        <v/>
      </c>
      <c r="D80" s="73" t="str">
        <f>IF(B80=0,"",LOOKUP($B80,'Course List'!$C$6:$C$1019,'Course List'!E$6:E$1019))</f>
        <v/>
      </c>
      <c r="E80" s="73" t="str">
        <f>IF(B80=0,"",LOOKUP($B80,'Course List'!$C$6:$C$1019,'Course List'!F$6:F$1019))</f>
        <v/>
      </c>
      <c r="F80" s="73" t="str">
        <f>IF(B80=0,"",LOOKUP($B80,'Course List'!$C$6:$C$1019,'Course List'!G$6:G$1019))</f>
        <v/>
      </c>
      <c r="G80" s="73" t="str">
        <f>IF(B80=0,"",LOOKUP($B80,'Course List'!$C$6:$C$1019,'Course List'!H$6:H$1019))</f>
        <v/>
      </c>
      <c r="H80" s="45"/>
      <c r="I80" s="47"/>
      <c r="J80" s="33" t="str">
        <f>IF(H80=0,"",LOOKUP(H80,'GPA Table'!$B$5:$B$16,'GPA Table'!$E$5:$E$16))</f>
        <v/>
      </c>
      <c r="K80" s="231"/>
      <c r="L80" s="229"/>
      <c r="M80" s="17">
        <f t="shared" si="34"/>
        <v>0</v>
      </c>
      <c r="N80" s="17">
        <f t="shared" si="35"/>
        <v>0</v>
      </c>
      <c r="O80" s="10"/>
      <c r="P80" s="21"/>
    </row>
    <row r="81" spans="1:28" s="186" customFormat="1" ht="16.2" thickBot="1" x14ac:dyDescent="0.35">
      <c r="A81" s="204">
        <f t="shared" ref="A81" si="37">A80+1</f>
        <v>8</v>
      </c>
      <c r="B81" s="74"/>
      <c r="C81" s="74" t="str">
        <f>IF(B81=0,"",LOOKUP($B81,'Course List'!$C$6:$C$1019,'Course List'!D$6:D$1019))</f>
        <v/>
      </c>
      <c r="D81" s="74" t="str">
        <f>IF(B81=0,"",LOOKUP($B81,'Course List'!$C$6:$C$1019,'Course List'!E$6:E$1019))</f>
        <v/>
      </c>
      <c r="E81" s="74" t="str">
        <f>IF(B81=0,"",LOOKUP($B81,'Course List'!$C$6:$C$1019,'Course List'!F$6:F$1019))</f>
        <v/>
      </c>
      <c r="F81" s="74" t="str">
        <f>IF(B81=0,"",LOOKUP($B81,'Course List'!$C$6:$C$1019,'Course List'!G$6:G$1019))</f>
        <v/>
      </c>
      <c r="G81" s="74" t="str">
        <f>IF(B81=0,"",LOOKUP($B81,'Course List'!$C$6:$C$1019,'Course List'!H$6:H$1019))</f>
        <v/>
      </c>
      <c r="H81" s="46"/>
      <c r="I81" s="48"/>
      <c r="J81" s="34" t="str">
        <f>IF(H81=0,"",LOOKUP(H81,'GPA Table'!$B$5:$B$16,'GPA Table'!$E$5:$E$16))</f>
        <v/>
      </c>
      <c r="K81" s="233"/>
      <c r="L81" s="229"/>
      <c r="M81" s="17">
        <f t="shared" si="34"/>
        <v>0</v>
      </c>
      <c r="N81" s="17">
        <f t="shared" si="35"/>
        <v>0</v>
      </c>
      <c r="O81" s="10"/>
      <c r="P81" s="21"/>
    </row>
    <row r="82" spans="1:28" s="21" customFormat="1" x14ac:dyDescent="0.3">
      <c r="B82" s="98"/>
      <c r="G82" s="98"/>
      <c r="K82" s="234"/>
      <c r="L82" s="234"/>
      <c r="M82" s="215"/>
      <c r="Q82" s="200"/>
      <c r="R82" s="186"/>
      <c r="S82" s="186"/>
      <c r="T82" s="186"/>
      <c r="U82" s="200"/>
      <c r="V82" s="186"/>
      <c r="W82" s="186"/>
      <c r="X82" s="186"/>
      <c r="Y82" s="186"/>
      <c r="Z82" s="186"/>
      <c r="AA82" s="186"/>
      <c r="AB82" s="186"/>
    </row>
    <row r="83" spans="1:28" x14ac:dyDescent="0.3">
      <c r="Q83" s="200"/>
      <c r="U83" s="200"/>
    </row>
    <row r="84" spans="1:28" x14ac:dyDescent="0.3">
      <c r="Q84" s="200"/>
      <c r="U84" s="200"/>
    </row>
    <row r="85" spans="1:28" x14ac:dyDescent="0.3">
      <c r="Q85" s="200"/>
      <c r="U85" s="200"/>
    </row>
    <row r="86" spans="1:28" x14ac:dyDescent="0.3">
      <c r="Q86" s="200"/>
      <c r="U86" s="200"/>
    </row>
    <row r="87" spans="1:28" x14ac:dyDescent="0.3">
      <c r="U87" s="200"/>
    </row>
    <row r="88" spans="1:28" x14ac:dyDescent="0.3">
      <c r="U88" s="200"/>
    </row>
    <row r="89" spans="1:28" x14ac:dyDescent="0.3">
      <c r="U89" s="200"/>
    </row>
    <row r="90" spans="1:28" x14ac:dyDescent="0.3">
      <c r="U90" s="200"/>
    </row>
    <row r="91" spans="1:28" x14ac:dyDescent="0.3">
      <c r="U91" s="200"/>
    </row>
    <row r="92" spans="1:28" x14ac:dyDescent="0.3">
      <c r="U92" s="200"/>
    </row>
    <row r="93" spans="1:28" x14ac:dyDescent="0.3">
      <c r="U93" s="200"/>
    </row>
    <row r="94" spans="1:28" x14ac:dyDescent="0.3">
      <c r="U94" s="200"/>
    </row>
    <row r="95" spans="1:28" x14ac:dyDescent="0.3">
      <c r="U95" s="200"/>
    </row>
    <row r="96" spans="1:28" x14ac:dyDescent="0.3">
      <c r="U96" s="200"/>
    </row>
    <row r="97" spans="21:21" x14ac:dyDescent="0.3">
      <c r="U97" s="200"/>
    </row>
    <row r="98" spans="21:21" x14ac:dyDescent="0.3">
      <c r="U98" s="200"/>
    </row>
    <row r="99" spans="21:21" x14ac:dyDescent="0.3">
      <c r="U99" s="200"/>
    </row>
    <row r="100" spans="21:21" x14ac:dyDescent="0.3">
      <c r="U100" s="200"/>
    </row>
    <row r="101" spans="21:21" x14ac:dyDescent="0.3">
      <c r="U101" s="200"/>
    </row>
    <row r="102" spans="21:21" x14ac:dyDescent="0.3">
      <c r="U102" s="200"/>
    </row>
    <row r="103" spans="21:21" x14ac:dyDescent="0.3">
      <c r="U103" s="200"/>
    </row>
    <row r="104" spans="21:21" x14ac:dyDescent="0.3">
      <c r="U104" s="200"/>
    </row>
    <row r="105" spans="21:21" x14ac:dyDescent="0.3">
      <c r="U105" s="200"/>
    </row>
    <row r="106" spans="21:21" x14ac:dyDescent="0.3">
      <c r="U106" s="200"/>
    </row>
    <row r="107" spans="21:21" x14ac:dyDescent="0.3">
      <c r="U107" s="200"/>
    </row>
    <row r="108" spans="21:21" x14ac:dyDescent="0.3">
      <c r="U108" s="200"/>
    </row>
    <row r="109" spans="21:21" x14ac:dyDescent="0.3">
      <c r="U109" s="200"/>
    </row>
  </sheetData>
  <sheetProtection password="CD74" sheet="1" objects="1" scenarios="1"/>
  <mergeCells count="14">
    <mergeCell ref="K9:K10"/>
    <mergeCell ref="B6:C6"/>
    <mergeCell ref="D6:F6"/>
    <mergeCell ref="H6:I6"/>
    <mergeCell ref="B7:C7"/>
    <mergeCell ref="D7:F7"/>
    <mergeCell ref="H7:I7"/>
    <mergeCell ref="B5:F5"/>
    <mergeCell ref="H5:I5"/>
    <mergeCell ref="A1:J1"/>
    <mergeCell ref="A2:J2"/>
    <mergeCell ref="A3:J3"/>
    <mergeCell ref="B4:C4"/>
    <mergeCell ref="E4:F4"/>
  </mergeCells>
  <pageMargins left="0.7" right="0.7" top="0.5" bottom="0.27" header="0.3" footer="0.3"/>
  <pageSetup scale="70" fitToHeight="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9"/>
  <sheetViews>
    <sheetView zoomScale="80" zoomScaleNormal="80" workbookViewId="0">
      <selection activeCell="D11" sqref="D11"/>
    </sheetView>
  </sheetViews>
  <sheetFormatPr defaultColWidth="9.109375" defaultRowHeight="15.6" x14ac:dyDescent="0.3"/>
  <cols>
    <col min="1" max="1" width="4.6640625" style="188" customWidth="1"/>
    <col min="2" max="2" width="21.88671875" style="183" customWidth="1"/>
    <col min="3" max="3" width="9.109375" style="188" customWidth="1"/>
    <col min="4" max="4" width="44.33203125" style="188" customWidth="1"/>
    <col min="5" max="5" width="8.33203125" style="188" customWidth="1"/>
    <col min="6" max="6" width="10.5546875" style="188" customWidth="1"/>
    <col min="7" max="7" width="46.33203125" style="183" customWidth="1"/>
    <col min="8" max="8" width="8.5546875" style="188" customWidth="1"/>
    <col min="9" max="9" width="12.5546875" style="188" customWidth="1"/>
    <col min="10" max="10" width="14.109375" style="21" customWidth="1"/>
    <col min="11" max="11" width="67.33203125" style="234" customWidth="1"/>
    <col min="12" max="12" width="8" style="21" customWidth="1"/>
    <col min="13" max="13" width="6" style="21" customWidth="1"/>
    <col min="14" max="14" width="5.6640625" style="21" customWidth="1"/>
    <col min="15" max="15" width="7.6640625" style="21" customWidth="1"/>
    <col min="16" max="25" width="9.109375" style="21"/>
    <col min="26" max="16384" width="9.109375" style="188"/>
  </cols>
  <sheetData>
    <row r="1" spans="1:25" s="187" customFormat="1" x14ac:dyDescent="0.3">
      <c r="A1" s="300" t="s">
        <v>0</v>
      </c>
      <c r="B1" s="300"/>
      <c r="C1" s="300"/>
      <c r="D1" s="300"/>
      <c r="E1" s="300"/>
      <c r="F1" s="300"/>
      <c r="G1" s="300"/>
      <c r="H1" s="300"/>
      <c r="I1" s="300"/>
      <c r="J1" s="300"/>
      <c r="K1" s="227"/>
      <c r="L1" s="186"/>
      <c r="M1" s="186"/>
      <c r="N1" s="186"/>
      <c r="O1" s="186"/>
      <c r="P1" s="13"/>
      <c r="Q1" s="13"/>
      <c r="R1" s="13"/>
      <c r="S1" s="13"/>
      <c r="T1" s="13"/>
      <c r="U1" s="13"/>
      <c r="V1" s="13"/>
      <c r="W1" s="13"/>
      <c r="X1" s="13"/>
      <c r="Y1" s="13"/>
    </row>
    <row r="2" spans="1:25" s="187" customFormat="1" x14ac:dyDescent="0.3">
      <c r="A2" s="300" t="s">
        <v>1</v>
      </c>
      <c r="B2" s="300"/>
      <c r="C2" s="300"/>
      <c r="D2" s="300"/>
      <c r="E2" s="300"/>
      <c r="F2" s="300"/>
      <c r="G2" s="300"/>
      <c r="H2" s="300"/>
      <c r="I2" s="300"/>
      <c r="J2" s="300"/>
      <c r="K2" s="227"/>
      <c r="L2" s="186"/>
      <c r="M2" s="186"/>
      <c r="N2" s="186"/>
      <c r="O2" s="186"/>
      <c r="P2" s="13"/>
      <c r="Q2" s="13"/>
      <c r="R2" s="13"/>
      <c r="S2" s="13"/>
      <c r="T2" s="13"/>
      <c r="U2" s="13"/>
      <c r="V2" s="13"/>
      <c r="W2" s="13"/>
      <c r="X2" s="13"/>
      <c r="Y2" s="13"/>
    </row>
    <row r="3" spans="1:25" s="187" customFormat="1" ht="16.2" thickBot="1" x14ac:dyDescent="0.35">
      <c r="A3" s="300" t="s">
        <v>2</v>
      </c>
      <c r="B3" s="300"/>
      <c r="C3" s="300"/>
      <c r="D3" s="300"/>
      <c r="E3" s="300"/>
      <c r="F3" s="300"/>
      <c r="G3" s="300"/>
      <c r="H3" s="300"/>
      <c r="I3" s="300"/>
      <c r="J3" s="300"/>
      <c r="K3" s="227"/>
      <c r="L3" s="186"/>
      <c r="M3" s="186"/>
      <c r="N3" s="186"/>
      <c r="O3" s="186"/>
      <c r="P3" s="13"/>
      <c r="Q3" s="13"/>
      <c r="R3" s="13"/>
      <c r="S3" s="13"/>
      <c r="T3" s="13"/>
      <c r="U3" s="13"/>
      <c r="V3" s="13"/>
      <c r="W3" s="13"/>
      <c r="X3" s="13"/>
      <c r="Y3" s="13"/>
    </row>
    <row r="4" spans="1:25" x14ac:dyDescent="0.3">
      <c r="B4" s="301" t="s">
        <v>395</v>
      </c>
      <c r="C4" s="302"/>
      <c r="D4" s="184">
        <f>NOTES!G11</f>
        <v>2016</v>
      </c>
      <c r="E4" s="303">
        <f>D4+1</f>
        <v>2017</v>
      </c>
      <c r="F4" s="304"/>
      <c r="G4" s="184" t="s">
        <v>402</v>
      </c>
      <c r="H4" s="184">
        <f>D4+3</f>
        <v>2019</v>
      </c>
      <c r="I4" s="189">
        <f>E4+3</f>
        <v>2020</v>
      </c>
      <c r="J4" s="39" t="s">
        <v>433</v>
      </c>
      <c r="K4" s="228"/>
    </row>
    <row r="5" spans="1:25" s="190" customFormat="1" ht="16.5" customHeight="1" thickBot="1" x14ac:dyDescent="0.35">
      <c r="B5" s="293" t="s">
        <v>461</v>
      </c>
      <c r="C5" s="294"/>
      <c r="D5" s="294"/>
      <c r="E5" s="294"/>
      <c r="F5" s="294"/>
      <c r="G5" s="180" t="s">
        <v>431</v>
      </c>
      <c r="H5" s="305">
        <f>E10+E19+E28+E37+E46+E55+E64+E73</f>
        <v>135</v>
      </c>
      <c r="I5" s="306"/>
      <c r="J5" s="40">
        <f>N9</f>
        <v>0</v>
      </c>
      <c r="K5" s="229"/>
      <c r="L5" s="35"/>
      <c r="M5" s="8"/>
      <c r="N5" s="8"/>
      <c r="O5" s="21"/>
    </row>
    <row r="6" spans="1:25" s="186" customFormat="1" ht="15.75" customHeight="1" x14ac:dyDescent="0.3">
      <c r="B6" s="283" t="s">
        <v>406</v>
      </c>
      <c r="C6" s="284"/>
      <c r="D6" s="287"/>
      <c r="E6" s="287"/>
      <c r="F6" s="287"/>
      <c r="G6" s="26" t="s">
        <v>404</v>
      </c>
      <c r="H6" s="287"/>
      <c r="I6" s="289"/>
      <c r="J6" s="39" t="s">
        <v>432</v>
      </c>
      <c r="K6" s="228"/>
      <c r="M6" s="21"/>
      <c r="N6" s="21"/>
      <c r="O6" s="21"/>
    </row>
    <row r="7" spans="1:25" s="186" customFormat="1" ht="16.5" customHeight="1" thickBot="1" x14ac:dyDescent="0.35">
      <c r="B7" s="285" t="s">
        <v>407</v>
      </c>
      <c r="C7" s="286"/>
      <c r="D7" s="288"/>
      <c r="E7" s="288"/>
      <c r="F7" s="288"/>
      <c r="G7" s="27" t="s">
        <v>405</v>
      </c>
      <c r="H7" s="288"/>
      <c r="I7" s="290"/>
      <c r="J7" s="41">
        <f>IF(N9=0,0,ROUND(M9/N9,2))</f>
        <v>0</v>
      </c>
      <c r="K7" s="229"/>
      <c r="L7" s="42"/>
      <c r="M7" s="21"/>
      <c r="N7" s="21"/>
      <c r="O7" s="21"/>
    </row>
    <row r="8" spans="1:25" s="186" customFormat="1" ht="16.2" thickBot="1" x14ac:dyDescent="0.35">
      <c r="B8" s="99"/>
      <c r="C8" s="6"/>
      <c r="D8" s="7"/>
      <c r="E8" s="8"/>
      <c r="F8" s="8"/>
      <c r="G8" s="8"/>
      <c r="H8" s="8"/>
      <c r="I8" s="8"/>
      <c r="J8" s="8"/>
      <c r="K8" s="229"/>
      <c r="L8" s="9"/>
      <c r="M8" s="10"/>
      <c r="N8" s="10"/>
      <c r="O8" s="10"/>
    </row>
    <row r="9" spans="1:25" s="16" customFormat="1" ht="32.25" customHeight="1" thickBot="1" x14ac:dyDescent="0.35">
      <c r="B9" s="30" t="s">
        <v>371</v>
      </c>
      <c r="C9" s="31" t="s">
        <v>403</v>
      </c>
      <c r="D9" s="31" t="s">
        <v>17</v>
      </c>
      <c r="E9" s="31" t="s">
        <v>18</v>
      </c>
      <c r="F9" s="31" t="s">
        <v>19</v>
      </c>
      <c r="G9" s="31" t="s">
        <v>20</v>
      </c>
      <c r="H9" s="31" t="s">
        <v>5</v>
      </c>
      <c r="I9" s="192" t="s">
        <v>6</v>
      </c>
      <c r="J9" s="49" t="s">
        <v>413</v>
      </c>
      <c r="K9" s="291" t="s">
        <v>828</v>
      </c>
      <c r="M9" s="38">
        <f>M10+M19+M28+M37+M46+M55+M64+M73</f>
        <v>0</v>
      </c>
      <c r="N9" s="38">
        <f>N10+N19+N28+N37+N46+N55+N64+N73</f>
        <v>0</v>
      </c>
    </row>
    <row r="10" spans="1:25" s="13" customFormat="1" ht="16.2" thickBot="1" x14ac:dyDescent="0.35">
      <c r="A10" s="201"/>
      <c r="B10" s="202" t="s">
        <v>19</v>
      </c>
      <c r="C10" s="202">
        <v>1</v>
      </c>
      <c r="D10" s="202" t="s">
        <v>394</v>
      </c>
      <c r="E10" s="202">
        <f>SUM(E11:E18)</f>
        <v>16</v>
      </c>
      <c r="F10" s="185" t="s">
        <v>3</v>
      </c>
      <c r="G10" s="185">
        <f>D4</f>
        <v>2016</v>
      </c>
      <c r="H10" s="43"/>
      <c r="I10" s="44"/>
      <c r="J10" s="50">
        <f>IF(N10=0,0,ROUND(M10/N10,2))</f>
        <v>0</v>
      </c>
      <c r="K10" s="292"/>
      <c r="M10" s="36">
        <f>SUM(M11:M18)</f>
        <v>0</v>
      </c>
      <c r="N10" s="37">
        <f>SUM(N11:N18)</f>
        <v>0</v>
      </c>
      <c r="O10" s="14"/>
      <c r="P10" s="14"/>
    </row>
    <row r="11" spans="1:25" s="186" customFormat="1" x14ac:dyDescent="0.3">
      <c r="A11" s="203">
        <v>1</v>
      </c>
      <c r="B11" s="103" t="s">
        <v>270</v>
      </c>
      <c r="C11" s="103" t="str">
        <f>IF(B11=0,"",LOOKUP($B11,'Course List'!$C$6:$C$1019,'Course List'!D$6:D$1019))</f>
        <v>  001</v>
      </c>
      <c r="D11" s="103" t="str">
        <f>IF(B11=0,"",LOOKUP($B11,'Course List'!$C$6:$C$1019,'Course List'!E$6:E$1019))</f>
        <v> Intro:Civil &amp; Environmentl Eng</v>
      </c>
      <c r="E11" s="103">
        <f>IF(B11=0,"",LOOKUP($B11,'Course List'!$C$6:$C$1019,'Course List'!F$6:F$1019))</f>
        <v>1</v>
      </c>
      <c r="F11" s="103" t="str">
        <f>IF(B11=0,"",LOOKUP($B11,'Course List'!$C$6:$C$1019,'Course List'!G$6:G$1019))</f>
        <v>F</v>
      </c>
      <c r="G11" s="103" t="str">
        <f>IF(B11=0,"",LOOKUP($B11,'Course List'!$C$6:$C$1019,'Course List'!H$6:H$1019))</f>
        <v>None</v>
      </c>
      <c r="H11" s="45"/>
      <c r="I11" s="47"/>
      <c r="J11" s="32" t="str">
        <f>IF(H11=0,"",LOOKUP(H11,'GPA Table'!$B$5:$B$16,'GPA Table'!$E$5:$E$16))</f>
        <v/>
      </c>
      <c r="K11" s="230"/>
      <c r="L11" s="9"/>
      <c r="M11" s="17">
        <f>IF(E11=0,0,IF(H11=0,0,J11*E11))</f>
        <v>0</v>
      </c>
      <c r="N11" s="17">
        <f>IF(H11=0,0,E11)</f>
        <v>0</v>
      </c>
      <c r="O11" s="10"/>
      <c r="P11" s="21"/>
    </row>
    <row r="12" spans="1:25" s="186" customFormat="1" x14ac:dyDescent="0.3">
      <c r="A12" s="203">
        <f>A11+1</f>
        <v>2</v>
      </c>
      <c r="B12" s="196" t="s">
        <v>372</v>
      </c>
      <c r="C12" s="103">
        <f>IF(B12=0,"",LOOKUP($B12,'Course List'!$C$6:$C$1019,'Course List'!D$6:D$1019))</f>
        <v>11</v>
      </c>
      <c r="D12" s="103" t="str">
        <f>IF(B12=0,"",LOOKUP($B12,'Course List'!$C$6:$C$1019,'Course List'!E$6:E$1019))</f>
        <v>General Chemistry I</v>
      </c>
      <c r="E12" s="103">
        <f>IF(B12=0,"",LOOKUP($B12,'Course List'!$C$6:$C$1019,'Course List'!F$6:F$1019))</f>
        <v>4</v>
      </c>
      <c r="F12" s="103" t="str">
        <f>IF(B12=0,"",LOOKUP($B12,'Course List'!$C$6:$C$1019,'Course List'!G$6:G$1019))</f>
        <v>F &amp; S</v>
      </c>
      <c r="G12" s="103" t="str">
        <f>IF(B12=0,"",LOOKUP($B12,'Course List'!$C$6:$C$1019,'Course List'!H$6:H$1019))</f>
        <v>One year of high school algebra</v>
      </c>
      <c r="H12" s="45"/>
      <c r="I12" s="47"/>
      <c r="J12" s="33" t="str">
        <f>IF(H12=0,"",LOOKUP(H12,'GPA Table'!$B$5:$B$16,'GPA Table'!$E$5:$E$16))</f>
        <v/>
      </c>
      <c r="K12" s="231"/>
      <c r="L12" s="9"/>
      <c r="M12" s="17">
        <f t="shared" ref="M12:M17" si="0">IF(E12=0,0,IF(H12=0,0,J12*E12))</f>
        <v>0</v>
      </c>
      <c r="N12" s="17">
        <f t="shared" ref="N12:N17" si="1">IF(H12=0,0,E12)</f>
        <v>0</v>
      </c>
      <c r="O12" s="10"/>
      <c r="P12" s="21"/>
    </row>
    <row r="13" spans="1:25" s="186" customFormat="1" x14ac:dyDescent="0.3">
      <c r="A13" s="203">
        <f t="shared" ref="A13:A18" si="2">A12+1</f>
        <v>3</v>
      </c>
      <c r="B13" s="103" t="s">
        <v>389</v>
      </c>
      <c r="C13" s="103" t="str">
        <f>IF(B13=0,"",LOOKUP($B13,'Course List'!$C$6:$C$1019,'Course List'!D$6:D$1019))</f>
        <v>---</v>
      </c>
      <c r="D13" s="103" t="str">
        <f>IF(B13=0,"",LOOKUP($B13,'Course List'!$C$6:$C$1019,'Course List'!E$6:E$1019))</f>
        <v>See the H/SS List</v>
      </c>
      <c r="E13" s="103">
        <f>IF(B13=0,"",LOOKUP($B13,'Course List'!$C$6:$C$1019,'Course List'!F$6:F$1019))</f>
        <v>3</v>
      </c>
      <c r="F13" s="103" t="str">
        <f>IF(B13=0,"",LOOKUP($B13,'Course List'!$C$6:$C$1019,'Course List'!G$6:G$1019))</f>
        <v>F &amp; S</v>
      </c>
      <c r="G13" s="103" t="str">
        <f>IF(B13=0,"",LOOKUP($B13,'Course List'!$C$6:$C$1019,'Course List'!H$6:H$1019))</f>
        <v xml:space="preserve"> ---</v>
      </c>
      <c r="H13" s="45"/>
      <c r="I13" s="47"/>
      <c r="J13" s="33" t="str">
        <f>IF(H13=0,"",LOOKUP(H13,'GPA Table'!$B$5:$B$16,'GPA Table'!$E$5:$E$16))</f>
        <v/>
      </c>
      <c r="K13" s="231"/>
      <c r="L13" s="9"/>
      <c r="M13" s="17">
        <f t="shared" si="0"/>
        <v>0</v>
      </c>
      <c r="N13" s="17">
        <f t="shared" si="1"/>
        <v>0</v>
      </c>
      <c r="O13" s="10"/>
      <c r="P13" s="21"/>
    </row>
    <row r="14" spans="1:25" s="186" customFormat="1" ht="37.950000000000003" customHeight="1" x14ac:dyDescent="0.3">
      <c r="A14" s="203">
        <f t="shared" si="2"/>
        <v>4</v>
      </c>
      <c r="B14" s="103" t="s">
        <v>369</v>
      </c>
      <c r="C14" s="103">
        <f>IF(B14=0,"",LOOKUP($B14,'Course List'!$C$6:$C$1019,'Course List'!D$6:D$1019))</f>
        <v>31</v>
      </c>
      <c r="D14" s="103" t="str">
        <f>IF(B14=0,"",LOOKUP($B14,'Course List'!$C$6:$C$1019,'Course List'!E$6:E$1019))</f>
        <v>Single-Variable Calculus I </v>
      </c>
      <c r="E14" s="103">
        <f>IF(B14=0,"",LOOKUP($B14,'Course List'!$C$6:$C$1019,'Course List'!F$6:F$1019))</f>
        <v>3</v>
      </c>
      <c r="F14" s="103" t="str">
        <f>IF(B14=0,"",LOOKUP($B14,'Course List'!$C$6:$C$1019,'Course List'!G$6:G$1019))</f>
        <v>F &amp; S</v>
      </c>
      <c r="G14" s="103" t="str">
        <f>IF(B14=0,"",LOOKUP($B14,'Course List'!$C$6:$C$1019,'Course List'!H$6:H$1019))</f>
        <v>The placement examination or a score of 720 or above on the SAT II in mathematics</v>
      </c>
      <c r="H14" s="45"/>
      <c r="I14" s="47"/>
      <c r="J14" s="33" t="str">
        <f>IF(H14=0,"",LOOKUP(H14,'GPA Table'!$B$5:$B$16,'GPA Table'!$E$5:$E$16))</f>
        <v/>
      </c>
      <c r="K14" s="231"/>
      <c r="L14" s="9"/>
      <c r="M14" s="17">
        <f t="shared" si="0"/>
        <v>0</v>
      </c>
      <c r="N14" s="17">
        <f t="shared" si="1"/>
        <v>0</v>
      </c>
      <c r="O14" s="10"/>
      <c r="P14" s="21"/>
    </row>
    <row r="15" spans="1:25" s="186" customFormat="1" x14ac:dyDescent="0.3">
      <c r="A15" s="203">
        <f t="shared" si="2"/>
        <v>5</v>
      </c>
      <c r="B15" s="103" t="s">
        <v>370</v>
      </c>
      <c r="C15" s="103" t="str">
        <f>IF(B15=0,"",LOOKUP($B15,'Course List'!$C$6:$C$1019,'Course List'!D$6:D$1019))</f>
        <v>  001</v>
      </c>
      <c r="D15" s="103" t="str">
        <f>IF(B15=0,"",LOOKUP($B15,'Course List'!$C$6:$C$1019,'Course List'!E$6:E$1019))</f>
        <v> Engineering Orientation</v>
      </c>
      <c r="E15" s="103">
        <f>IF(B15=0,"",LOOKUP($B15,'Course List'!$C$6:$C$1019,'Course List'!F$6:F$1019))</f>
        <v>1</v>
      </c>
      <c r="F15" s="103" t="str">
        <f>IF(B15=0,"",LOOKUP($B15,'Course List'!$C$6:$C$1019,'Course List'!G$6:G$1019))</f>
        <v>F</v>
      </c>
      <c r="G15" s="103" t="str">
        <f>IF(B15=0,"",LOOKUP($B15,'Course List'!$C$6:$C$1019,'Course List'!H$6:H$1019))</f>
        <v xml:space="preserve"> ---</v>
      </c>
      <c r="H15" s="45"/>
      <c r="I15" s="47"/>
      <c r="J15" s="33" t="str">
        <f>IF(H15=0,"",LOOKUP(H15,'GPA Table'!$B$5:$B$16,'GPA Table'!$E$5:$E$16))</f>
        <v/>
      </c>
      <c r="K15" s="231"/>
      <c r="L15" s="9"/>
      <c r="M15" s="17">
        <f t="shared" si="0"/>
        <v>0</v>
      </c>
      <c r="N15" s="17">
        <f t="shared" si="1"/>
        <v>0</v>
      </c>
      <c r="O15" s="10"/>
      <c r="P15" s="21"/>
    </row>
    <row r="16" spans="1:25" s="186" customFormat="1" x14ac:dyDescent="0.3">
      <c r="A16" s="203">
        <f t="shared" si="2"/>
        <v>6</v>
      </c>
      <c r="B16" s="103" t="s">
        <v>269</v>
      </c>
      <c r="C16" s="103">
        <f>IF(B16=0,"",LOOKUP($B16,'Course List'!$C$6:$C$1019,'Course List'!D$6:D$1019))</f>
        <v>20</v>
      </c>
      <c r="D16" s="103" t="str">
        <f>IF(B16=0,"",LOOKUP($B16,'Course List'!$C$6:$C$1019,'Course List'!E$6:E$1019))</f>
        <v>University Writing </v>
      </c>
      <c r="E16" s="103">
        <f>IF(B16=0,"",LOOKUP($B16,'Course List'!$C$6:$C$1019,'Course List'!F$6:F$1019))</f>
        <v>4</v>
      </c>
      <c r="F16" s="103" t="str">
        <f>IF(B16=0,"",LOOKUP($B16,'Course List'!$C$6:$C$1019,'Course List'!G$6:G$1019))</f>
        <v>F &amp; S</v>
      </c>
      <c r="G16" s="103" t="str">
        <f>IF(B16=0,"",LOOKUP($B16,'Course List'!$C$6:$C$1019,'Course List'!H$6:H$1019))</f>
        <v xml:space="preserve"> ---</v>
      </c>
      <c r="H16" s="45"/>
      <c r="I16" s="47"/>
      <c r="J16" s="33" t="str">
        <f>IF(H16=0,"",LOOKUP(H16,'GPA Table'!$B$5:$B$16,'GPA Table'!$E$5:$E$16))</f>
        <v/>
      </c>
      <c r="K16" s="231"/>
      <c r="L16" s="9"/>
      <c r="M16" s="17">
        <f t="shared" si="0"/>
        <v>0</v>
      </c>
      <c r="N16" s="17">
        <f t="shared" si="1"/>
        <v>0</v>
      </c>
      <c r="O16" s="10"/>
      <c r="P16" s="21"/>
    </row>
    <row r="17" spans="1:16" s="186" customFormat="1" x14ac:dyDescent="0.3">
      <c r="A17" s="203">
        <f t="shared" si="2"/>
        <v>7</v>
      </c>
      <c r="B17" s="73"/>
      <c r="C17" s="73" t="str">
        <f>IF(B17=0,"",LOOKUP($B17,'Course List'!$C$6:$C$1019,'Course List'!D$6:D$1019))</f>
        <v/>
      </c>
      <c r="D17" s="73" t="str">
        <f>IF(B17=0,"",LOOKUP($B17,'Course List'!$C$6:$C$1019,'Course List'!E$6:E$1019))</f>
        <v/>
      </c>
      <c r="E17" s="73" t="str">
        <f>IF(B17=0,"",LOOKUP($B17,'Course List'!$C$6:$C$1019,'Course List'!F$6:F$1019))</f>
        <v/>
      </c>
      <c r="F17" s="73" t="str">
        <f>IF(B17=0,"",LOOKUP($B17,'Course List'!$C$6:$C$1019,'Course List'!G$6:G$1019))</f>
        <v/>
      </c>
      <c r="G17" s="73" t="str">
        <f>IF(B17=0,"",LOOKUP($B17,'Course List'!$C$6:$C$1019,'Course List'!H$6:H$1019))</f>
        <v/>
      </c>
      <c r="H17" s="45"/>
      <c r="I17" s="47"/>
      <c r="J17" s="33" t="str">
        <f>IF(H17=0,"",LOOKUP(H17,'GPA Table'!$B$5:$B$16,'GPA Table'!$E$5:$E$16))</f>
        <v/>
      </c>
      <c r="K17" s="231"/>
      <c r="L17" s="9"/>
      <c r="M17" s="17">
        <f t="shared" si="0"/>
        <v>0</v>
      </c>
      <c r="N17" s="17">
        <f t="shared" si="1"/>
        <v>0</v>
      </c>
      <c r="O17" s="10"/>
      <c r="P17" s="21"/>
    </row>
    <row r="18" spans="1:16" s="186" customFormat="1" ht="16.2" thickBot="1" x14ac:dyDescent="0.35">
      <c r="A18" s="204">
        <f t="shared" si="2"/>
        <v>8</v>
      </c>
      <c r="B18" s="74"/>
      <c r="C18" s="74" t="str">
        <f>IF(B18=0,"",LOOKUP($B18,'Course List'!$C$6:$C$1019,'Course List'!D$6:D$1019))</f>
        <v/>
      </c>
      <c r="D18" s="74" t="str">
        <f>IF(B18=0,"",LOOKUP($B18,'Course List'!$C$6:$C$1019,'Course List'!E$6:E$1019))</f>
        <v/>
      </c>
      <c r="E18" s="73" t="str">
        <f>IF(B18=0,"",LOOKUP($B18,'Course List'!$C$6:$C$1019,'Course List'!F$6:F$1019))</f>
        <v/>
      </c>
      <c r="F18" s="74" t="str">
        <f>IF(B18=0,"",LOOKUP($B18,'Course List'!$C$6:$C$1019,'Course List'!G$6:G$1019))</f>
        <v/>
      </c>
      <c r="G18" s="74" t="str">
        <f>IF(B18=0,"",LOOKUP($B18,'Course List'!$C$6:$C$1019,'Course List'!H$6:H$1019))</f>
        <v/>
      </c>
      <c r="H18" s="46"/>
      <c r="I18" s="48"/>
      <c r="J18" s="34" t="str">
        <f>IF(H18=0,"",LOOKUP(H18,'GPA Table'!$B$5:$B$16,'GPA Table'!$E$5:$E$16))</f>
        <v/>
      </c>
      <c r="K18" s="231"/>
      <c r="L18" s="9"/>
      <c r="M18" s="17">
        <f t="shared" ref="M18" si="3">IF(E18=0,0,IF(H18=0,0,J18*E18))</f>
        <v>0</v>
      </c>
      <c r="N18" s="17">
        <f t="shared" ref="N18" si="4">IF(H18=0,0,E18)</f>
        <v>0</v>
      </c>
      <c r="O18" s="10"/>
      <c r="P18" s="21"/>
    </row>
    <row r="19" spans="1:16" s="13" customFormat="1" ht="16.2" thickBot="1" x14ac:dyDescent="0.35">
      <c r="A19" s="201"/>
      <c r="B19" s="202" t="str">
        <f>B10</f>
        <v>Semester</v>
      </c>
      <c r="C19" s="202">
        <f>C10+1</f>
        <v>2</v>
      </c>
      <c r="D19" s="202" t="str">
        <f>D10</f>
        <v>Total Credit Hours</v>
      </c>
      <c r="E19" s="202">
        <f>SUM(E20:E27)</f>
        <v>17</v>
      </c>
      <c r="F19" s="185" t="s">
        <v>4</v>
      </c>
      <c r="G19" s="185">
        <f>G10+1</f>
        <v>2017</v>
      </c>
      <c r="H19" s="43"/>
      <c r="I19" s="44"/>
      <c r="J19" s="50">
        <f>IF(N19=0,0,ROUND(M19/N19,2))</f>
        <v>0</v>
      </c>
      <c r="K19" s="232"/>
      <c r="M19" s="36">
        <f t="shared" ref="M19:N19" si="5">SUM(M20:M27)</f>
        <v>0</v>
      </c>
      <c r="N19" s="37">
        <f t="shared" si="5"/>
        <v>0</v>
      </c>
      <c r="O19" s="14"/>
      <c r="P19" s="14"/>
    </row>
    <row r="20" spans="1:16" s="186" customFormat="1" x14ac:dyDescent="0.3">
      <c r="A20" s="203">
        <v>1</v>
      </c>
      <c r="B20" s="103" t="s">
        <v>567</v>
      </c>
      <c r="C20" s="103" t="str">
        <f>IF(B20=0,"",LOOKUP($B20,'Course List'!$C$6:$C$1019,'Course List'!D$6:D$1019))</f>
        <v>---</v>
      </c>
      <c r="D20" s="103" t="str">
        <f>IF(B20=0,"",LOOKUP($B20,'Course List'!$C$6:$C$1019,'Course List'!E$6:E$1019))</f>
        <v>Introduction to C Programming</v>
      </c>
      <c r="E20" s="103">
        <f>IF(B20=0,"",LOOKUP($B20,'Course List'!$C$6:$C$1019,'Course List'!F$6:F$1019))</f>
        <v>3</v>
      </c>
      <c r="F20" s="103" t="str">
        <f>IF(B20=0,"",LOOKUP($B20,'Course List'!$C$6:$C$1019,'Course List'!G$6:G$1019))</f>
        <v>S</v>
      </c>
      <c r="G20" s="103" t="str">
        <f>IF(B20=0,"",LOOKUP($B20,'Course List'!$C$6:$C$1019,'Course List'!H$6:H$1019))</f>
        <v>Prerequisite: Math 1220 (20) or Math 1231 (31)</v>
      </c>
      <c r="H20" s="45"/>
      <c r="I20" s="47"/>
      <c r="J20" s="32" t="str">
        <f>IF(H20=0,"",LOOKUP(H20,'GPA Table'!$B$5:$B$16,'GPA Table'!$E$5:$E$16))</f>
        <v/>
      </c>
      <c r="K20" s="230"/>
      <c r="L20" s="9"/>
      <c r="M20" s="17">
        <f t="shared" ref="M20:M27" si="6">IF(E20=0,0,IF(H20=0,0,J20*E20))</f>
        <v>0</v>
      </c>
      <c r="N20" s="17">
        <f t="shared" ref="N20:N27" si="7">IF(H20=0,0,E20)</f>
        <v>0</v>
      </c>
      <c r="O20" s="10"/>
      <c r="P20" s="21"/>
    </row>
    <row r="21" spans="1:16" s="186" customFormat="1" x14ac:dyDescent="0.3">
      <c r="A21" s="203">
        <f>A20+1</f>
        <v>2</v>
      </c>
      <c r="B21" s="196" t="s">
        <v>271</v>
      </c>
      <c r="C21" s="103" t="str">
        <f>IF(B21=0,"",LOOKUP($B21,'Course List'!$C$6:$C$1019,'Course List'!D$6:D$1019))</f>
        <v>---</v>
      </c>
      <c r="D21" s="103" t="str">
        <f>IF(B21=0,"",LOOKUP($B21,'Course List'!$C$6:$C$1019,'Course List'!E$6:E$1019))</f>
        <v>Introduction to a Sustainable World</v>
      </c>
      <c r="E21" s="103">
        <f>IF(B21=0,"",LOOKUP($B21,'Course List'!$C$6:$C$1019,'Course List'!F$6:F$1019))</f>
        <v>1</v>
      </c>
      <c r="F21" s="103" t="str">
        <f>IF(B21=0,"",LOOKUP($B21,'Course List'!$C$6:$C$1019,'Course List'!G$6:G$1019))</f>
        <v>S</v>
      </c>
      <c r="G21" s="103" t="str">
        <f>IF(B21=0,"",LOOKUP($B21,'Course List'!$C$6:$C$1019,'Course List'!H$6:H$1019))</f>
        <v>None</v>
      </c>
      <c r="H21" s="45"/>
      <c r="I21" s="47"/>
      <c r="J21" s="33" t="str">
        <f>IF(H21=0,"",LOOKUP(H21,'GPA Table'!$B$5:$B$16,'GPA Table'!$E$5:$E$16))</f>
        <v/>
      </c>
      <c r="K21" s="231"/>
      <c r="L21" s="9"/>
      <c r="M21" s="17">
        <f t="shared" si="6"/>
        <v>0</v>
      </c>
      <c r="N21" s="17">
        <f t="shared" si="7"/>
        <v>0</v>
      </c>
      <c r="O21" s="10"/>
      <c r="P21" s="21"/>
    </row>
    <row r="22" spans="1:16" s="186" customFormat="1" x14ac:dyDescent="0.3">
      <c r="A22" s="203">
        <f t="shared" ref="A22:A27" si="8">A21+1</f>
        <v>3</v>
      </c>
      <c r="B22" s="103" t="s">
        <v>391</v>
      </c>
      <c r="C22" s="103" t="str">
        <f>IF(B22=0,"",LOOKUP($B22,'Course List'!$C$6:$C$1019,'Course List'!D$6:D$1019))</f>
        <v>---</v>
      </c>
      <c r="D22" s="103" t="str">
        <f>IF(B22=0,"",LOOKUP($B22,'Course List'!$C$6:$C$1019,'Course List'!E$6:E$1019))</f>
        <v>See the H/SS List</v>
      </c>
      <c r="E22" s="103">
        <f>IF(B22=0,"",LOOKUP($B22,'Course List'!$C$6:$C$1019,'Course List'!F$6:F$1019))</f>
        <v>3</v>
      </c>
      <c r="F22" s="103" t="str">
        <f>IF(B22=0,"",LOOKUP($B22,'Course List'!$C$6:$C$1019,'Course List'!G$6:G$1019))</f>
        <v>F &amp; S</v>
      </c>
      <c r="G22" s="103" t="str">
        <f>IF(B22=0,"",LOOKUP($B22,'Course List'!$C$6:$C$1019,'Course List'!H$6:H$1019))</f>
        <v xml:space="preserve"> ---</v>
      </c>
      <c r="H22" s="45"/>
      <c r="I22" s="47"/>
      <c r="J22" s="33" t="str">
        <f>IF(H22=0,"",LOOKUP(H22,'GPA Table'!$B$5:$B$16,'GPA Table'!$E$5:$E$16))</f>
        <v/>
      </c>
      <c r="K22" s="231"/>
      <c r="L22" s="9"/>
      <c r="M22" s="17">
        <f t="shared" si="6"/>
        <v>0</v>
      </c>
      <c r="N22" s="17">
        <f t="shared" si="7"/>
        <v>0</v>
      </c>
      <c r="O22" s="10"/>
      <c r="P22" s="21"/>
    </row>
    <row r="23" spans="1:16" s="186" customFormat="1" ht="17.399999999999999" customHeight="1" x14ac:dyDescent="0.3">
      <c r="A23" s="203">
        <f t="shared" si="8"/>
        <v>4</v>
      </c>
      <c r="B23" s="103" t="s">
        <v>261</v>
      </c>
      <c r="C23" s="103">
        <f>IF(B23=0,"",LOOKUP($B23,'Course List'!$C$6:$C$1019,'Course List'!D$6:D$1019))</f>
        <v>4</v>
      </c>
      <c r="D23" s="103" t="str">
        <f>IF(B23=0,"",LOOKUP($B23,'Course List'!$C$6:$C$1019,'Course List'!E$6:E$1019))</f>
        <v>Engineering Drawing and Computer Graphics</v>
      </c>
      <c r="E23" s="103">
        <f>IF(B23=0,"",LOOKUP($B23,'Course List'!$C$6:$C$1019,'Course List'!F$6:F$1019))</f>
        <v>3</v>
      </c>
      <c r="F23" s="103" t="str">
        <f>IF(B23=0,"",LOOKUP($B23,'Course List'!$C$6:$C$1019,'Course List'!G$6:G$1019))</f>
        <v>F &amp; S</v>
      </c>
      <c r="G23" s="103" t="str">
        <f>IF(B23=0,"",LOOKUP($B23,'Course List'!$C$6:$C$1019,'Course List'!H$6:H$1019))</f>
        <v xml:space="preserve"> ---</v>
      </c>
      <c r="H23" s="45"/>
      <c r="I23" s="47"/>
      <c r="J23" s="33" t="str">
        <f>IF(H23=0,"",LOOKUP(H23,'GPA Table'!$B$5:$B$16,'GPA Table'!$E$5:$E$16))</f>
        <v/>
      </c>
      <c r="K23" s="231"/>
      <c r="L23" s="9"/>
      <c r="M23" s="17">
        <f t="shared" si="6"/>
        <v>0</v>
      </c>
      <c r="N23" s="17">
        <f t="shared" si="7"/>
        <v>0</v>
      </c>
      <c r="O23" s="10"/>
      <c r="P23" s="21"/>
    </row>
    <row r="24" spans="1:16" s="186" customFormat="1" x14ac:dyDescent="0.3">
      <c r="A24" s="203">
        <f t="shared" si="8"/>
        <v>5</v>
      </c>
      <c r="B24" s="103" t="s">
        <v>392</v>
      </c>
      <c r="C24" s="103">
        <f>IF(B24=0,"",LOOKUP($B24,'Course List'!$C$6:$C$1019,'Course List'!D$6:D$1019))</f>
        <v>32</v>
      </c>
      <c r="D24" s="103" t="str">
        <f>IF(B24=0,"",LOOKUP($B24,'Course List'!$C$6:$C$1019,'Course List'!E$6:E$1019))</f>
        <v>Single-Variable Calculus II</v>
      </c>
      <c r="E24" s="103">
        <f>IF(B24=0,"",LOOKUP($B24,'Course List'!$C$6:$C$1019,'Course List'!F$6:F$1019))</f>
        <v>3</v>
      </c>
      <c r="F24" s="103" t="str">
        <f>IF(B24=0,"",LOOKUP($B24,'Course List'!$C$6:$C$1019,'Course List'!G$6:G$1019))</f>
        <v>F &amp; S</v>
      </c>
      <c r="G24" s="103" t="str">
        <f>IF(B24=0,"",LOOKUP($B24,'Course List'!$C$6:$C$1019,'Course List'!H$6:H$1019))</f>
        <v>Prerequisite: Math 1221 (21) or 1231 (31)</v>
      </c>
      <c r="H24" s="45"/>
      <c r="I24" s="47"/>
      <c r="J24" s="33" t="str">
        <f>IF(H24=0,"",LOOKUP(H24,'GPA Table'!$B$5:$B$16,'GPA Table'!$E$5:$E$16))</f>
        <v/>
      </c>
      <c r="K24" s="231"/>
      <c r="L24" s="9"/>
      <c r="M24" s="17">
        <f t="shared" si="6"/>
        <v>0</v>
      </c>
      <c r="N24" s="17">
        <f t="shared" si="7"/>
        <v>0</v>
      </c>
      <c r="O24" s="10"/>
      <c r="P24" s="21"/>
    </row>
    <row r="25" spans="1:16" s="186" customFormat="1" ht="31.2" x14ac:dyDescent="0.3">
      <c r="A25" s="203">
        <f t="shared" si="8"/>
        <v>6</v>
      </c>
      <c r="B25" s="103" t="s">
        <v>393</v>
      </c>
      <c r="C25" s="103">
        <f>IF(B25=0,"",LOOKUP($B25,'Course List'!$C$6:$C$1019,'Course List'!D$6:D$1019))</f>
        <v>21</v>
      </c>
      <c r="D25" s="103" t="str">
        <f>IF(B25=0,"",LOOKUP($B25,'Course List'!$C$6:$C$1019,'Course List'!E$6:E$1019))</f>
        <v>University Physics I</v>
      </c>
      <c r="E25" s="103">
        <f>IF(B25=0,"",LOOKUP($B25,'Course List'!$C$6:$C$1019,'Course List'!F$6:F$1019))</f>
        <v>4</v>
      </c>
      <c r="F25" s="103" t="str">
        <f>IF(B25=0,"",LOOKUP($B25,'Course List'!$C$6:$C$1019,'Course List'!G$6:G$1019))</f>
        <v>F &amp; S</v>
      </c>
      <c r="G25" s="103" t="str">
        <f>IF(B25=0,"",LOOKUP($B25,'Course List'!$C$6:$C$1019,'Course List'!H$6:H$1019))</f>
        <v>Prerequisite: Math 1231 (31), co-requisite Math 1232 (32)</v>
      </c>
      <c r="H25" s="45"/>
      <c r="I25" s="47"/>
      <c r="J25" s="33" t="str">
        <f>IF(H25=0,"",LOOKUP(H25,'GPA Table'!$B$5:$B$16,'GPA Table'!$E$5:$E$16))</f>
        <v/>
      </c>
      <c r="K25" s="231"/>
      <c r="L25" s="9"/>
      <c r="M25" s="17">
        <f t="shared" si="6"/>
        <v>0</v>
      </c>
      <c r="N25" s="17">
        <f t="shared" si="7"/>
        <v>0</v>
      </c>
      <c r="O25" s="10"/>
      <c r="P25" s="21"/>
    </row>
    <row r="26" spans="1:16" s="186" customFormat="1" x14ac:dyDescent="0.3">
      <c r="A26" s="203">
        <f t="shared" si="8"/>
        <v>7</v>
      </c>
      <c r="B26" s="73"/>
      <c r="C26" s="73" t="str">
        <f>IF(B26=0,"",LOOKUP($B26,'Course List'!$C$6:$C$1019,'Course List'!D$6:D$1019))</f>
        <v/>
      </c>
      <c r="D26" s="73" t="str">
        <f>IF(B26=0,"",LOOKUP($B26,'Course List'!$C$6:$C$1019,'Course List'!E$6:E$1019))</f>
        <v/>
      </c>
      <c r="E26" s="73" t="str">
        <f>IF(B26=0,"",LOOKUP($B26,'Course List'!$C$6:$C$1019,'Course List'!F$6:F$1019))</f>
        <v/>
      </c>
      <c r="F26" s="73" t="str">
        <f>IF(B26=0,"",LOOKUP($B26,'Course List'!$C$6:$C$1019,'Course List'!G$6:G$1019))</f>
        <v/>
      </c>
      <c r="G26" s="73" t="str">
        <f>IF(B26=0,"",LOOKUP($B26,'Course List'!$C$6:$C$1019,'Course List'!H$6:H$1019))</f>
        <v/>
      </c>
      <c r="H26" s="45"/>
      <c r="I26" s="47"/>
      <c r="J26" s="33" t="str">
        <f>IF(H26=0,"",LOOKUP(H26,'GPA Table'!$B$5:$B$16,'GPA Table'!$E$5:$E$16))</f>
        <v/>
      </c>
      <c r="K26" s="231"/>
      <c r="L26" s="9"/>
      <c r="M26" s="17">
        <f t="shared" si="6"/>
        <v>0</v>
      </c>
      <c r="N26" s="17">
        <f t="shared" si="7"/>
        <v>0</v>
      </c>
      <c r="O26" s="10"/>
      <c r="P26" s="21"/>
    </row>
    <row r="27" spans="1:16" s="186" customFormat="1" ht="16.2" thickBot="1" x14ac:dyDescent="0.35">
      <c r="A27" s="204">
        <f t="shared" si="8"/>
        <v>8</v>
      </c>
      <c r="B27" s="74"/>
      <c r="C27" s="74" t="str">
        <f>IF(B27=0,"",LOOKUP($B27,'Course List'!$C$6:$C$1019,'Course List'!D$6:D$1019))</f>
        <v/>
      </c>
      <c r="D27" s="74" t="str">
        <f>IF(B27=0,"",LOOKUP($B27,'Course List'!$C$6:$C$1019,'Course List'!E$6:E$1019))</f>
        <v/>
      </c>
      <c r="E27" s="73" t="str">
        <f>IF(B27=0,"",LOOKUP($B27,'Course List'!$C$6:$C$1019,'Course List'!F$6:F$1019))</f>
        <v/>
      </c>
      <c r="F27" s="74" t="str">
        <f>IF(B27=0,"",LOOKUP($B27,'Course List'!$C$6:$C$1019,'Course List'!G$6:G$1019))</f>
        <v/>
      </c>
      <c r="G27" s="74" t="str">
        <f>IF(B27=0,"",LOOKUP($B27,'Course List'!$C$6:$C$1019,'Course List'!H$6:H$1019))</f>
        <v/>
      </c>
      <c r="H27" s="46"/>
      <c r="I27" s="48"/>
      <c r="J27" s="34" t="str">
        <f>IF(H27=0,"",LOOKUP(H27,'GPA Table'!$B$5:$B$16,'GPA Table'!$E$5:$E$16))</f>
        <v/>
      </c>
      <c r="K27" s="231"/>
      <c r="L27" s="9"/>
      <c r="M27" s="17">
        <f t="shared" si="6"/>
        <v>0</v>
      </c>
      <c r="N27" s="17">
        <f t="shared" si="7"/>
        <v>0</v>
      </c>
      <c r="O27" s="10"/>
      <c r="P27" s="21"/>
    </row>
    <row r="28" spans="1:16" s="13" customFormat="1" ht="16.2" thickBot="1" x14ac:dyDescent="0.35">
      <c r="A28" s="201"/>
      <c r="B28" s="202" t="str">
        <f>B19</f>
        <v>Semester</v>
      </c>
      <c r="C28" s="202">
        <f>C19+1</f>
        <v>3</v>
      </c>
      <c r="D28" s="202" t="str">
        <f>D19</f>
        <v>Total Credit Hours</v>
      </c>
      <c r="E28" s="202">
        <f>SUM(E29:E36)</f>
        <v>19</v>
      </c>
      <c r="F28" s="185" t="str">
        <f>F10</f>
        <v>FALL</v>
      </c>
      <c r="G28" s="185">
        <f>G19</f>
        <v>2017</v>
      </c>
      <c r="H28" s="43"/>
      <c r="I28" s="44"/>
      <c r="J28" s="50">
        <f>IF(N28=0,0,ROUND(M28/N28,2))</f>
        <v>0</v>
      </c>
      <c r="K28" s="232"/>
      <c r="M28" s="36">
        <f t="shared" ref="M28:N28" si="9">SUM(M29:M36)</f>
        <v>0</v>
      </c>
      <c r="N28" s="37">
        <f t="shared" si="9"/>
        <v>0</v>
      </c>
      <c r="O28" s="14"/>
      <c r="P28" s="14"/>
    </row>
    <row r="29" spans="1:16" s="186" customFormat="1" x14ac:dyDescent="0.3">
      <c r="A29" s="203">
        <v>1</v>
      </c>
      <c r="B29" s="103" t="s">
        <v>478</v>
      </c>
      <c r="C29" s="103" t="str">
        <f>IF(B29=0,"",LOOKUP($B29,'Course List'!$C$6:$C$1019,'Course List'!D$6:D$1019))</f>
        <v>  057</v>
      </c>
      <c r="D29" s="103" t="str">
        <f>IF(B29=0,"",LOOKUP($B29,'Course List'!$C$6:$C$1019,'Course List'!E$6:E$1019))</f>
        <v> Analytical Mechanics I (w 2-hr recitation)</v>
      </c>
      <c r="E29" s="103">
        <f>IF(B29=0,"",LOOKUP($B29,'Course List'!$C$6:$C$1019,'Course List'!F$6:F$1019))</f>
        <v>3</v>
      </c>
      <c r="F29" s="103" t="str">
        <f>IF(B29=0,"",LOOKUP($B29,'Course List'!$C$6:$C$1019,'Course List'!G$6:G$1019))</f>
        <v>F &amp; S</v>
      </c>
      <c r="G29" s="103" t="str">
        <f>IF(B29=0,"",LOOKUP($B29,'Course List'!$C$6:$C$1019,'Course List'!H$6:H$1019))</f>
        <v>Prerequisite: Phys 1021 (21)</v>
      </c>
      <c r="H29" s="45"/>
      <c r="I29" s="47"/>
      <c r="J29" s="32" t="str">
        <f>IF(H29=0,"",LOOKUP(H29,'GPA Table'!$B$5:$B$16,'GPA Table'!$E$5:$E$16))</f>
        <v/>
      </c>
      <c r="K29" s="230"/>
      <c r="L29" s="9"/>
      <c r="M29" s="17">
        <f t="shared" ref="M29:M36" si="10">IF(E29=0,0,IF(H29=0,0,J29*E29))</f>
        <v>0</v>
      </c>
      <c r="N29" s="17">
        <f t="shared" ref="N29:N36" si="11">IF(H29=0,0,E29)</f>
        <v>0</v>
      </c>
      <c r="O29" s="10"/>
      <c r="P29" s="21"/>
    </row>
    <row r="30" spans="1:16" s="186" customFormat="1" x14ac:dyDescent="0.3">
      <c r="A30" s="203">
        <f>A29+1</f>
        <v>2</v>
      </c>
      <c r="B30" s="196" t="s">
        <v>396</v>
      </c>
      <c r="C30" s="103" t="str">
        <f>IF(B30=0,"",LOOKUP($B30,'Course List'!$C$6:$C$1019,'Course List'!D$6:D$1019))</f>
        <v>  113</v>
      </c>
      <c r="D30" s="103" t="str">
        <f>IF(B30=0,"",LOOKUP($B30,'Course List'!$C$6:$C$1019,'Course List'!E$6:E$1019))</f>
        <v> Engineering Analysis I</v>
      </c>
      <c r="E30" s="103">
        <f>IF(B30=0,"",LOOKUP($B30,'Course List'!$C$6:$C$1019,'Course List'!F$6:F$1019))</f>
        <v>3</v>
      </c>
      <c r="F30" s="103" t="str">
        <f>IF(B30=0,"",LOOKUP($B30,'Course List'!$C$6:$C$1019,'Course List'!G$6:G$1019))</f>
        <v>F &amp; S</v>
      </c>
      <c r="G30" s="103" t="str">
        <f>IF(B30=0,"",LOOKUP($B30,'Course List'!$C$6:$C$1019,'Course List'!H$6:H$1019))</f>
        <v xml:space="preserve"> Prerequisite or Corequisite: Math 2233</v>
      </c>
      <c r="H30" s="45"/>
      <c r="I30" s="47"/>
      <c r="J30" s="33" t="str">
        <f>IF(H30=0,"",LOOKUP(H30,'GPA Table'!$B$5:$B$16,'GPA Table'!$E$5:$E$16))</f>
        <v/>
      </c>
      <c r="K30" s="231"/>
      <c r="L30" s="9"/>
      <c r="M30" s="17">
        <f t="shared" si="10"/>
        <v>0</v>
      </c>
      <c r="N30" s="17">
        <f t="shared" si="11"/>
        <v>0</v>
      </c>
      <c r="O30" s="10"/>
      <c r="P30" s="21"/>
    </row>
    <row r="31" spans="1:16" s="186" customFormat="1" x14ac:dyDescent="0.3">
      <c r="A31" s="203">
        <f t="shared" ref="A31:A36" si="12">A30+1</f>
        <v>3</v>
      </c>
      <c r="B31" s="103" t="s">
        <v>274</v>
      </c>
      <c r="C31" s="103" t="str">
        <f>IF(B31=0,"",LOOKUP($B31,'Course List'!$C$6:$C$1019,'Course List'!D$6:D$1019))</f>
        <v>---</v>
      </c>
      <c r="D31" s="103" t="str">
        <f>IF(B31=0,"",LOOKUP($B31,'Course List'!$C$6:$C$1019,'Course List'!E$6:E$1019))</f>
        <v>Environmental Sustainability </v>
      </c>
      <c r="E31" s="103">
        <f>IF(B31=0,"",LOOKUP($B31,'Course List'!$C$6:$C$1019,'Course List'!F$6:F$1019))</f>
        <v>3</v>
      </c>
      <c r="F31" s="103" t="str">
        <f>IF(B31=0,"",LOOKUP($B31,'Course List'!$C$6:$C$1019,'Course List'!G$6:G$1019))</f>
        <v>F &amp; S</v>
      </c>
      <c r="G31" s="103" t="str">
        <f>IF(B31=0,"",LOOKUP($B31,'Course List'!$C$6:$C$1019,'Course List'!H$6:H$1019))</f>
        <v>None</v>
      </c>
      <c r="H31" s="45"/>
      <c r="I31" s="47"/>
      <c r="J31" s="33" t="str">
        <f>IF(H31=0,"",LOOKUP(H31,'GPA Table'!$B$5:$B$16,'GPA Table'!$E$5:$E$16))</f>
        <v/>
      </c>
      <c r="K31" s="231"/>
      <c r="L31" s="9"/>
      <c r="M31" s="17">
        <f t="shared" si="10"/>
        <v>0</v>
      </c>
      <c r="N31" s="17">
        <f t="shared" si="11"/>
        <v>0</v>
      </c>
      <c r="O31" s="10"/>
      <c r="P31" s="21"/>
    </row>
    <row r="32" spans="1:16" s="186" customFormat="1" ht="17.399999999999999" customHeight="1" x14ac:dyDescent="0.3">
      <c r="A32" s="203">
        <f t="shared" si="12"/>
        <v>4</v>
      </c>
      <c r="B32" s="103" t="s">
        <v>7</v>
      </c>
      <c r="C32" s="103" t="str">
        <f>IF(B32=0,"",LOOKUP($B32,'Course List'!$C$6:$C$1019,'Course List'!D$6:D$1019))</f>
        <v>---</v>
      </c>
      <c r="D32" s="103" t="str">
        <f>IF(B32=0,"",LOOKUP($B32,'Course List'!$C$6:$C$1019,'Course List'!E$6:E$1019))</f>
        <v>See the H/SS List</v>
      </c>
      <c r="E32" s="103">
        <f>IF(B32=0,"",LOOKUP($B32,'Course List'!$C$6:$C$1019,'Course List'!F$6:F$1019))</f>
        <v>3</v>
      </c>
      <c r="F32" s="103" t="str">
        <f>IF(B32=0,"",LOOKUP($B32,'Course List'!$C$6:$C$1019,'Course List'!G$6:G$1019))</f>
        <v>F &amp; S</v>
      </c>
      <c r="G32" s="103" t="str">
        <f>IF(B32=0,"",LOOKUP($B32,'Course List'!$C$6:$C$1019,'Course List'!H$6:H$1019))</f>
        <v xml:space="preserve"> ---</v>
      </c>
      <c r="H32" s="45"/>
      <c r="I32" s="47"/>
      <c r="J32" s="33" t="str">
        <f>IF(H32=0,"",LOOKUP(H32,'GPA Table'!$B$5:$B$16,'GPA Table'!$E$5:$E$16))</f>
        <v/>
      </c>
      <c r="K32" s="231"/>
      <c r="L32" s="9"/>
      <c r="M32" s="17">
        <f t="shared" si="10"/>
        <v>0</v>
      </c>
      <c r="N32" s="17">
        <f t="shared" si="11"/>
        <v>0</v>
      </c>
      <c r="O32" s="10"/>
      <c r="P32" s="21"/>
    </row>
    <row r="33" spans="1:16" s="186" customFormat="1" x14ac:dyDescent="0.3">
      <c r="A33" s="203">
        <f t="shared" si="12"/>
        <v>5</v>
      </c>
      <c r="B33" s="103" t="s">
        <v>69</v>
      </c>
      <c r="C33" s="103">
        <f>IF(B33=0,"",LOOKUP($B33,'Course List'!$C$6:$C$1019,'Course List'!D$6:D$1019))</f>
        <v>33</v>
      </c>
      <c r="D33" s="103" t="str">
        <f>IF(B33=0,"",LOOKUP($B33,'Course List'!$C$6:$C$1019,'Course List'!E$6:E$1019))</f>
        <v>Multivariable Calculus</v>
      </c>
      <c r="E33" s="103">
        <f>IF(B33=0,"",LOOKUP($B33,'Course List'!$C$6:$C$1019,'Course List'!F$6:F$1019))</f>
        <v>3</v>
      </c>
      <c r="F33" s="103" t="str">
        <f>IF(B33=0,"",LOOKUP($B33,'Course List'!$C$6:$C$1019,'Course List'!G$6:G$1019))</f>
        <v>F &amp; S</v>
      </c>
      <c r="G33" s="103" t="str">
        <f>IF(B33=0,"",LOOKUP($B33,'Course List'!$C$6:$C$1019,'Course List'!H$6:H$1019))</f>
        <v>Prerequisite: Math 1232 (32)</v>
      </c>
      <c r="H33" s="45"/>
      <c r="I33" s="47"/>
      <c r="J33" s="33" t="str">
        <f>IF(H33=0,"",LOOKUP(H33,'GPA Table'!$B$5:$B$16,'GPA Table'!$E$5:$E$16))</f>
        <v/>
      </c>
      <c r="K33" s="231"/>
      <c r="L33" s="9"/>
      <c r="M33" s="17">
        <f t="shared" si="10"/>
        <v>0</v>
      </c>
      <c r="N33" s="17">
        <f t="shared" si="11"/>
        <v>0</v>
      </c>
      <c r="O33" s="10"/>
      <c r="P33" s="21"/>
    </row>
    <row r="34" spans="1:16" s="186" customFormat="1" x14ac:dyDescent="0.3">
      <c r="A34" s="203">
        <f t="shared" si="12"/>
        <v>6</v>
      </c>
      <c r="B34" s="103" t="s">
        <v>397</v>
      </c>
      <c r="C34" s="103">
        <f>IF(B34=0,"",LOOKUP($B34,'Course List'!$C$6:$C$1019,'Course List'!D$6:D$1019))</f>
        <v>22</v>
      </c>
      <c r="D34" s="103" t="str">
        <f>IF(B34=0,"",LOOKUP($B34,'Course List'!$C$6:$C$1019,'Course List'!E$6:E$1019))</f>
        <v>University Physics II</v>
      </c>
      <c r="E34" s="103">
        <f>IF(B34=0,"",LOOKUP($B34,'Course List'!$C$6:$C$1019,'Course List'!F$6:F$1019))</f>
        <v>4</v>
      </c>
      <c r="F34" s="103" t="str">
        <f>IF(B34=0,"",LOOKUP($B34,'Course List'!$C$6:$C$1019,'Course List'!G$6:G$1019))</f>
        <v>F &amp; S</v>
      </c>
      <c r="G34" s="103" t="str">
        <f>IF(B34=0,"",LOOKUP($B34,'Course List'!$C$6:$C$1019,'Course List'!H$6:H$1019))</f>
        <v>Prerequisite: Phys 1021 (21)</v>
      </c>
      <c r="H34" s="45"/>
      <c r="I34" s="47"/>
      <c r="J34" s="33" t="str">
        <f>IF(H34=0,"",LOOKUP(H34,'GPA Table'!$B$5:$B$16,'GPA Table'!$E$5:$E$16))</f>
        <v/>
      </c>
      <c r="K34" s="231"/>
      <c r="L34" s="9"/>
      <c r="M34" s="17">
        <f t="shared" si="10"/>
        <v>0</v>
      </c>
      <c r="N34" s="17">
        <f t="shared" si="11"/>
        <v>0</v>
      </c>
      <c r="O34" s="10"/>
      <c r="P34" s="21"/>
    </row>
    <row r="35" spans="1:16" s="186" customFormat="1" x14ac:dyDescent="0.3">
      <c r="A35" s="203">
        <f t="shared" si="12"/>
        <v>7</v>
      </c>
      <c r="B35" s="73"/>
      <c r="C35" s="73" t="str">
        <f>IF(B35=0,"",LOOKUP($B35,'Course List'!$C$6:$C$1019,'Course List'!D$6:D$1019))</f>
        <v/>
      </c>
      <c r="D35" s="73" t="str">
        <f>IF(B35=0,"",LOOKUP($B35,'Course List'!$C$6:$C$1019,'Course List'!E$6:E$1019))</f>
        <v/>
      </c>
      <c r="E35" s="73" t="str">
        <f>IF(B35=0,"",LOOKUP($B35,'Course List'!$C$6:$C$1019,'Course List'!F$6:F$1019))</f>
        <v/>
      </c>
      <c r="F35" s="73" t="str">
        <f>IF(B35=0,"",LOOKUP($B35,'Course List'!$C$6:$C$1019,'Course List'!G$6:G$1019))</f>
        <v/>
      </c>
      <c r="G35" s="73" t="str">
        <f>IF(B35=0,"",LOOKUP($B35,'Course List'!$C$6:$C$1019,'Course List'!H$6:H$1019))</f>
        <v/>
      </c>
      <c r="H35" s="45"/>
      <c r="I35" s="47"/>
      <c r="J35" s="33" t="str">
        <f>IF(H35=0,"",LOOKUP(H35,'GPA Table'!$B$5:$B$16,'GPA Table'!$E$5:$E$16))</f>
        <v/>
      </c>
      <c r="K35" s="231"/>
      <c r="L35" s="9"/>
      <c r="M35" s="17">
        <f t="shared" si="10"/>
        <v>0</v>
      </c>
      <c r="N35" s="17">
        <f t="shared" si="11"/>
        <v>0</v>
      </c>
      <c r="O35" s="10"/>
      <c r="P35" s="21"/>
    </row>
    <row r="36" spans="1:16" s="186" customFormat="1" ht="16.2" thickBot="1" x14ac:dyDescent="0.35">
      <c r="A36" s="204">
        <f t="shared" si="12"/>
        <v>8</v>
      </c>
      <c r="B36" s="74"/>
      <c r="C36" s="74" t="str">
        <f>IF(B36=0,"",LOOKUP($B36,'Course List'!$C$6:$C$1019,'Course List'!D$6:D$1019))</f>
        <v/>
      </c>
      <c r="D36" s="74" t="str">
        <f>IF(B36=0,"",LOOKUP($B36,'Course List'!$C$6:$C$1019,'Course List'!E$6:E$1019))</f>
        <v/>
      </c>
      <c r="E36" s="73" t="str">
        <f>IF(B36=0,"",LOOKUP($B36,'Course List'!$C$6:$C$1019,'Course List'!F$6:F$1019))</f>
        <v/>
      </c>
      <c r="F36" s="74" t="str">
        <f>IF(B36=0,"",LOOKUP($B36,'Course List'!$C$6:$C$1019,'Course List'!G$6:G$1019))</f>
        <v/>
      </c>
      <c r="G36" s="74" t="str">
        <f>IF(B36=0,"",LOOKUP($B36,'Course List'!$C$6:$C$1019,'Course List'!H$6:H$1019))</f>
        <v/>
      </c>
      <c r="H36" s="46"/>
      <c r="I36" s="48"/>
      <c r="J36" s="34" t="str">
        <f>IF(H36=0,"",LOOKUP(H36,'GPA Table'!$B$5:$B$16,'GPA Table'!$E$5:$E$16))</f>
        <v/>
      </c>
      <c r="K36" s="231"/>
      <c r="L36" s="9"/>
      <c r="M36" s="17">
        <f t="shared" si="10"/>
        <v>0</v>
      </c>
      <c r="N36" s="17">
        <f t="shared" si="11"/>
        <v>0</v>
      </c>
      <c r="O36" s="10"/>
      <c r="P36" s="21"/>
    </row>
    <row r="37" spans="1:16" s="13" customFormat="1" ht="16.2" thickBot="1" x14ac:dyDescent="0.35">
      <c r="A37" s="201"/>
      <c r="B37" s="202" t="str">
        <f>B28</f>
        <v>Semester</v>
      </c>
      <c r="C37" s="202">
        <f>C28+1</f>
        <v>4</v>
      </c>
      <c r="D37" s="202" t="str">
        <f>D28</f>
        <v>Total Credit Hours</v>
      </c>
      <c r="E37" s="202">
        <f>SUM(E38:E45)</f>
        <v>18</v>
      </c>
      <c r="F37" s="185" t="str">
        <f>F19</f>
        <v>SPRING</v>
      </c>
      <c r="G37" s="185">
        <f>G28+1</f>
        <v>2018</v>
      </c>
      <c r="H37" s="43"/>
      <c r="I37" s="44"/>
      <c r="J37" s="50">
        <f>IF(N37=0,0,ROUND(M37/N37,2))</f>
        <v>0</v>
      </c>
      <c r="K37" s="232"/>
      <c r="M37" s="36">
        <f t="shared" ref="M37:N37" si="13">SUM(M38:M45)</f>
        <v>0</v>
      </c>
      <c r="N37" s="37">
        <f t="shared" si="13"/>
        <v>0</v>
      </c>
      <c r="O37" s="14"/>
      <c r="P37" s="14"/>
    </row>
    <row r="38" spans="1:16" s="186" customFormat="1" x14ac:dyDescent="0.3">
      <c r="A38" s="203">
        <v>1</v>
      </c>
      <c r="B38" s="103" t="s">
        <v>398</v>
      </c>
      <c r="C38" s="103" t="str">
        <f>IF(B38=0,"",LOOKUP($B38,'Course List'!$C$6:$C$1019,'Course List'!D$6:D$1019))</f>
        <v>  058</v>
      </c>
      <c r="D38" s="103" t="str">
        <f>IF(B38=0,"",LOOKUP($B38,'Course List'!$C$6:$C$1019,'Course List'!E$6:E$1019))</f>
        <v> Analytical Mechanics II (w 2-hr recitation)</v>
      </c>
      <c r="E38" s="103">
        <f>IF(B38=0,"",LOOKUP($B38,'Course List'!$C$6:$C$1019,'Course List'!F$6:F$1019))</f>
        <v>3</v>
      </c>
      <c r="F38" s="103" t="str">
        <f>IF(B38=0,"",LOOKUP($B38,'Course List'!$C$6:$C$1019,'Course List'!G$6:G$1019))</f>
        <v>F &amp; S</v>
      </c>
      <c r="G38" s="103" t="str">
        <f>IF(B38=0,"",LOOKUP($B38,'Course List'!$C$6:$C$1019,'Course List'!H$6:H$1019))</f>
        <v>Prerequisite: ApSc 2057 (57)</v>
      </c>
      <c r="H38" s="45"/>
      <c r="I38" s="47"/>
      <c r="J38" s="32" t="str">
        <f>IF(H38=0,"",LOOKUP(H38,'GPA Table'!$B$5:$B$16,'GPA Table'!$E$5:$E$16))</f>
        <v/>
      </c>
      <c r="K38" s="230"/>
      <c r="L38" s="9"/>
      <c r="M38" s="17">
        <f t="shared" ref="M38:M45" si="14">IF(E38=0,0,IF(H38=0,0,J38*E38))</f>
        <v>0</v>
      </c>
      <c r="N38" s="17">
        <f t="shared" ref="N38:N45" si="15">IF(H38=0,0,E38)</f>
        <v>0</v>
      </c>
      <c r="O38" s="10"/>
      <c r="P38" s="21"/>
    </row>
    <row r="39" spans="1:16" s="186" customFormat="1" ht="31.2" x14ac:dyDescent="0.3">
      <c r="A39" s="203">
        <f>A38+1</f>
        <v>2</v>
      </c>
      <c r="B39" s="196" t="s">
        <v>272</v>
      </c>
      <c r="C39" s="103" t="str">
        <f>IF(B39=0,"",LOOKUP($B39,'Course List'!$C$6:$C$1019,'Course List'!D$6:D$1019))</f>
        <v>  117</v>
      </c>
      <c r="D39" s="103" t="str">
        <f>IF(B39=0,"",LOOKUP($B39,'Course List'!$C$6:$C$1019,'Course List'!E$6:E$1019))</f>
        <v> Engineering Computations (w 2-hr recitation)</v>
      </c>
      <c r="E39" s="103">
        <f>IF(B39=0,"",LOOKUP($B39,'Course List'!$C$6:$C$1019,'Course List'!F$6:F$1019))</f>
        <v>3</v>
      </c>
      <c r="F39" s="103" t="str">
        <f>IF(B39=0,"",LOOKUP($B39,'Course List'!$C$6:$C$1019,'Course List'!G$6:G$1019))</f>
        <v>S</v>
      </c>
      <c r="G39" s="103" t="str">
        <f>IF(B39=0,"",LOOKUP($B39,'Course List'!$C$6:$C$1019,'Course List'!H$6:H$1019))</f>
        <v>Prerequisite: CSci 1041, ApSc 2113 CSCI 1121</v>
      </c>
      <c r="H39" s="45"/>
      <c r="I39" s="47"/>
      <c r="J39" s="33" t="str">
        <f>IF(H39=0,"",LOOKUP(H39,'GPA Table'!$B$5:$B$16,'GPA Table'!$E$5:$E$16))</f>
        <v/>
      </c>
      <c r="K39" s="231"/>
      <c r="L39" s="9"/>
      <c r="M39" s="17">
        <f t="shared" si="14"/>
        <v>0</v>
      </c>
      <c r="N39" s="17">
        <f t="shared" si="15"/>
        <v>0</v>
      </c>
      <c r="O39" s="10"/>
      <c r="P39" s="21"/>
    </row>
    <row r="40" spans="1:16" s="186" customFormat="1" x14ac:dyDescent="0.3">
      <c r="A40" s="203">
        <f t="shared" ref="A40:A42" si="16">A39+1</f>
        <v>3</v>
      </c>
      <c r="B40" s="103" t="s">
        <v>273</v>
      </c>
      <c r="C40" s="103" t="str">
        <f>IF(B40=0,"",LOOKUP($B40,'Course List'!$C$6:$C$1019,'Course List'!D$6:D$1019))</f>
        <v>  120</v>
      </c>
      <c r="D40" s="103" t="str">
        <f>IF(B40=0,"",LOOKUP($B40,'Course List'!$C$6:$C$1019,'Course List'!E$6:E$1019))</f>
        <v> Intro to Mechanics of Solids</v>
      </c>
      <c r="E40" s="103">
        <f>IF(B40=0,"",LOOKUP($B40,'Course List'!$C$6:$C$1019,'Course List'!F$6:F$1019))</f>
        <v>3</v>
      </c>
      <c r="F40" s="103" t="str">
        <f>IF(B40=0,"",LOOKUP($B40,'Course List'!$C$6:$C$1019,'Course List'!G$6:G$1019))</f>
        <v>F &amp; S</v>
      </c>
      <c r="G40" s="103" t="str">
        <f>IF(B40=0,"",LOOKUP($B40,'Course List'!$C$6:$C$1019,'Course List'!H$6:H$1019))</f>
        <v>Prerequisite: ApSc 2057 (57), ApSc 2113 (113)</v>
      </c>
      <c r="H40" s="45"/>
      <c r="I40" s="47"/>
      <c r="J40" s="33" t="str">
        <f>IF(H40=0,"",LOOKUP(H40,'GPA Table'!$B$5:$B$16,'GPA Table'!$E$5:$E$16))</f>
        <v/>
      </c>
      <c r="K40" s="231"/>
      <c r="L40" s="9"/>
      <c r="M40" s="17">
        <f t="shared" si="14"/>
        <v>0</v>
      </c>
      <c r="N40" s="17">
        <f t="shared" si="15"/>
        <v>0</v>
      </c>
      <c r="O40" s="10"/>
      <c r="P40" s="21"/>
    </row>
    <row r="41" spans="1:16" s="186" customFormat="1" ht="17.399999999999999" customHeight="1" x14ac:dyDescent="0.3">
      <c r="A41" s="203">
        <f t="shared" si="16"/>
        <v>4</v>
      </c>
      <c r="B41" s="103" t="s">
        <v>281</v>
      </c>
      <c r="C41" s="103" t="str">
        <f>IF(B41=0,"",LOOKUP($B41,'Course List'!$C$6:$C$1019,'Course List'!D$6:D$1019))</f>
        <v>  170</v>
      </c>
      <c r="D41" s="103" t="str">
        <f>IF(B41=0,"",LOOKUP($B41,'Course List'!$C$6:$C$1019,'Course List'!E$6:E$1019))</f>
        <v> Intro to Transportation Engine</v>
      </c>
      <c r="E41" s="103">
        <f>IF(B41=0,"",LOOKUP($B41,'Course List'!$C$6:$C$1019,'Course List'!F$6:F$1019))</f>
        <v>3</v>
      </c>
      <c r="F41" s="103" t="str">
        <f>IF(B41=0,"",LOOKUP($B41,'Course List'!$C$6:$C$1019,'Course List'!G$6:G$1019))</f>
        <v>S</v>
      </c>
      <c r="G41" s="103" t="str">
        <f>IF(B41=0,"",LOOKUP($B41,'Course List'!$C$6:$C$1019,'Course List'!H$6:H$1019))</f>
        <v>Prerequisite: Math 2233 (33)</v>
      </c>
      <c r="H41" s="45"/>
      <c r="I41" s="47"/>
      <c r="J41" s="33" t="str">
        <f>IF(H41=0,"",LOOKUP(H41,'GPA Table'!$B$5:$B$16,'GPA Table'!$E$5:$E$16))</f>
        <v/>
      </c>
      <c r="K41" s="231"/>
      <c r="L41" s="9"/>
      <c r="M41" s="17">
        <f t="shared" si="14"/>
        <v>0</v>
      </c>
      <c r="N41" s="17">
        <f t="shared" si="15"/>
        <v>0</v>
      </c>
      <c r="O41" s="10"/>
      <c r="P41" s="21"/>
    </row>
    <row r="42" spans="1:16" s="186" customFormat="1" x14ac:dyDescent="0.3">
      <c r="A42" s="203">
        <f t="shared" si="16"/>
        <v>5</v>
      </c>
      <c r="B42" s="103" t="s">
        <v>399</v>
      </c>
      <c r="C42" s="103">
        <f>IF(B42=0,"",LOOKUP($B42,'Course List'!$C$6:$C$1019,'Course List'!D$6:D$1019))</f>
        <v>1</v>
      </c>
      <c r="D42" s="103" t="str">
        <f>IF(B42=0,"",LOOKUP($B42,'Course List'!$C$6:$C$1019,'Course List'!E$6:E$1019))</f>
        <v>Physical Geology</v>
      </c>
      <c r="E42" s="103">
        <f>IF(B42=0,"",LOOKUP($B42,'Course List'!$C$6:$C$1019,'Course List'!F$6:F$1019))</f>
        <v>3</v>
      </c>
      <c r="F42" s="103" t="str">
        <f>IF(B42=0,"",LOOKUP($B42,'Course List'!$C$6:$C$1019,'Course List'!G$6:G$1019))</f>
        <v>F &amp; S</v>
      </c>
      <c r="G42" s="103" t="str">
        <f>IF(B42=0,"",LOOKUP($B42,'Course List'!$C$6:$C$1019,'Course List'!H$6:H$1019))</f>
        <v xml:space="preserve"> ---</v>
      </c>
      <c r="H42" s="45"/>
      <c r="I42" s="47"/>
      <c r="J42" s="33" t="str">
        <f>IF(H42=0,"",LOOKUP(H42,'GPA Table'!$B$5:$B$16,'GPA Table'!$E$5:$E$16))</f>
        <v/>
      </c>
      <c r="K42" s="231"/>
      <c r="L42" s="9"/>
      <c r="M42" s="17">
        <f t="shared" si="14"/>
        <v>0</v>
      </c>
      <c r="N42" s="17">
        <f t="shared" si="15"/>
        <v>0</v>
      </c>
      <c r="O42" s="10"/>
      <c r="P42" s="21"/>
    </row>
    <row r="43" spans="1:16" s="186" customFormat="1" x14ac:dyDescent="0.3">
      <c r="A43" s="203">
        <f>A42+1</f>
        <v>6</v>
      </c>
      <c r="B43" s="103" t="s">
        <v>8</v>
      </c>
      <c r="C43" s="103" t="str">
        <f>IF(B43=0,"",LOOKUP($B43,'Course List'!$C$6:$C$1019,'Course List'!D$6:D$1019))</f>
        <v>---</v>
      </c>
      <c r="D43" s="103" t="str">
        <f>IF(B43=0,"",LOOKUP($B43,'Course List'!$C$6:$C$1019,'Course List'!E$6:E$1019))</f>
        <v>See the H/SS List</v>
      </c>
      <c r="E43" s="103">
        <f>IF(B43=0,"",LOOKUP($B43,'Course List'!$C$6:$C$1019,'Course List'!F$6:F$1019))</f>
        <v>3</v>
      </c>
      <c r="F43" s="103" t="str">
        <f>IF(B43=0,"",LOOKUP($B43,'Course List'!$C$6:$C$1019,'Course List'!G$6:G$1019))</f>
        <v>F &amp; S</v>
      </c>
      <c r="G43" s="103" t="str">
        <f>IF(B43=0,"",LOOKUP($B43,'Course List'!$C$6:$C$1019,'Course List'!H$6:H$1019))</f>
        <v xml:space="preserve"> ---</v>
      </c>
      <c r="H43" s="45"/>
      <c r="I43" s="47"/>
      <c r="J43" s="33" t="str">
        <f>IF(H43=0,"",LOOKUP(H43,'GPA Table'!$B$5:$B$16,'GPA Table'!$E$5:$E$16))</f>
        <v/>
      </c>
      <c r="K43" s="231"/>
      <c r="L43" s="9"/>
      <c r="M43" s="17">
        <f t="shared" si="14"/>
        <v>0</v>
      </c>
      <c r="N43" s="17">
        <f t="shared" si="15"/>
        <v>0</v>
      </c>
      <c r="O43" s="10"/>
      <c r="P43" s="21"/>
    </row>
    <row r="44" spans="1:16" s="186" customFormat="1" x14ac:dyDescent="0.3">
      <c r="A44" s="203">
        <f>A43+1</f>
        <v>7</v>
      </c>
      <c r="B44" s="73"/>
      <c r="C44" s="73" t="str">
        <f>IF(B44=0,"",LOOKUP($B44,'Course List'!$C$6:$C$1019,'Course List'!D$6:D$1019))</f>
        <v/>
      </c>
      <c r="D44" s="73" t="str">
        <f>IF(B44=0,"",LOOKUP($B44,'Course List'!$C$6:$C$1019,'Course List'!E$6:E$1019))</f>
        <v/>
      </c>
      <c r="E44" s="73" t="str">
        <f>IF(B44=0,"",LOOKUP($B44,'Course List'!$C$6:$C$1019,'Course List'!F$6:F$1019))</f>
        <v/>
      </c>
      <c r="F44" s="73" t="str">
        <f>IF(B44=0,"",LOOKUP($B44,'Course List'!$C$6:$C$1019,'Course List'!G$6:G$1019))</f>
        <v/>
      </c>
      <c r="G44" s="73" t="str">
        <f>IF(B44=0,"",LOOKUP($B44,'Course List'!$C$6:$C$1019,'Course List'!H$6:H$1019))</f>
        <v/>
      </c>
      <c r="H44" s="45"/>
      <c r="I44" s="47"/>
      <c r="J44" s="33" t="str">
        <f>IF(H44=0,"",LOOKUP(H44,'GPA Table'!$B$5:$B$16,'GPA Table'!$E$5:$E$16))</f>
        <v/>
      </c>
      <c r="K44" s="231"/>
      <c r="L44" s="9"/>
      <c r="M44" s="17">
        <f t="shared" si="14"/>
        <v>0</v>
      </c>
      <c r="N44" s="17">
        <f t="shared" si="15"/>
        <v>0</v>
      </c>
      <c r="O44" s="10"/>
      <c r="P44" s="21"/>
    </row>
    <row r="45" spans="1:16" s="186" customFormat="1" ht="16.2" thickBot="1" x14ac:dyDescent="0.35">
      <c r="A45" s="204">
        <f t="shared" ref="A45" si="17">A44+1</f>
        <v>8</v>
      </c>
      <c r="B45" s="74"/>
      <c r="C45" s="74" t="str">
        <f>IF(B45=0,"",LOOKUP($B45,'Course List'!$C$6:$C$1019,'Course List'!D$6:D$1019))</f>
        <v/>
      </c>
      <c r="D45" s="74" t="str">
        <f>IF(B45=0,"",LOOKUP($B45,'Course List'!$C$6:$C$1019,'Course List'!E$6:E$1019))</f>
        <v/>
      </c>
      <c r="E45" s="73" t="str">
        <f>IF(B45=0,"",LOOKUP($B45,'Course List'!$C$6:$C$1019,'Course List'!F$6:F$1019))</f>
        <v/>
      </c>
      <c r="F45" s="74" t="str">
        <f>IF(B45=0,"",LOOKUP($B45,'Course List'!$C$6:$C$1019,'Course List'!G$6:G$1019))</f>
        <v/>
      </c>
      <c r="G45" s="74" t="str">
        <f>IF(B45=0,"",LOOKUP($B45,'Course List'!$C$6:$C$1019,'Course List'!H$6:H$1019))</f>
        <v/>
      </c>
      <c r="H45" s="46"/>
      <c r="I45" s="48"/>
      <c r="J45" s="34" t="str">
        <f>IF(H45=0,"",LOOKUP(H45,'GPA Table'!$B$5:$B$16,'GPA Table'!$E$5:$E$16))</f>
        <v/>
      </c>
      <c r="K45" s="231"/>
      <c r="L45" s="9"/>
      <c r="M45" s="17">
        <f t="shared" si="14"/>
        <v>0</v>
      </c>
      <c r="N45" s="17">
        <f t="shared" si="15"/>
        <v>0</v>
      </c>
      <c r="O45" s="10"/>
      <c r="P45" s="21"/>
    </row>
    <row r="46" spans="1:16" s="13" customFormat="1" ht="16.2" thickBot="1" x14ac:dyDescent="0.35">
      <c r="A46" s="201"/>
      <c r="B46" s="202" t="str">
        <f>B37</f>
        <v>Semester</v>
      </c>
      <c r="C46" s="202">
        <f>C37+1</f>
        <v>5</v>
      </c>
      <c r="D46" s="202" t="str">
        <f>D37</f>
        <v>Total Credit Hours</v>
      </c>
      <c r="E46" s="202">
        <f>SUM(E47:E54)</f>
        <v>18</v>
      </c>
      <c r="F46" s="185" t="str">
        <f>F28</f>
        <v>FALL</v>
      </c>
      <c r="G46" s="185">
        <f>G37</f>
        <v>2018</v>
      </c>
      <c r="H46" s="43"/>
      <c r="I46" s="44"/>
      <c r="J46" s="50">
        <f>IF(N46=0,0,ROUND(M46/N46,2))</f>
        <v>0</v>
      </c>
      <c r="K46" s="232"/>
      <c r="M46" s="36">
        <f t="shared" ref="M46:N46" si="18">SUM(M47:M54)</f>
        <v>0</v>
      </c>
      <c r="N46" s="37">
        <f t="shared" si="18"/>
        <v>0</v>
      </c>
      <c r="O46" s="14"/>
      <c r="P46" s="14"/>
    </row>
    <row r="47" spans="1:16" s="186" customFormat="1" x14ac:dyDescent="0.3">
      <c r="A47" s="203">
        <v>1</v>
      </c>
      <c r="B47" s="103" t="s">
        <v>400</v>
      </c>
      <c r="C47" s="103">
        <f>IF(B47=0,"",LOOKUP($B47,'Course List'!$C$6:$C$1019,'Course List'!D$6:D$1019))</f>
        <v>115</v>
      </c>
      <c r="D47" s="103" t="str">
        <f>IF(B47=0,"",LOOKUP($B47,'Course List'!$C$6:$C$1019,'Course List'!E$6:E$1019))</f>
        <v>Engineering Analysis III</v>
      </c>
      <c r="E47" s="103">
        <f>IF(B47=0,"",LOOKUP($B47,'Course List'!$C$6:$C$1019,'Course List'!F$6:F$1019))</f>
        <v>3</v>
      </c>
      <c r="F47" s="103" t="str">
        <f>IF(B47=0,"",LOOKUP($B47,'Course List'!$C$6:$C$1019,'Course List'!G$6:G$1019))</f>
        <v>F &amp; S</v>
      </c>
      <c r="G47" s="103" t="str">
        <f>IF(B47=0,"",LOOKUP($B47,'Course List'!$C$6:$C$1019,'Course List'!H$6:H$1019))</f>
        <v>Prerequisite: Math 1232 (32), UW 1020 (20)</v>
      </c>
      <c r="H47" s="45"/>
      <c r="I47" s="47"/>
      <c r="J47" s="32" t="str">
        <f>IF(H47=0,"",LOOKUP(H47,'GPA Table'!$B$5:$B$16,'GPA Table'!$E$5:$E$16))</f>
        <v/>
      </c>
      <c r="K47" s="230"/>
      <c r="L47" s="9"/>
      <c r="M47" s="17">
        <f t="shared" ref="M47:M54" si="19">IF(E47=0,0,IF(H47=0,0,J47*E47))</f>
        <v>0</v>
      </c>
      <c r="N47" s="17">
        <f t="shared" ref="N47:N54" si="20">IF(H47=0,0,E47)</f>
        <v>0</v>
      </c>
      <c r="O47" s="10"/>
      <c r="P47" s="21"/>
    </row>
    <row r="48" spans="1:16" s="186" customFormat="1" x14ac:dyDescent="0.3">
      <c r="A48" s="203">
        <f>A47+1</f>
        <v>2</v>
      </c>
      <c r="B48" s="196" t="s">
        <v>282</v>
      </c>
      <c r="C48" s="103" t="str">
        <f>IF(B48=0,"",LOOKUP($B48,'Course List'!$C$6:$C$1019,'Course List'!D$6:D$1019))</f>
        <v>  166</v>
      </c>
      <c r="D48" s="103" t="str">
        <f>IF(B48=0,"",LOOKUP($B48,'Course List'!$C$6:$C$1019,'Course List'!E$6:E$1019))</f>
        <v> Materials Engineering</v>
      </c>
      <c r="E48" s="103">
        <f>IF(B48=0,"",LOOKUP($B48,'Course List'!$C$6:$C$1019,'Course List'!F$6:F$1019))</f>
        <v>2</v>
      </c>
      <c r="F48" s="103" t="str">
        <f>IF(B48=0,"",LOOKUP($B48,'Course List'!$C$6:$C$1019,'Course List'!G$6:G$1019))</f>
        <v>F</v>
      </c>
      <c r="G48" s="103" t="str">
        <f>IF(B48=0,"",LOOKUP($B48,'Course List'!$C$6:$C$1019,'Course List'!H$6:H$1019))</f>
        <v xml:space="preserve">Prerequisite: CE 2220 (120) </v>
      </c>
      <c r="H48" s="45"/>
      <c r="I48" s="47"/>
      <c r="J48" s="33" t="str">
        <f>IF(H48=0,"",LOOKUP(H48,'GPA Table'!$B$5:$B$16,'GPA Table'!$E$5:$E$16))</f>
        <v/>
      </c>
      <c r="K48" s="231"/>
      <c r="L48" s="9"/>
      <c r="M48" s="17">
        <f t="shared" si="19"/>
        <v>0</v>
      </c>
      <c r="N48" s="17">
        <f t="shared" si="20"/>
        <v>0</v>
      </c>
      <c r="O48" s="10"/>
      <c r="P48" s="21"/>
    </row>
    <row r="49" spans="1:16" s="186" customFormat="1" x14ac:dyDescent="0.3">
      <c r="A49" s="203">
        <f t="shared" ref="A49:A51" si="21">A48+1</f>
        <v>3</v>
      </c>
      <c r="B49" s="103" t="s">
        <v>283</v>
      </c>
      <c r="C49" s="103" t="str">
        <f>IF(B49=0,"",LOOKUP($B49,'Course List'!$C$6:$C$1019,'Course List'!D$6:D$1019))</f>
        <v>  167W</v>
      </c>
      <c r="D49" s="103" t="str">
        <f>IF(B49=0,"",LOOKUP($B49,'Course List'!$C$6:$C$1019,'Course List'!E$6:E$1019))</f>
        <v> Mechanics of Materials Lab (WID)</v>
      </c>
      <c r="E49" s="103">
        <f>IF(B49=0,"",LOOKUP($B49,'Course List'!$C$6:$C$1019,'Course List'!F$6:F$1019))</f>
        <v>1</v>
      </c>
      <c r="F49" s="103" t="str">
        <f>IF(B49=0,"",LOOKUP($B49,'Course List'!$C$6:$C$1019,'Course List'!G$6:G$1019))</f>
        <v>F</v>
      </c>
      <c r="G49" s="103" t="str">
        <f>IF(B49=0,"",LOOKUP($B49,'Course List'!$C$6:$C$1019,'Course List'!H$6:H$1019))</f>
        <v>Prerequisite or corequisite: CE3110 (166)</v>
      </c>
      <c r="H49" s="45"/>
      <c r="I49" s="47"/>
      <c r="J49" s="33" t="str">
        <f>IF(H49=0,"",LOOKUP(H49,'GPA Table'!$B$5:$B$16,'GPA Table'!$E$5:$E$16))</f>
        <v/>
      </c>
      <c r="K49" s="231"/>
      <c r="L49" s="9"/>
      <c r="M49" s="17">
        <f t="shared" si="19"/>
        <v>0</v>
      </c>
      <c r="N49" s="17">
        <f t="shared" si="20"/>
        <v>0</v>
      </c>
      <c r="O49" s="10"/>
      <c r="P49" s="21"/>
    </row>
    <row r="50" spans="1:16" s="186" customFormat="1" ht="17.399999999999999" customHeight="1" x14ac:dyDescent="0.3">
      <c r="A50" s="203">
        <f t="shared" si="21"/>
        <v>4</v>
      </c>
      <c r="B50" s="103" t="s">
        <v>284</v>
      </c>
      <c r="C50" s="103" t="str">
        <f>IF(B50=0,"",LOOKUP($B50,'Course List'!$C$6:$C$1019,'Course List'!D$6:D$1019))</f>
        <v>  121</v>
      </c>
      <c r="D50" s="103" t="str">
        <f>IF(B50=0,"",LOOKUP($B50,'Course List'!$C$6:$C$1019,'Course List'!E$6:E$1019))</f>
        <v> Structural Theory I (w 2-hr recitation)</v>
      </c>
      <c r="E50" s="103">
        <f>IF(B50=0,"",LOOKUP($B50,'Course List'!$C$6:$C$1019,'Course List'!F$6:F$1019))</f>
        <v>3</v>
      </c>
      <c r="F50" s="103" t="str">
        <f>IF(B50=0,"",LOOKUP($B50,'Course List'!$C$6:$C$1019,'Course List'!G$6:G$1019))</f>
        <v>F</v>
      </c>
      <c r="G50" s="103" t="str">
        <f>IF(B50=0,"",LOOKUP($B50,'Course List'!$C$6:$C$1019,'Course List'!H$6:H$1019))</f>
        <v>Prerequisite: CE 2210 (117), CE 2220 (120)</v>
      </c>
      <c r="H50" s="45"/>
      <c r="I50" s="47"/>
      <c r="J50" s="33" t="str">
        <f>IF(H50=0,"",LOOKUP(H50,'GPA Table'!$B$5:$B$16,'GPA Table'!$E$5:$E$16))</f>
        <v/>
      </c>
      <c r="K50" s="231"/>
      <c r="L50" s="9"/>
      <c r="M50" s="17">
        <f t="shared" si="19"/>
        <v>0</v>
      </c>
      <c r="N50" s="17">
        <f t="shared" si="20"/>
        <v>0</v>
      </c>
      <c r="O50" s="10"/>
      <c r="P50" s="21"/>
    </row>
    <row r="51" spans="1:16" s="186" customFormat="1" ht="31.2" x14ac:dyDescent="0.3">
      <c r="A51" s="203">
        <f t="shared" si="21"/>
        <v>5</v>
      </c>
      <c r="B51" s="103" t="s">
        <v>275</v>
      </c>
      <c r="C51" s="103" t="str">
        <f>IF(B51=0,"",LOOKUP($B51,'Course List'!$C$6:$C$1019,'Course List'!D$6:D$1019))</f>
        <v>---</v>
      </c>
      <c r="D51" s="103" t="str">
        <f>IF(B51=0,"",LOOKUP($B51,'Course List'!$C$6:$C$1019,'Course List'!E$6:E$1019))</f>
        <v>Sustainable Urban Planning Dynamics
Counted as H/SS 5</v>
      </c>
      <c r="E51" s="103">
        <f>IF(B51=0,"",LOOKUP($B51,'Course List'!$C$6:$C$1019,'Course List'!F$6:F$1019))</f>
        <v>3</v>
      </c>
      <c r="F51" s="103" t="str">
        <f>IF(B51=0,"",LOOKUP($B51,'Course List'!$C$6:$C$1019,'Course List'!G$6:G$1019))</f>
        <v>F</v>
      </c>
      <c r="G51" s="103" t="str">
        <f>IF(B51=0,"",LOOKUP($B51,'Course List'!$C$6:$C$1019,'Course List'!H$6:H$1019))</f>
        <v>Prerequisite: CE 2710 (170)</v>
      </c>
      <c r="H51" s="45"/>
      <c r="I51" s="47"/>
      <c r="J51" s="33" t="str">
        <f>IF(H51=0,"",LOOKUP(H51,'GPA Table'!$B$5:$B$16,'GPA Table'!$E$5:$E$16))</f>
        <v/>
      </c>
      <c r="K51" s="231"/>
      <c r="L51" s="9"/>
      <c r="M51" s="17">
        <f t="shared" si="19"/>
        <v>0</v>
      </c>
      <c r="N51" s="17">
        <f t="shared" si="20"/>
        <v>0</v>
      </c>
      <c r="O51" s="10"/>
      <c r="P51" s="21"/>
    </row>
    <row r="52" spans="1:16" s="186" customFormat="1" x14ac:dyDescent="0.3">
      <c r="A52" s="203">
        <f>A51+1</f>
        <v>6</v>
      </c>
      <c r="B52" s="103" t="s">
        <v>10</v>
      </c>
      <c r="C52" s="103" t="str">
        <f>IF(B52=0,"",LOOKUP($B52,'Course List'!$C$6:$C$1019,'Course List'!D$6:D$1019))</f>
        <v>---</v>
      </c>
      <c r="D52" s="103" t="str">
        <f>IF(B52=0,"",LOOKUP($B52,'Course List'!$C$6:$C$1019,'Course List'!E$6:E$1019))</f>
        <v>See the H/SS List</v>
      </c>
      <c r="E52" s="103">
        <f>IF(B52=0,"",LOOKUP($B52,'Course List'!$C$6:$C$1019,'Course List'!F$6:F$1019))</f>
        <v>3</v>
      </c>
      <c r="F52" s="103" t="str">
        <f>IF(B52=0,"",LOOKUP($B52,'Course List'!$C$6:$C$1019,'Course List'!G$6:G$1019))</f>
        <v>F &amp; S</v>
      </c>
      <c r="G52" s="103" t="str">
        <f>IF(B52=0,"",LOOKUP($B52,'Course List'!$C$6:$C$1019,'Course List'!H$6:H$1019))</f>
        <v xml:space="preserve"> ---</v>
      </c>
      <c r="H52" s="45"/>
      <c r="I52" s="47"/>
      <c r="J52" s="33" t="str">
        <f>IF(H52=0,"",LOOKUP(H52,'GPA Table'!$B$5:$B$16,'GPA Table'!$E$5:$E$16))</f>
        <v/>
      </c>
      <c r="K52" s="231"/>
      <c r="L52" s="9"/>
      <c r="M52" s="17">
        <f t="shared" si="19"/>
        <v>0</v>
      </c>
      <c r="N52" s="17">
        <f t="shared" si="20"/>
        <v>0</v>
      </c>
      <c r="O52" s="10"/>
      <c r="P52" s="21"/>
    </row>
    <row r="53" spans="1:16" s="186" customFormat="1" x14ac:dyDescent="0.3">
      <c r="A53" s="203">
        <f>A52+1</f>
        <v>7</v>
      </c>
      <c r="B53" s="103" t="s">
        <v>262</v>
      </c>
      <c r="C53" s="103">
        <f>IF(B53=0,"",LOOKUP($B53,'Course List'!$C$6:$C$1019,'Course List'!D$6:D$1019))</f>
        <v>126</v>
      </c>
      <c r="D53" s="103" t="str">
        <f>IF(B53=0,"",LOOKUP($B53,'Course List'!$C$6:$C$1019,'Course List'!E$6:E$1019))</f>
        <v>Fluid Mechanics</v>
      </c>
      <c r="E53" s="103">
        <f>IF(B53=0,"",LOOKUP($B53,'Course List'!$C$6:$C$1019,'Course List'!F$6:F$1019))</f>
        <v>3</v>
      </c>
      <c r="F53" s="103" t="str">
        <f>IF(B53=0,"",LOOKUP($B53,'Course List'!$C$6:$C$1019,'Course List'!G$6:G$1019))</f>
        <v>F</v>
      </c>
      <c r="G53" s="103" t="str">
        <f>IF(B53=0,"",LOOKUP($B53,'Course List'!$C$6:$C$1019,'Course List'!H$6:H$1019))</f>
        <v>Prerequisite: ApSc 2058 (58)</v>
      </c>
      <c r="H53" s="45"/>
      <c r="I53" s="47"/>
      <c r="J53" s="33" t="str">
        <f>IF(H53=0,"",LOOKUP(H53,'GPA Table'!$B$5:$B$16,'GPA Table'!$E$5:$E$16))</f>
        <v/>
      </c>
      <c r="K53" s="231"/>
      <c r="L53" s="9"/>
      <c r="M53" s="17">
        <f t="shared" si="19"/>
        <v>0</v>
      </c>
      <c r="N53" s="17">
        <f t="shared" si="20"/>
        <v>0</v>
      </c>
      <c r="O53" s="10"/>
      <c r="P53" s="21"/>
    </row>
    <row r="54" spans="1:16" s="186" customFormat="1" ht="16.2" thickBot="1" x14ac:dyDescent="0.35">
      <c r="A54" s="204">
        <f t="shared" ref="A54" si="22">A53+1</f>
        <v>8</v>
      </c>
      <c r="B54" s="74"/>
      <c r="C54" s="74" t="str">
        <f>IF(B54=0,"",LOOKUP($B54,'Course List'!$C$6:$C$1019,'Course List'!D$6:D$1019))</f>
        <v/>
      </c>
      <c r="D54" s="74" t="str">
        <f>IF(B54=0,"",LOOKUP($B54,'Course List'!$C$6:$C$1019,'Course List'!E$6:E$1019))</f>
        <v/>
      </c>
      <c r="E54" s="73" t="str">
        <f>IF(B54=0,"",LOOKUP($B54,'Course List'!$C$6:$C$1019,'Course List'!F$6:F$1019))</f>
        <v/>
      </c>
      <c r="F54" s="74" t="str">
        <f>IF(B54=0,"",LOOKUP($B54,'Course List'!$C$6:$C$1019,'Course List'!G$6:G$1019))</f>
        <v/>
      </c>
      <c r="G54" s="74" t="str">
        <f>IF(B54=0,"",LOOKUP($B54,'Course List'!$C$6:$C$1019,'Course List'!H$6:H$1019))</f>
        <v/>
      </c>
      <c r="H54" s="46"/>
      <c r="I54" s="48"/>
      <c r="J54" s="34" t="str">
        <f>IF(H54=0,"",LOOKUP(H54,'GPA Table'!$B$5:$B$16,'GPA Table'!$E$5:$E$16))</f>
        <v/>
      </c>
      <c r="K54" s="231"/>
      <c r="L54" s="9"/>
      <c r="M54" s="17">
        <f t="shared" si="19"/>
        <v>0</v>
      </c>
      <c r="N54" s="17">
        <f t="shared" si="20"/>
        <v>0</v>
      </c>
      <c r="O54" s="10"/>
      <c r="P54" s="21"/>
    </row>
    <row r="55" spans="1:16" s="13" customFormat="1" ht="16.2" thickBot="1" x14ac:dyDescent="0.35">
      <c r="A55" s="201"/>
      <c r="B55" s="202" t="str">
        <f>B46</f>
        <v>Semester</v>
      </c>
      <c r="C55" s="202">
        <f>C46+1</f>
        <v>6</v>
      </c>
      <c r="D55" s="202" t="str">
        <f>D46</f>
        <v>Total Credit Hours</v>
      </c>
      <c r="E55" s="202">
        <f>SUM(E56:E63)</f>
        <v>16</v>
      </c>
      <c r="F55" s="185" t="str">
        <f>F37</f>
        <v>SPRING</v>
      </c>
      <c r="G55" s="185">
        <f>G46+1</f>
        <v>2019</v>
      </c>
      <c r="H55" s="43"/>
      <c r="I55" s="44"/>
      <c r="J55" s="50">
        <f>IF(N55=0,0,ROUND(M55/N55,2))</f>
        <v>0</v>
      </c>
      <c r="K55" s="232"/>
      <c r="M55" s="36">
        <f t="shared" ref="M55:N55" si="23">SUM(M56:M63)</f>
        <v>0</v>
      </c>
      <c r="N55" s="37">
        <f t="shared" si="23"/>
        <v>0</v>
      </c>
      <c r="O55" s="14"/>
      <c r="P55" s="14"/>
    </row>
    <row r="56" spans="1:16" s="186" customFormat="1" x14ac:dyDescent="0.3">
      <c r="A56" s="203">
        <v>1</v>
      </c>
      <c r="B56" s="103" t="s">
        <v>285</v>
      </c>
      <c r="C56" s="103" t="str">
        <f>IF(B56=0,"",LOOKUP($B56,'Course List'!$C$6:$C$1019,'Course List'!D$6:D$1019))</f>
        <v>  122</v>
      </c>
      <c r="D56" s="103" t="str">
        <f>IF(B56=0,"",LOOKUP($B56,'Course List'!$C$6:$C$1019,'Course List'!E$6:E$1019))</f>
        <v> Structural Theory II (w 2-hr recitation)</v>
      </c>
      <c r="E56" s="103">
        <f>IF(B56=0,"",LOOKUP($B56,'Course List'!$C$6:$C$1019,'Course List'!F$6:F$1019))</f>
        <v>3</v>
      </c>
      <c r="F56" s="103" t="str">
        <f>IF(B56=0,"",LOOKUP($B56,'Course List'!$C$6:$C$1019,'Course List'!G$6:G$1019))</f>
        <v>S</v>
      </c>
      <c r="G56" s="103" t="str">
        <f>IF(B56=0,"",LOOKUP($B56,'Course List'!$C$6:$C$1019,'Course List'!H$6:H$1019))</f>
        <v>CE 3230 (121)</v>
      </c>
      <c r="H56" s="45"/>
      <c r="I56" s="47"/>
      <c r="J56" s="32" t="str">
        <f>IF(H56=0,"",LOOKUP(H56,'GPA Table'!$B$5:$B$16,'GPA Table'!$E$5:$E$16))</f>
        <v/>
      </c>
      <c r="K56" s="230"/>
      <c r="L56" s="9"/>
      <c r="M56" s="17">
        <f t="shared" ref="M56:M63" si="24">IF(E56=0,0,IF(H56=0,0,J56*E56))</f>
        <v>0</v>
      </c>
      <c r="N56" s="17">
        <f t="shared" ref="N56:N63" si="25">IF(H56=0,0,E56)</f>
        <v>0</v>
      </c>
      <c r="O56" s="10"/>
      <c r="P56" s="21"/>
    </row>
    <row r="57" spans="1:16" s="186" customFormat="1" x14ac:dyDescent="0.3">
      <c r="A57" s="203">
        <f>A56+1</f>
        <v>2</v>
      </c>
      <c r="B57" s="196" t="s">
        <v>462</v>
      </c>
      <c r="C57" s="103" t="str">
        <f>IF(B57=0,"",LOOKUP($B57,'Course List'!$C$6:$C$1019,'Course List'!D$6:D$1019))</f>
        <v>---</v>
      </c>
      <c r="D57" s="103" t="str">
        <f>IF(B57=0,"",LOOKUP($B57,'Course List'!$C$6:$C$1019,'Course List'!E$6:E$1019))</f>
        <v>Sustainability in Engineering Materials</v>
      </c>
      <c r="E57" s="103">
        <f>IF(B57=0,"",LOOKUP($B57,'Course List'!$C$6:$C$1019,'Course List'!F$6:F$1019))</f>
        <v>2</v>
      </c>
      <c r="F57" s="103" t="str">
        <f>IF(B57=0,"",LOOKUP($B57,'Course List'!$C$6:$C$1019,'Course List'!G$6:G$1019))</f>
        <v>S</v>
      </c>
      <c r="G57" s="103" t="str">
        <f>IF(B57=0,"",LOOKUP($B57,'Course List'!$C$6:$C$1019,'Course List'!H$6:H$1019))</f>
        <v>Prerequisite: CE 3110 (166W), CE 3111 (167W)</v>
      </c>
      <c r="H57" s="45"/>
      <c r="I57" s="47"/>
      <c r="J57" s="33" t="str">
        <f>IF(H57=0,"",LOOKUP(H57,'GPA Table'!$B$5:$B$16,'GPA Table'!$E$5:$E$16))</f>
        <v/>
      </c>
      <c r="K57" s="231"/>
      <c r="L57" s="9"/>
      <c r="M57" s="17">
        <f t="shared" si="24"/>
        <v>0</v>
      </c>
      <c r="N57" s="17">
        <f t="shared" si="25"/>
        <v>0</v>
      </c>
      <c r="O57" s="10"/>
      <c r="P57" s="21"/>
    </row>
    <row r="58" spans="1:16" s="186" customFormat="1" x14ac:dyDescent="0.3">
      <c r="A58" s="203">
        <f t="shared" ref="A58:A60" si="26">A57+1</f>
        <v>3</v>
      </c>
      <c r="B58" s="103" t="s">
        <v>286</v>
      </c>
      <c r="C58" s="103" t="str">
        <f>IF(B58=0,"",LOOKUP($B58,'Course List'!$C$6:$C$1019,'Course List'!D$6:D$1019))</f>
        <v>  192</v>
      </c>
      <c r="D58" s="103" t="str">
        <f>IF(B58=0,"",LOOKUP($B58,'Course List'!$C$6:$C$1019,'Course List'!E$6:E$1019))</f>
        <v> Reinforced Concrete Structures</v>
      </c>
      <c r="E58" s="103">
        <f>IF(B58=0,"",LOOKUP($B58,'Course List'!$C$6:$C$1019,'Course List'!F$6:F$1019))</f>
        <v>3</v>
      </c>
      <c r="F58" s="103" t="str">
        <f>IF(B58=0,"",LOOKUP($B58,'Course List'!$C$6:$C$1019,'Course List'!G$6:G$1019))</f>
        <v>S</v>
      </c>
      <c r="G58" s="103" t="str">
        <f>IF(B58=0,"",LOOKUP($B58,'Course List'!$C$6:$C$1019,'Course List'!H$6:H$1019))</f>
        <v>Prerequisite or corequisite: CE 3240 (122)</v>
      </c>
      <c r="H58" s="45"/>
      <c r="I58" s="47"/>
      <c r="J58" s="33" t="str">
        <f>IF(H58=0,"",LOOKUP(H58,'GPA Table'!$B$5:$B$16,'GPA Table'!$E$5:$E$16))</f>
        <v/>
      </c>
      <c r="K58" s="231"/>
      <c r="L58" s="9"/>
      <c r="M58" s="17">
        <f t="shared" si="24"/>
        <v>0</v>
      </c>
      <c r="N58" s="17">
        <f t="shared" si="25"/>
        <v>0</v>
      </c>
      <c r="O58" s="10"/>
      <c r="P58" s="21"/>
    </row>
    <row r="59" spans="1:16" s="186" customFormat="1" ht="17.399999999999999" customHeight="1" x14ac:dyDescent="0.3">
      <c r="A59" s="203">
        <f t="shared" si="26"/>
        <v>4</v>
      </c>
      <c r="B59" s="103" t="s">
        <v>287</v>
      </c>
      <c r="C59" s="103" t="str">
        <f>IF(B59=0,"",LOOKUP($B59,'Course List'!$C$6:$C$1019,'Course List'!D$6:D$1019))</f>
        <v>  194</v>
      </c>
      <c r="D59" s="103" t="str">
        <f>IF(B59=0,"",LOOKUP($B59,'Course List'!$C$6:$C$1019,'Course List'!E$6:E$1019))</f>
        <v> Envir Eng I:Water Resourc&amp;Qual</v>
      </c>
      <c r="E59" s="103">
        <f>IF(B59=0,"",LOOKUP($B59,'Course List'!$C$6:$C$1019,'Course List'!F$6:F$1019))</f>
        <v>3</v>
      </c>
      <c r="F59" s="103" t="str">
        <f>IF(B59=0,"",LOOKUP($B59,'Course List'!$C$6:$C$1019,'Course List'!G$6:G$1019))</f>
        <v>S</v>
      </c>
      <c r="G59" s="103" t="str">
        <f>IF(B59=0,"",LOOKUP($B59,'Course List'!$C$6:$C$1019,'Course List'!H$6:H$1019))</f>
        <v>Prerequisite or corequisite: CE3610 (193)</v>
      </c>
      <c r="H59" s="45"/>
      <c r="I59" s="47"/>
      <c r="J59" s="33" t="str">
        <f>IF(H59=0,"",LOOKUP(H59,'GPA Table'!$B$5:$B$16,'GPA Table'!$E$5:$E$16))</f>
        <v/>
      </c>
      <c r="K59" s="231"/>
      <c r="L59" s="9"/>
      <c r="M59" s="17">
        <f t="shared" si="24"/>
        <v>0</v>
      </c>
      <c r="N59" s="17">
        <f t="shared" si="25"/>
        <v>0</v>
      </c>
      <c r="O59" s="10"/>
      <c r="P59" s="21"/>
    </row>
    <row r="60" spans="1:16" s="186" customFormat="1" x14ac:dyDescent="0.3">
      <c r="A60" s="203">
        <f t="shared" si="26"/>
        <v>5</v>
      </c>
      <c r="B60" s="103" t="s">
        <v>288</v>
      </c>
      <c r="C60" s="103" t="str">
        <f>IF(B60=0,"",LOOKUP($B60,'Course List'!$C$6:$C$1019,'Course List'!D$6:D$1019))</f>
        <v>  189</v>
      </c>
      <c r="D60" s="103" t="str">
        <f>IF(B60=0,"",LOOKUP($B60,'Course List'!$C$6:$C$1019,'Course List'!E$6:E$1019))</f>
        <v> Environmental Engineering Lab</v>
      </c>
      <c r="E60" s="103">
        <f>IF(B60=0,"",LOOKUP($B60,'Course List'!$C$6:$C$1019,'Course List'!F$6:F$1019))</f>
        <v>1</v>
      </c>
      <c r="F60" s="103" t="str">
        <f>IF(B60=0,"",LOOKUP($B60,'Course List'!$C$6:$C$1019,'Course List'!G$6:G$1019))</f>
        <v>S</v>
      </c>
      <c r="G60" s="103" t="str">
        <f>IF(B60=0,"",LOOKUP($B60,'Course List'!$C$6:$C$1019,'Course List'!H$6:H$1019))</f>
        <v xml:space="preserve"> Corequisite: CE 3520 (194)</v>
      </c>
      <c r="H60" s="45"/>
      <c r="I60" s="47"/>
      <c r="J60" s="33" t="str">
        <f>IF(H60=0,"",LOOKUP(H60,'GPA Table'!$B$5:$B$16,'GPA Table'!$E$5:$E$16))</f>
        <v/>
      </c>
      <c r="K60" s="231"/>
      <c r="L60" s="9"/>
      <c r="M60" s="17">
        <f t="shared" si="24"/>
        <v>0</v>
      </c>
      <c r="N60" s="17">
        <f t="shared" si="25"/>
        <v>0</v>
      </c>
      <c r="O60" s="10"/>
      <c r="P60" s="21"/>
    </row>
    <row r="61" spans="1:16" s="186" customFormat="1" x14ac:dyDescent="0.3">
      <c r="A61" s="203">
        <f>A60+1</f>
        <v>6</v>
      </c>
      <c r="B61" s="103" t="s">
        <v>289</v>
      </c>
      <c r="C61" s="103" t="str">
        <f>IF(B61=0,"",LOOKUP($B61,'Course List'!$C$6:$C$1019,'Course List'!D$6:D$1019))</f>
        <v>  193</v>
      </c>
      <c r="D61" s="103" t="str">
        <f>IF(B61=0,"",LOOKUP($B61,'Course List'!$C$6:$C$1019,'Course List'!E$6:E$1019))</f>
        <v> Hydraulics</v>
      </c>
      <c r="E61" s="103">
        <f>IF(B61=0,"",LOOKUP($B61,'Course List'!$C$6:$C$1019,'Course List'!F$6:F$1019))</f>
        <v>3</v>
      </c>
      <c r="F61" s="103" t="str">
        <f>IF(B61=0,"",LOOKUP($B61,'Course List'!$C$6:$C$1019,'Course List'!G$6:G$1019))</f>
        <v>S</v>
      </c>
      <c r="G61" s="103" t="str">
        <f>IF(B61=0,"",LOOKUP($B61,'Course List'!$C$6:$C$1019,'Course List'!H$6:H$1019))</f>
        <v>Prerequisite: MAE 3126</v>
      </c>
      <c r="H61" s="45"/>
      <c r="I61" s="47"/>
      <c r="J61" s="33" t="str">
        <f>IF(H61=0,"",LOOKUP(H61,'GPA Table'!$B$5:$B$16,'GPA Table'!$E$5:$E$16))</f>
        <v/>
      </c>
      <c r="K61" s="231"/>
      <c r="L61" s="9"/>
      <c r="M61" s="17">
        <f t="shared" si="24"/>
        <v>0</v>
      </c>
      <c r="N61" s="17">
        <f t="shared" si="25"/>
        <v>0</v>
      </c>
      <c r="O61" s="10"/>
      <c r="P61" s="21"/>
    </row>
    <row r="62" spans="1:16" s="186" customFormat="1" x14ac:dyDescent="0.3">
      <c r="A62" s="203">
        <f>A61+1</f>
        <v>7</v>
      </c>
      <c r="B62" s="103" t="s">
        <v>290</v>
      </c>
      <c r="C62" s="103" t="str">
        <f>IF(B62=0,"",LOOKUP($B62,'Course List'!$C$6:$C$1019,'Course List'!D$6:D$1019))</f>
        <v>  188</v>
      </c>
      <c r="D62" s="103" t="str">
        <f>IF(B62=0,"",LOOKUP($B62,'Course List'!$C$6:$C$1019,'Course List'!E$6:E$1019))</f>
        <v> Hydraulics Laboratory</v>
      </c>
      <c r="E62" s="103">
        <f>IF(B62=0,"",LOOKUP($B62,'Course List'!$C$6:$C$1019,'Course List'!F$6:F$1019))</f>
        <v>1</v>
      </c>
      <c r="F62" s="103" t="str">
        <f>IF(B62=0,"",LOOKUP($B62,'Course List'!$C$6:$C$1019,'Course List'!G$6:G$1019))</f>
        <v>S</v>
      </c>
      <c r="G62" s="103" t="str">
        <f>IF(B62=0,"",LOOKUP($B62,'Course List'!$C$6:$C$1019,'Course List'!H$6:H$1019))</f>
        <v>Prerequisite or corequisite: CE 3610 (193)</v>
      </c>
      <c r="H62" s="45"/>
      <c r="I62" s="47"/>
      <c r="J62" s="33" t="str">
        <f>IF(H62=0,"",LOOKUP(H62,'GPA Table'!$B$5:$B$16,'GPA Table'!$E$5:$E$16))</f>
        <v/>
      </c>
      <c r="K62" s="231"/>
      <c r="L62" s="9"/>
      <c r="M62" s="17">
        <f t="shared" si="24"/>
        <v>0</v>
      </c>
      <c r="N62" s="17">
        <f t="shared" si="25"/>
        <v>0</v>
      </c>
      <c r="O62" s="10"/>
      <c r="P62" s="21"/>
    </row>
    <row r="63" spans="1:16" s="186" customFormat="1" ht="16.2" thickBot="1" x14ac:dyDescent="0.35">
      <c r="A63" s="204">
        <f t="shared" ref="A63" si="27">A62+1</f>
        <v>8</v>
      </c>
      <c r="B63" s="104"/>
      <c r="C63" s="104" t="str">
        <f>IF(B63=0,"",LOOKUP($B63,'Course List'!$C$6:$C$1019,'Course List'!D$6:D$1019))</f>
        <v/>
      </c>
      <c r="D63" s="104" t="str">
        <f>IF(B63=0,"",LOOKUP($B63,'Course List'!$C$6:$C$1019,'Course List'!E$6:E$1019))</f>
        <v/>
      </c>
      <c r="E63" s="103" t="str">
        <f>IF(B63=0,"",LOOKUP($B63,'Course List'!$C$6:$C$1019,'Course List'!F$6:F$1019))</f>
        <v/>
      </c>
      <c r="F63" s="104" t="str">
        <f>IF(B63=0,"",LOOKUP($B63,'Course List'!$C$6:$C$1019,'Course List'!G$6:G$1019))</f>
        <v/>
      </c>
      <c r="G63" s="104" t="str">
        <f>IF(B63=0,"",LOOKUP($B63,'Course List'!$C$6:$C$1019,'Course List'!H$6:H$1019))</f>
        <v/>
      </c>
      <c r="H63" s="46"/>
      <c r="I63" s="48"/>
      <c r="J63" s="34" t="str">
        <f>IF(H63=0,"",LOOKUP(H63,'GPA Table'!$B$5:$B$16,'GPA Table'!$E$5:$E$16))</f>
        <v/>
      </c>
      <c r="K63" s="231"/>
      <c r="L63" s="9"/>
      <c r="M63" s="17">
        <f t="shared" si="24"/>
        <v>0</v>
      </c>
      <c r="N63" s="17">
        <f t="shared" si="25"/>
        <v>0</v>
      </c>
      <c r="O63" s="10"/>
      <c r="P63" s="21"/>
    </row>
    <row r="64" spans="1:16" s="13" customFormat="1" ht="16.2" thickBot="1" x14ac:dyDescent="0.35">
      <c r="A64" s="201"/>
      <c r="B64" s="202" t="str">
        <f>B55</f>
        <v>Semester</v>
      </c>
      <c r="C64" s="202">
        <f>C55+1</f>
        <v>7</v>
      </c>
      <c r="D64" s="202" t="str">
        <f>D55</f>
        <v>Total Credit Hours</v>
      </c>
      <c r="E64" s="202">
        <f>SUM(E65:E72)</f>
        <v>16</v>
      </c>
      <c r="F64" s="185" t="str">
        <f>F46</f>
        <v>FALL</v>
      </c>
      <c r="G64" s="185">
        <f>G55</f>
        <v>2019</v>
      </c>
      <c r="H64" s="43"/>
      <c r="I64" s="44"/>
      <c r="J64" s="50">
        <f>IF(N64=0,0,ROUND(M64/N64,2))</f>
        <v>0</v>
      </c>
      <c r="K64" s="232"/>
      <c r="M64" s="36">
        <f t="shared" ref="M64:N64" si="28">SUM(M65:M72)</f>
        <v>0</v>
      </c>
      <c r="N64" s="37">
        <f t="shared" si="28"/>
        <v>0</v>
      </c>
      <c r="O64" s="14"/>
      <c r="P64" s="14"/>
    </row>
    <row r="65" spans="1:16" s="186" customFormat="1" x14ac:dyDescent="0.3">
      <c r="A65" s="203">
        <v>1</v>
      </c>
      <c r="B65" s="103" t="s">
        <v>295</v>
      </c>
      <c r="C65" s="103" t="str">
        <f>IF(B65=0,"",LOOKUP($B65,'Course List'!$C$6:$C$1019,'Course List'!D$6:D$1019))</f>
        <v>  168</v>
      </c>
      <c r="D65" s="103" t="str">
        <f>IF(B65=0,"",LOOKUP($B65,'Course List'!$C$6:$C$1019,'Course List'!E$6:E$1019))</f>
        <v> Intro-Geotechnical Engineering</v>
      </c>
      <c r="E65" s="103">
        <f>IF(B65=0,"",LOOKUP($B65,'Course List'!$C$6:$C$1019,'Course List'!F$6:F$1019))</f>
        <v>3</v>
      </c>
      <c r="F65" s="103" t="str">
        <f>IF(B65=0,"",LOOKUP($B65,'Course List'!$C$6:$C$1019,'Course List'!G$6:G$1019))</f>
        <v>F</v>
      </c>
      <c r="G65" s="103" t="str">
        <f>IF(B65=0,"",LOOKUP($B65,'Course List'!$C$6:$C$1019,'Course List'!H$6:H$1019))</f>
        <v>Prerequisite: CE 2220 (120), MAE 3126</v>
      </c>
      <c r="H65" s="45"/>
      <c r="I65" s="47"/>
      <c r="J65" s="32" t="str">
        <f>IF(H65=0,"",LOOKUP(H65,'GPA Table'!$B$5:$B$16,'GPA Table'!$E$5:$E$16))</f>
        <v/>
      </c>
      <c r="K65" s="230"/>
      <c r="L65" s="9"/>
      <c r="M65" s="17">
        <f t="shared" ref="M65:M72" si="29">IF(E65=0,0,IF(H65=0,0,J65*E65))</f>
        <v>0</v>
      </c>
      <c r="N65" s="17">
        <f t="shared" ref="N65:N72" si="30">IF(H65=0,0,E65)</f>
        <v>0</v>
      </c>
      <c r="O65" s="10"/>
      <c r="P65" s="21"/>
    </row>
    <row r="66" spans="1:16" s="186" customFormat="1" x14ac:dyDescent="0.3">
      <c r="A66" s="203">
        <f>A65+1</f>
        <v>2</v>
      </c>
      <c r="B66" s="196" t="s">
        <v>292</v>
      </c>
      <c r="C66" s="103" t="str">
        <f>IF(B66=0,"",LOOKUP($B66,'Course List'!$C$6:$C$1019,'Course List'!D$6:D$1019))</f>
        <v>  191</v>
      </c>
      <c r="D66" s="103" t="str">
        <f>IF(B66=0,"",LOOKUP($B66,'Course List'!$C$6:$C$1019,'Course List'!E$6:E$1019))</f>
        <v> Metal Structures</v>
      </c>
      <c r="E66" s="103">
        <f>IF(B66=0,"",LOOKUP($B66,'Course List'!$C$6:$C$1019,'Course List'!F$6:F$1019))</f>
        <v>3</v>
      </c>
      <c r="F66" s="103" t="str">
        <f>IF(B66=0,"",LOOKUP($B66,'Course List'!$C$6:$C$1019,'Course List'!G$6:G$1019))</f>
        <v>F</v>
      </c>
      <c r="G66" s="103" t="str">
        <f>IF(B66=0,"",LOOKUP($B66,'Course List'!$C$6:$C$1019,'Course List'!H$6:H$1019))</f>
        <v>Prerequisite: CE 3240 (122)</v>
      </c>
      <c r="H66" s="45"/>
      <c r="I66" s="47"/>
      <c r="J66" s="33" t="str">
        <f>IF(H66=0,"",LOOKUP(H66,'GPA Table'!$B$5:$B$16,'GPA Table'!$E$5:$E$16))</f>
        <v/>
      </c>
      <c r="K66" s="231"/>
      <c r="L66" s="9"/>
      <c r="M66" s="17">
        <f t="shared" si="29"/>
        <v>0</v>
      </c>
      <c r="N66" s="17">
        <f t="shared" si="30"/>
        <v>0</v>
      </c>
      <c r="O66" s="10"/>
      <c r="P66" s="21"/>
    </row>
    <row r="67" spans="1:16" s="186" customFormat="1" x14ac:dyDescent="0.3">
      <c r="A67" s="203">
        <f t="shared" ref="A67:A69" si="31">A66+1</f>
        <v>3</v>
      </c>
      <c r="B67" s="103" t="s">
        <v>296</v>
      </c>
      <c r="C67" s="103" t="str">
        <f>IF(B67=0,"",LOOKUP($B67,'Course List'!$C$6:$C$1019,'Course List'!D$6:D$1019))</f>
        <v>  185</v>
      </c>
      <c r="D67" s="103" t="str">
        <f>IF(B67=0,"",LOOKUP($B67,'Course List'!$C$6:$C$1019,'Course List'!E$6:E$1019))</f>
        <v> Geotechnical Engineering Lab</v>
      </c>
      <c r="E67" s="103">
        <f>IF(B67=0,"",LOOKUP($B67,'Course List'!$C$6:$C$1019,'Course List'!F$6:F$1019))</f>
        <v>1</v>
      </c>
      <c r="F67" s="103" t="str">
        <f>IF(B67=0,"",LOOKUP($B67,'Course List'!$C$6:$C$1019,'Course List'!G$6:G$1019))</f>
        <v>F</v>
      </c>
      <c r="G67" s="103" t="str">
        <f>IF(B67=0,"",LOOKUP($B67,'Course List'!$C$6:$C$1019,'Course List'!H$6:H$1019))</f>
        <v>Prerequisite or corequisite: CE 4410 (168)</v>
      </c>
      <c r="H67" s="45"/>
      <c r="I67" s="47"/>
      <c r="J67" s="33" t="str">
        <f>IF(H67=0,"",LOOKUP(H67,'GPA Table'!$B$5:$B$16,'GPA Table'!$E$5:$E$16))</f>
        <v/>
      </c>
      <c r="K67" s="231"/>
      <c r="L67" s="9"/>
      <c r="M67" s="17">
        <f t="shared" si="29"/>
        <v>0</v>
      </c>
      <c r="N67" s="17">
        <f t="shared" si="30"/>
        <v>0</v>
      </c>
      <c r="O67" s="10"/>
      <c r="P67" s="21"/>
    </row>
    <row r="68" spans="1:16" s="186" customFormat="1" ht="17.399999999999999" customHeight="1" x14ac:dyDescent="0.3">
      <c r="A68" s="203">
        <f t="shared" si="31"/>
        <v>4</v>
      </c>
      <c r="B68" s="103" t="s">
        <v>297</v>
      </c>
      <c r="C68" s="103" t="str">
        <f>IF(B68=0,"",LOOKUP($B68,'Course List'!$C$6:$C$1019,'Course List'!D$6:D$1019))</f>
        <v>  197</v>
      </c>
      <c r="D68" s="103" t="str">
        <f>IF(B68=0,"",LOOKUP($B68,'Course List'!$C$6:$C$1019,'Course List'!E$6:E$1019))</f>
        <v> Env Eng 2:Water Supply/Pollutn</v>
      </c>
      <c r="E68" s="103">
        <f>IF(B68=0,"",LOOKUP($B68,'Course List'!$C$6:$C$1019,'Course List'!F$6:F$1019))</f>
        <v>3</v>
      </c>
      <c r="F68" s="103" t="str">
        <f>IF(B68=0,"",LOOKUP($B68,'Course List'!$C$6:$C$1019,'Course List'!G$6:G$1019))</f>
        <v>F</v>
      </c>
      <c r="G68" s="103" t="str">
        <f>IF(B68=0,"",LOOKUP($B68,'Course List'!$C$6:$C$1019,'Course List'!H$6:H$1019))</f>
        <v>Prerequisite: CE 3520 (194)</v>
      </c>
      <c r="H68" s="45"/>
      <c r="I68" s="47"/>
      <c r="J68" s="33" t="str">
        <f>IF(H68=0,"",LOOKUP(H68,'GPA Table'!$B$5:$B$16,'GPA Table'!$E$5:$E$16))</f>
        <v/>
      </c>
      <c r="K68" s="231"/>
      <c r="L68" s="9"/>
      <c r="M68" s="17">
        <f t="shared" si="29"/>
        <v>0</v>
      </c>
      <c r="N68" s="17">
        <f t="shared" si="30"/>
        <v>0</v>
      </c>
      <c r="O68" s="10"/>
      <c r="P68" s="21"/>
    </row>
    <row r="69" spans="1:16" s="186" customFormat="1" ht="31.2" x14ac:dyDescent="0.3">
      <c r="A69" s="203">
        <f t="shared" si="31"/>
        <v>5</v>
      </c>
      <c r="B69" s="103" t="s">
        <v>298</v>
      </c>
      <c r="C69" s="103" t="str">
        <f>IF(B69=0,"",LOOKUP($B69,'Course List'!$C$6:$C$1019,'Course List'!D$6:D$1019))</f>
        <v>  195</v>
      </c>
      <c r="D69" s="103" t="str">
        <f>IF(B69=0,"",LOOKUP($B69,'Course List'!$C$6:$C$1019,'Course List'!E$6:E$1019))</f>
        <v> Hydrology &amp; Hydraulic Design</v>
      </c>
      <c r="E69" s="103">
        <f>IF(B69=0,"",LOOKUP($B69,'Course List'!$C$6:$C$1019,'Course List'!F$6:F$1019))</f>
        <v>3</v>
      </c>
      <c r="F69" s="103" t="str">
        <f>IF(B69=0,"",LOOKUP($B69,'Course List'!$C$6:$C$1019,'Course List'!G$6:G$1019))</f>
        <v>F</v>
      </c>
      <c r="G69" s="103" t="str">
        <f>IF(B69=0,"",LOOKUP($B69,'Course List'!$C$6:$C$1019,'Course List'!H$6:H$1019))</f>
        <v>Prerequisite or corequisite: ApSc 3115 (115), CE 3610 (193)</v>
      </c>
      <c r="H69" s="45"/>
      <c r="I69" s="47"/>
      <c r="J69" s="33" t="str">
        <f>IF(H69=0,"",LOOKUP(H69,'GPA Table'!$B$5:$B$16,'GPA Table'!$E$5:$E$16))</f>
        <v/>
      </c>
      <c r="K69" s="231"/>
      <c r="L69" s="9"/>
      <c r="M69" s="17">
        <f t="shared" si="29"/>
        <v>0</v>
      </c>
      <c r="N69" s="17">
        <f t="shared" si="30"/>
        <v>0</v>
      </c>
      <c r="O69" s="10"/>
      <c r="P69" s="21"/>
    </row>
    <row r="70" spans="1:16" s="186" customFormat="1" x14ac:dyDescent="0.3">
      <c r="A70" s="203">
        <f>A69+1</f>
        <v>6</v>
      </c>
      <c r="B70" s="103" t="s">
        <v>824</v>
      </c>
      <c r="C70" s="103" t="str">
        <f>IF(B70=0,"",LOOKUP($B70,'Course List'!$C$6:$C$1019,'Course List'!D$6:D$1019))</f>
        <v>---</v>
      </c>
      <c r="D70" s="103" t="str">
        <f>IF(B70=0,"",LOOKUP($B70,'Course List'!$C$6:$C$1019,'Course List'!E$6:E$1019))</f>
        <v>See the CE Eng. Elective List</v>
      </c>
      <c r="E70" s="103">
        <f>IF(B70=0,"",LOOKUP($B70,'Course List'!$C$6:$C$1019,'Course List'!F$6:F$1019))</f>
        <v>3</v>
      </c>
      <c r="F70" s="103" t="str">
        <f>IF(B70=0,"",LOOKUP($B70,'Course List'!$C$6:$C$1019,'Course List'!G$6:G$1019))</f>
        <v>F &amp; S</v>
      </c>
      <c r="G70" s="103" t="str">
        <f>IF(B70=0,"",LOOKUP($B70,'Course List'!$C$6:$C$1019,'Course List'!H$6:H$1019))</f>
        <v xml:space="preserve"> ---</v>
      </c>
      <c r="H70" s="45"/>
      <c r="I70" s="47"/>
      <c r="J70" s="33" t="str">
        <f>IF(H70=0,"",LOOKUP(H70,'GPA Table'!$B$5:$B$16,'GPA Table'!$E$5:$E$16))</f>
        <v/>
      </c>
      <c r="K70" s="231"/>
      <c r="L70" s="9"/>
      <c r="M70" s="17">
        <f t="shared" si="29"/>
        <v>0</v>
      </c>
      <c r="N70" s="17">
        <f t="shared" si="30"/>
        <v>0</v>
      </c>
      <c r="O70" s="10"/>
      <c r="P70" s="21"/>
    </row>
    <row r="71" spans="1:16" s="186" customFormat="1" x14ac:dyDescent="0.3">
      <c r="A71" s="203">
        <f>A70+1</f>
        <v>7</v>
      </c>
      <c r="B71" s="73"/>
      <c r="C71" s="73" t="str">
        <f>IF(B71=0,"",LOOKUP($B71,'Course List'!$C$6:$C$1019,'Course List'!D$6:D$1019))</f>
        <v/>
      </c>
      <c r="D71" s="73" t="str">
        <f>IF(B71=0,"",LOOKUP($B71,'Course List'!$C$6:$C$1019,'Course List'!E$6:E$1019))</f>
        <v/>
      </c>
      <c r="E71" s="73" t="str">
        <f>IF(B71=0,"",LOOKUP($B71,'Course List'!$C$6:$C$1019,'Course List'!F$6:F$1019))</f>
        <v/>
      </c>
      <c r="F71" s="73" t="str">
        <f>IF(B71=0,"",LOOKUP($B71,'Course List'!$C$6:$C$1019,'Course List'!G$6:G$1019))</f>
        <v/>
      </c>
      <c r="G71" s="73" t="str">
        <f>IF(B71=0,"",LOOKUP($B71,'Course List'!$C$6:$C$1019,'Course List'!H$6:H$1019))</f>
        <v/>
      </c>
      <c r="H71" s="45"/>
      <c r="I71" s="47"/>
      <c r="J71" s="33" t="str">
        <f>IF(H71=0,"",LOOKUP(H71,'GPA Table'!$B$5:$B$16,'GPA Table'!$E$5:$E$16))</f>
        <v/>
      </c>
      <c r="K71" s="231"/>
      <c r="L71" s="9"/>
      <c r="M71" s="17">
        <f t="shared" si="29"/>
        <v>0</v>
      </c>
      <c r="N71" s="17">
        <f t="shared" si="30"/>
        <v>0</v>
      </c>
      <c r="O71" s="10"/>
      <c r="P71" s="21"/>
    </row>
    <row r="72" spans="1:16" s="186" customFormat="1" ht="16.2" thickBot="1" x14ac:dyDescent="0.35">
      <c r="A72" s="204">
        <f t="shared" ref="A72" si="32">A71+1</f>
        <v>8</v>
      </c>
      <c r="B72" s="74"/>
      <c r="C72" s="74" t="str">
        <f>IF(B72=0,"",LOOKUP($B72,'Course List'!$C$6:$C$1019,'Course List'!D$6:D$1019))</f>
        <v/>
      </c>
      <c r="D72" s="74" t="str">
        <f>IF(B72=0,"",LOOKUP($B72,'Course List'!$C$6:$C$1019,'Course List'!E$6:E$1019))</f>
        <v/>
      </c>
      <c r="E72" s="73" t="str">
        <f>IF(B72=0,"",LOOKUP($B72,'Course List'!$C$6:$C$1019,'Course List'!F$6:F$1019))</f>
        <v/>
      </c>
      <c r="F72" s="74" t="str">
        <f>IF(B72=0,"",LOOKUP($B72,'Course List'!$C$6:$C$1019,'Course List'!G$6:G$1019))</f>
        <v/>
      </c>
      <c r="G72" s="74" t="str">
        <f>IF(B72=0,"",LOOKUP($B72,'Course List'!$C$6:$C$1019,'Course List'!H$6:H$1019))</f>
        <v/>
      </c>
      <c r="H72" s="46"/>
      <c r="I72" s="48"/>
      <c r="J72" s="34" t="str">
        <f>IF(H72=0,"",LOOKUP(H72,'GPA Table'!$B$5:$B$16,'GPA Table'!$E$5:$E$16))</f>
        <v/>
      </c>
      <c r="K72" s="231"/>
      <c r="L72" s="9"/>
      <c r="M72" s="17">
        <f t="shared" si="29"/>
        <v>0</v>
      </c>
      <c r="N72" s="17">
        <f t="shared" si="30"/>
        <v>0</v>
      </c>
      <c r="O72" s="10"/>
      <c r="P72" s="21"/>
    </row>
    <row r="73" spans="1:16" s="13" customFormat="1" ht="16.2" thickBot="1" x14ac:dyDescent="0.35">
      <c r="A73" s="201"/>
      <c r="B73" s="202" t="str">
        <f>B64</f>
        <v>Semester</v>
      </c>
      <c r="C73" s="202">
        <f>C64+1</f>
        <v>8</v>
      </c>
      <c r="D73" s="202" t="str">
        <f>D64</f>
        <v>Total Credit Hours</v>
      </c>
      <c r="E73" s="202">
        <f>SUM(E74:E81)</f>
        <v>15</v>
      </c>
      <c r="F73" s="185" t="str">
        <f>F55</f>
        <v>SPRING</v>
      </c>
      <c r="G73" s="185">
        <f>G64+1</f>
        <v>2020</v>
      </c>
      <c r="H73" s="43"/>
      <c r="I73" s="44"/>
      <c r="J73" s="50">
        <f>IF(N73=0,0,ROUND(M73/N73,2))</f>
        <v>0</v>
      </c>
      <c r="K73" s="232"/>
      <c r="M73" s="36">
        <f t="shared" ref="M73:N73" si="33">SUM(M74:M81)</f>
        <v>0</v>
      </c>
      <c r="N73" s="37">
        <f t="shared" si="33"/>
        <v>0</v>
      </c>
      <c r="O73" s="14"/>
      <c r="P73" s="14"/>
    </row>
    <row r="74" spans="1:16" s="186" customFormat="1" x14ac:dyDescent="0.3">
      <c r="A74" s="203">
        <v>1</v>
      </c>
      <c r="B74" s="103" t="s">
        <v>293</v>
      </c>
      <c r="C74" s="103" t="str">
        <f>IF(B74=0,"",LOOKUP($B74,'Course List'!$C$6:$C$1019,'Course List'!D$6:D$1019))</f>
        <v>  190W</v>
      </c>
      <c r="D74" s="103" t="str">
        <f>IF(B74=0,"",LOOKUP($B74,'Course List'!$C$6:$C$1019,'Course List'!E$6:E$1019))</f>
        <v> Contracts and Specifications (WID)</v>
      </c>
      <c r="E74" s="103">
        <f>IF(B74=0,"",LOOKUP($B74,'Course List'!$C$6:$C$1019,'Course List'!F$6:F$1019))</f>
        <v>3</v>
      </c>
      <c r="F74" s="103" t="str">
        <f>IF(B74=0,"",LOOKUP($B74,'Course List'!$C$6:$C$1019,'Course List'!G$6:G$1019))</f>
        <v>S</v>
      </c>
      <c r="G74" s="103" t="str">
        <f>IF(B74=0,"",LOOKUP($B74,'Course List'!$C$6:$C$1019,'Course List'!H$6:H$1019))</f>
        <v>None</v>
      </c>
      <c r="H74" s="45"/>
      <c r="I74" s="47"/>
      <c r="J74" s="32" t="str">
        <f>IF(H74=0,"",LOOKUP(H74,'GPA Table'!$B$5:$B$16,'GPA Table'!$E$5:$E$16))</f>
        <v/>
      </c>
      <c r="K74" s="230"/>
      <c r="L74" s="9"/>
      <c r="M74" s="17">
        <f t="shared" ref="M74:M81" si="34">IF(E74=0,0,IF(H74=0,0,J74*E74))</f>
        <v>0</v>
      </c>
      <c r="N74" s="17">
        <f t="shared" ref="N74:N81" si="35">IF(H74=0,0,E74)</f>
        <v>0</v>
      </c>
      <c r="O74" s="10"/>
      <c r="P74" s="21"/>
    </row>
    <row r="75" spans="1:16" s="186" customFormat="1" ht="31.2" x14ac:dyDescent="0.3">
      <c r="A75" s="203">
        <f>A74+1</f>
        <v>2</v>
      </c>
      <c r="B75" s="196" t="s">
        <v>294</v>
      </c>
      <c r="C75" s="103" t="str">
        <f>IF(B75=0,"",LOOKUP($B75,'Course List'!$C$6:$C$1019,'Course List'!D$6:D$1019))</f>
        <v>  196</v>
      </c>
      <c r="D75" s="103" t="str">
        <f>IF(B75=0,"",LOOKUP($B75,'Course List'!$C$6:$C$1019,'Course List'!E$6:E$1019))</f>
        <v> Design/Cost Analysis-CE Struct</v>
      </c>
      <c r="E75" s="103">
        <f>IF(B75=0,"",LOOKUP($B75,'Course List'!$C$6:$C$1019,'Course List'!F$6:F$1019))</f>
        <v>3</v>
      </c>
      <c r="F75" s="103" t="str">
        <f>IF(B75=0,"",LOOKUP($B75,'Course List'!$C$6:$C$1019,'Course List'!G$6:G$1019))</f>
        <v>S</v>
      </c>
      <c r="G75" s="103" t="str">
        <f>IF(B75=0,"",LOOKUP($B75,'Course List'!$C$6:$C$1019,'Course List'!H$6:H$1019))</f>
        <v>Successful completion of all CE courses up to the end of the 7th semester</v>
      </c>
      <c r="H75" s="45"/>
      <c r="I75" s="47"/>
      <c r="J75" s="33" t="str">
        <f>IF(H75=0,"",LOOKUP(H75,'GPA Table'!$B$5:$B$16,'GPA Table'!$E$5:$E$16))</f>
        <v/>
      </c>
      <c r="K75" s="231"/>
      <c r="L75" s="9"/>
      <c r="M75" s="17">
        <f t="shared" si="34"/>
        <v>0</v>
      </c>
      <c r="N75" s="17">
        <f t="shared" si="35"/>
        <v>0</v>
      </c>
      <c r="O75" s="10"/>
      <c r="P75" s="21"/>
    </row>
    <row r="76" spans="1:16" s="186" customFormat="1" ht="31.2" x14ac:dyDescent="0.3">
      <c r="A76" s="203">
        <f t="shared" ref="A76:A78" si="36">A75+1</f>
        <v>3</v>
      </c>
      <c r="B76" s="103" t="s">
        <v>276</v>
      </c>
      <c r="C76" s="103" t="str">
        <f>IF(B76=0,"",LOOKUP($B76,'Course List'!$C$6:$C$1019,'Course List'!D$6:D$1019))</f>
        <v xml:space="preserve"> ---</v>
      </c>
      <c r="D76" s="103" t="str">
        <f>IF(B76=0,"",LOOKUP($B76,'Course List'!$C$6:$C$1019,'Course List'!E$6:E$1019))</f>
        <v>Introduction to Geo-environmental Engineering</v>
      </c>
      <c r="E76" s="103">
        <f>IF(B76=0,"",LOOKUP($B76,'Course List'!$C$6:$C$1019,'Course List'!F$6:F$1019))</f>
        <v>3</v>
      </c>
      <c r="F76" s="103" t="str">
        <f>IF(B76=0,"",LOOKUP($B76,'Course List'!$C$6:$C$1019,'Course List'!G$6:G$1019))</f>
        <v>S</v>
      </c>
      <c r="G76" s="103" t="str">
        <f>IF(B76=0,"",LOOKUP($B76,'Course List'!$C$6:$C$1019,'Course List'!H$6:H$1019))</f>
        <v>Prerequisite: CE 3520 (194), CE 4410 (168)</v>
      </c>
      <c r="H76" s="45"/>
      <c r="I76" s="47"/>
      <c r="J76" s="33" t="str">
        <f>IF(H76=0,"",LOOKUP(H76,'GPA Table'!$B$5:$B$16,'GPA Table'!$E$5:$E$16))</f>
        <v/>
      </c>
      <c r="K76" s="231"/>
      <c r="L76" s="9"/>
      <c r="M76" s="17">
        <f t="shared" si="34"/>
        <v>0</v>
      </c>
      <c r="N76" s="17">
        <f t="shared" si="35"/>
        <v>0</v>
      </c>
      <c r="O76" s="10"/>
      <c r="P76" s="21"/>
    </row>
    <row r="77" spans="1:16" s="186" customFormat="1" ht="17.399999999999999" customHeight="1" x14ac:dyDescent="0.3">
      <c r="A77" s="203">
        <f t="shared" si="36"/>
        <v>4</v>
      </c>
      <c r="B77" s="103" t="s">
        <v>824</v>
      </c>
      <c r="C77" s="103" t="str">
        <f>IF(B77=0,"",LOOKUP($B77,'Course List'!$C$6:$C$1019,'Course List'!D$6:D$1019))</f>
        <v>---</v>
      </c>
      <c r="D77" s="103" t="str">
        <f>IF(B77=0,"",LOOKUP($B77,'Course List'!$C$6:$C$1019,'Course List'!E$6:E$1019))</f>
        <v>See the CE Eng. Elective List</v>
      </c>
      <c r="E77" s="103">
        <f>IF(B77=0,"",LOOKUP($B77,'Course List'!$C$6:$C$1019,'Course List'!F$6:F$1019))</f>
        <v>3</v>
      </c>
      <c r="F77" s="103" t="str">
        <f>IF(B77=0,"",LOOKUP($B77,'Course List'!$C$6:$C$1019,'Course List'!G$6:G$1019))</f>
        <v>F &amp; S</v>
      </c>
      <c r="G77" s="103" t="str">
        <f>IF(B77=0,"",LOOKUP($B77,'Course List'!$C$6:$C$1019,'Course List'!H$6:H$1019))</f>
        <v xml:space="preserve"> ---</v>
      </c>
      <c r="H77" s="45"/>
      <c r="I77" s="47"/>
      <c r="J77" s="33" t="str">
        <f>IF(H77=0,"",LOOKUP(H77,'GPA Table'!$B$5:$B$16,'GPA Table'!$E$5:$E$16))</f>
        <v/>
      </c>
      <c r="K77" s="231"/>
      <c r="L77" s="9"/>
      <c r="M77" s="17">
        <f t="shared" si="34"/>
        <v>0</v>
      </c>
      <c r="N77" s="17">
        <f t="shared" si="35"/>
        <v>0</v>
      </c>
      <c r="O77" s="10"/>
      <c r="P77" s="21"/>
    </row>
    <row r="78" spans="1:16" s="186" customFormat="1" x14ac:dyDescent="0.3">
      <c r="A78" s="203">
        <f t="shared" si="36"/>
        <v>5</v>
      </c>
      <c r="B78" s="103" t="s">
        <v>824</v>
      </c>
      <c r="C78" s="103" t="str">
        <f>IF(B78=0,"",LOOKUP($B78,'Course List'!$C$6:$C$1019,'Course List'!D$6:D$1019))</f>
        <v>---</v>
      </c>
      <c r="D78" s="103" t="str">
        <f>IF(B78=0,"",LOOKUP($B78,'Course List'!$C$6:$C$1019,'Course List'!E$6:E$1019))</f>
        <v>See the CE Eng. Elective List</v>
      </c>
      <c r="E78" s="103">
        <f>IF(B78=0,"",LOOKUP($B78,'Course List'!$C$6:$C$1019,'Course List'!F$6:F$1019))</f>
        <v>3</v>
      </c>
      <c r="F78" s="103" t="str">
        <f>IF(B78=0,"",LOOKUP($B78,'Course List'!$C$6:$C$1019,'Course List'!G$6:G$1019))</f>
        <v>F &amp; S</v>
      </c>
      <c r="G78" s="103" t="str">
        <f>IF(B78=0,"",LOOKUP($B78,'Course List'!$C$6:$C$1019,'Course List'!H$6:H$1019))</f>
        <v xml:space="preserve"> ---</v>
      </c>
      <c r="H78" s="45"/>
      <c r="I78" s="47"/>
      <c r="J78" s="33" t="str">
        <f>IF(H78=0,"",LOOKUP(H78,'GPA Table'!$B$5:$B$16,'GPA Table'!$E$5:$E$16))</f>
        <v/>
      </c>
      <c r="K78" s="231"/>
      <c r="L78" s="9"/>
      <c r="M78" s="17">
        <f t="shared" si="34"/>
        <v>0</v>
      </c>
      <c r="N78" s="17">
        <f t="shared" si="35"/>
        <v>0</v>
      </c>
      <c r="O78" s="10"/>
      <c r="P78" s="21"/>
    </row>
    <row r="79" spans="1:16" s="186" customFormat="1" x14ac:dyDescent="0.3">
      <c r="A79" s="203">
        <f>A78+1</f>
        <v>6</v>
      </c>
      <c r="B79" s="73"/>
      <c r="C79" s="73" t="str">
        <f>IF(B79=0,"",LOOKUP($B79,'Course List'!$C$6:$C$1019,'Course List'!D$6:D$1019))</f>
        <v/>
      </c>
      <c r="D79" s="73" t="str">
        <f>IF(B79=0,"",LOOKUP($B79,'Course List'!$C$6:$C$1019,'Course List'!E$6:E$1019))</f>
        <v/>
      </c>
      <c r="E79" s="73" t="str">
        <f>IF(B79=0,"",LOOKUP($B79,'Course List'!$C$6:$C$1019,'Course List'!F$6:F$1019))</f>
        <v/>
      </c>
      <c r="F79" s="73" t="str">
        <f>IF(B79=0,"",LOOKUP($B79,'Course List'!$C$6:$C$1019,'Course List'!G$6:G$1019))</f>
        <v/>
      </c>
      <c r="G79" s="73" t="str">
        <f>IF(B79=0,"",LOOKUP($B79,'Course List'!$C$6:$C$1019,'Course List'!H$6:H$1019))</f>
        <v/>
      </c>
      <c r="H79" s="45"/>
      <c r="I79" s="47"/>
      <c r="J79" s="33" t="str">
        <f>IF(H79=0,"",LOOKUP(H79,'GPA Table'!$B$5:$B$16,'GPA Table'!$E$5:$E$16))</f>
        <v/>
      </c>
      <c r="K79" s="231"/>
      <c r="L79" s="9"/>
      <c r="M79" s="17">
        <f t="shared" si="34"/>
        <v>0</v>
      </c>
      <c r="N79" s="17">
        <f t="shared" si="35"/>
        <v>0</v>
      </c>
      <c r="O79" s="10"/>
      <c r="P79" s="21"/>
    </row>
    <row r="80" spans="1:16" s="186" customFormat="1" x14ac:dyDescent="0.3">
      <c r="A80" s="203">
        <f>A79+1</f>
        <v>7</v>
      </c>
      <c r="B80" s="73"/>
      <c r="C80" s="73" t="str">
        <f>IF(B80=0,"",LOOKUP($B80,'Course List'!$C$6:$C$1019,'Course List'!D$6:D$1019))</f>
        <v/>
      </c>
      <c r="D80" s="73" t="str">
        <f>IF(B80=0,"",LOOKUP($B80,'Course List'!$C$6:$C$1019,'Course List'!E$6:E$1019))</f>
        <v/>
      </c>
      <c r="E80" s="73" t="str">
        <f>IF(B80=0,"",LOOKUP($B80,'Course List'!$C$6:$C$1019,'Course List'!F$6:F$1019))</f>
        <v/>
      </c>
      <c r="F80" s="73" t="str">
        <f>IF(B80=0,"",LOOKUP($B80,'Course List'!$C$6:$C$1019,'Course List'!G$6:G$1019))</f>
        <v/>
      </c>
      <c r="G80" s="73" t="str">
        <f>IF(B80=0,"",LOOKUP($B80,'Course List'!$C$6:$C$1019,'Course List'!H$6:H$1019))</f>
        <v/>
      </c>
      <c r="H80" s="45"/>
      <c r="I80" s="47"/>
      <c r="J80" s="33" t="str">
        <f>IF(H80=0,"",LOOKUP(H80,'GPA Table'!$B$5:$B$16,'GPA Table'!$E$5:$E$16))</f>
        <v/>
      </c>
      <c r="K80" s="231"/>
      <c r="L80" s="9"/>
      <c r="M80" s="17">
        <f t="shared" si="34"/>
        <v>0</v>
      </c>
      <c r="N80" s="17">
        <f t="shared" si="35"/>
        <v>0</v>
      </c>
      <c r="O80" s="10"/>
      <c r="P80" s="21"/>
    </row>
    <row r="81" spans="1:28" s="186" customFormat="1" ht="16.2" thickBot="1" x14ac:dyDescent="0.35">
      <c r="A81" s="204">
        <f t="shared" ref="A81" si="37">A80+1</f>
        <v>8</v>
      </c>
      <c r="B81" s="74"/>
      <c r="C81" s="74" t="str">
        <f>IF(B81=0,"",LOOKUP($B81,'Course List'!$C$6:$C$1019,'Course List'!D$6:D$1019))</f>
        <v/>
      </c>
      <c r="D81" s="74" t="str">
        <f>IF(B81=0,"",LOOKUP($B81,'Course List'!$C$6:$C$1019,'Course List'!E$6:E$1019))</f>
        <v/>
      </c>
      <c r="E81" s="74" t="str">
        <f>IF(B81=0,"",LOOKUP($B81,'Course List'!$C$6:$C$1019,'Course List'!F$6:F$1019))</f>
        <v/>
      </c>
      <c r="F81" s="74" t="str">
        <f>IF(B81=0,"",LOOKUP($B81,'Course List'!$C$6:$C$1019,'Course List'!G$6:G$1019))</f>
        <v/>
      </c>
      <c r="G81" s="74" t="str">
        <f>IF(B81=0,"",LOOKUP($B81,'Course List'!$C$6:$C$1019,'Course List'!H$6:H$1019))</f>
        <v/>
      </c>
      <c r="H81" s="46"/>
      <c r="I81" s="48"/>
      <c r="J81" s="34" t="str">
        <f>IF(H81=0,"",LOOKUP(H81,'GPA Table'!$B$5:$B$16,'GPA Table'!$E$5:$E$16))</f>
        <v/>
      </c>
      <c r="K81" s="233"/>
      <c r="L81" s="9"/>
      <c r="M81" s="17">
        <f t="shared" si="34"/>
        <v>0</v>
      </c>
      <c r="N81" s="17">
        <f t="shared" si="35"/>
        <v>0</v>
      </c>
      <c r="O81" s="10"/>
      <c r="P81" s="21"/>
    </row>
    <row r="82" spans="1:28" s="21" customFormat="1" x14ac:dyDescent="0.3">
      <c r="B82" s="98"/>
      <c r="G82" s="98"/>
      <c r="K82" s="234"/>
      <c r="M82" s="215"/>
      <c r="Q82" s="200"/>
      <c r="R82" s="186"/>
      <c r="S82" s="186"/>
      <c r="T82" s="186"/>
      <c r="U82" s="200"/>
      <c r="V82" s="186"/>
      <c r="W82" s="186"/>
      <c r="X82" s="186"/>
      <c r="Y82" s="186"/>
      <c r="Z82" s="186"/>
      <c r="AA82" s="186"/>
      <c r="AB82" s="186"/>
    </row>
    <row r="83" spans="1:28" x14ac:dyDescent="0.3">
      <c r="Q83" s="200"/>
      <c r="U83" s="200"/>
    </row>
    <row r="84" spans="1:28" x14ac:dyDescent="0.3">
      <c r="Q84" s="200"/>
      <c r="U84" s="200"/>
    </row>
    <row r="85" spans="1:28" x14ac:dyDescent="0.3">
      <c r="Q85" s="200"/>
      <c r="U85" s="200"/>
    </row>
    <row r="86" spans="1:28" x14ac:dyDescent="0.3">
      <c r="Q86" s="200"/>
      <c r="U86" s="200"/>
    </row>
    <row r="87" spans="1:28" x14ac:dyDescent="0.3">
      <c r="U87" s="200"/>
    </row>
    <row r="88" spans="1:28" x14ac:dyDescent="0.3">
      <c r="U88" s="200"/>
    </row>
    <row r="89" spans="1:28" x14ac:dyDescent="0.3">
      <c r="U89" s="200"/>
    </row>
    <row r="90" spans="1:28" x14ac:dyDescent="0.3">
      <c r="U90" s="200"/>
    </row>
    <row r="91" spans="1:28" x14ac:dyDescent="0.3">
      <c r="U91" s="200"/>
    </row>
    <row r="92" spans="1:28" x14ac:dyDescent="0.3">
      <c r="U92" s="200"/>
    </row>
    <row r="93" spans="1:28" x14ac:dyDescent="0.3">
      <c r="U93" s="200"/>
    </row>
    <row r="94" spans="1:28" x14ac:dyDescent="0.3">
      <c r="U94" s="200"/>
    </row>
    <row r="95" spans="1:28" x14ac:dyDescent="0.3">
      <c r="U95" s="200"/>
    </row>
    <row r="96" spans="1:28" x14ac:dyDescent="0.3">
      <c r="U96" s="200"/>
    </row>
    <row r="97" spans="21:21" x14ac:dyDescent="0.3">
      <c r="U97" s="200"/>
    </row>
    <row r="98" spans="21:21" x14ac:dyDescent="0.3">
      <c r="U98" s="200"/>
    </row>
    <row r="99" spans="21:21" x14ac:dyDescent="0.3">
      <c r="U99" s="200"/>
    </row>
    <row r="100" spans="21:21" x14ac:dyDescent="0.3">
      <c r="U100" s="200"/>
    </row>
    <row r="101" spans="21:21" x14ac:dyDescent="0.3">
      <c r="U101" s="200"/>
    </row>
    <row r="102" spans="21:21" x14ac:dyDescent="0.3">
      <c r="U102" s="200"/>
    </row>
    <row r="103" spans="21:21" x14ac:dyDescent="0.3">
      <c r="U103" s="200"/>
    </row>
    <row r="104" spans="21:21" x14ac:dyDescent="0.3">
      <c r="U104" s="200"/>
    </row>
    <row r="105" spans="21:21" x14ac:dyDescent="0.3">
      <c r="U105" s="200"/>
    </row>
    <row r="106" spans="21:21" x14ac:dyDescent="0.3">
      <c r="U106" s="200"/>
    </row>
    <row r="107" spans="21:21" x14ac:dyDescent="0.3">
      <c r="U107" s="200"/>
    </row>
    <row r="108" spans="21:21" x14ac:dyDescent="0.3">
      <c r="U108" s="200"/>
    </row>
    <row r="109" spans="21:21" x14ac:dyDescent="0.3">
      <c r="U109" s="200"/>
    </row>
  </sheetData>
  <sheetProtection password="CD74" sheet="1" objects="1" scenarios="1"/>
  <sortState ref="B20:M25">
    <sortCondition ref="B20:B25"/>
  </sortState>
  <mergeCells count="14">
    <mergeCell ref="K9:K10"/>
    <mergeCell ref="B6:C6"/>
    <mergeCell ref="D6:F6"/>
    <mergeCell ref="H6:I6"/>
    <mergeCell ref="B7:C7"/>
    <mergeCell ref="D7:F7"/>
    <mergeCell ref="H7:I7"/>
    <mergeCell ref="B5:F5"/>
    <mergeCell ref="H5:I5"/>
    <mergeCell ref="A1:J1"/>
    <mergeCell ref="A2:J2"/>
    <mergeCell ref="A3:J3"/>
    <mergeCell ref="B4:C4"/>
    <mergeCell ref="E4:F4"/>
  </mergeCells>
  <pageMargins left="0.7" right="0.7" top="0.47" bottom="0.36" header="0.3" footer="0.3"/>
  <pageSetup scale="70" fitToHeight="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12</vt:i4>
      </vt:variant>
    </vt:vector>
  </HeadingPairs>
  <TitlesOfParts>
    <vt:vector size="29" baseType="lpstr">
      <vt:lpstr>NOTES</vt:lpstr>
      <vt:lpstr>Course List</vt:lpstr>
      <vt:lpstr>H&amp;SS List</vt:lpstr>
      <vt:lpstr>CE Eng. Elective List</vt:lpstr>
      <vt:lpstr>GPA Table</vt:lpstr>
      <vt:lpstr>CE Basic</vt:lpstr>
      <vt:lpstr>CE Env</vt:lpstr>
      <vt:lpstr>CE Transp</vt:lpstr>
      <vt:lpstr>CE Sust</vt:lpstr>
      <vt:lpstr>CE Med Prep</vt:lpstr>
      <vt:lpstr>CE-Physics 5yr</vt:lpstr>
      <vt:lpstr>CE 5yr MSc Struc</vt:lpstr>
      <vt:lpstr>CE 5yr MSc Env</vt:lpstr>
      <vt:lpstr>CE 5yr MSc Transp</vt:lpstr>
      <vt:lpstr>Sus. Minor</vt:lpstr>
      <vt:lpstr>Ph.D. &amp; M.Sc. Rules</vt:lpstr>
      <vt:lpstr>Certificate Degree</vt:lpstr>
      <vt:lpstr>'CE 5yr MSc Env'!Print_Area</vt:lpstr>
      <vt:lpstr>'CE 5yr MSc Struc'!Print_Area</vt:lpstr>
      <vt:lpstr>'CE 5yr MSc Transp'!Print_Area</vt:lpstr>
      <vt:lpstr>'CE Basic'!Print_Area</vt:lpstr>
      <vt:lpstr>'CE Eng. Elective List'!Print_Area</vt:lpstr>
      <vt:lpstr>'CE Env'!Print_Area</vt:lpstr>
      <vt:lpstr>'CE Med Prep'!Print_Area</vt:lpstr>
      <vt:lpstr>'CE Sust'!Print_Area</vt:lpstr>
      <vt:lpstr>'CE Transp'!Print_Area</vt:lpstr>
      <vt:lpstr>'CE-Physics 5yr'!Print_Area</vt:lpstr>
      <vt:lpstr>'Course List'!Print_Area</vt:lpstr>
      <vt:lpstr>NOTES!Print_Area</vt:lpstr>
    </vt:vector>
  </TitlesOfParts>
  <Company>GWU SEAS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deritis</dc:creator>
  <cp:lastModifiedBy>Sameh Badie</cp:lastModifiedBy>
  <cp:lastPrinted>2013-04-22T19:06:55Z</cp:lastPrinted>
  <dcterms:created xsi:type="dcterms:W3CDTF">2011-08-12T13:45:23Z</dcterms:created>
  <dcterms:modified xsi:type="dcterms:W3CDTF">2016-03-29T14:50:20Z</dcterms:modified>
</cp:coreProperties>
</file>