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2" windowWidth="19320" windowHeight="11640" tabRatio="843" activeTab="5"/>
  </bookViews>
  <sheets>
    <sheet name="NOTES" sheetId="14" r:id="rId1"/>
    <sheet name="Course List" sheetId="2" r:id="rId2"/>
    <sheet name="H&amp;SS List" sheetId="9" r:id="rId3"/>
    <sheet name="T&amp;D List" sheetId="5" r:id="rId4"/>
    <sheet name="GPA Table" sheetId="4" r:id="rId5"/>
    <sheet name="CE" sheetId="1" r:id="rId6"/>
    <sheet name="CE Env" sheetId="3" r:id="rId7"/>
    <sheet name="CE Transp" sheetId="6" r:id="rId8"/>
    <sheet name="CE Sust" sheetId="7" r:id="rId9"/>
    <sheet name="CE Med Prep" sheetId="8" r:id="rId10"/>
    <sheet name="CE-Physics 5yr" sheetId="13" r:id="rId11"/>
    <sheet name="CE 5yr MSc Struc" sheetId="10" r:id="rId12"/>
    <sheet name="CE 5yr MSc Env" sheetId="11" r:id="rId13"/>
    <sheet name="CE 5yr MSc Transp" sheetId="12" r:id="rId14"/>
    <sheet name="Ph.D. &amp; M.Sc. Rules" sheetId="15" r:id="rId15"/>
  </sheets>
  <definedNames>
    <definedName name="_xlnm.Print_Area" localSheetId="5">CE!$A$1:$J$81</definedName>
    <definedName name="_xlnm.Print_Area" localSheetId="12">'CE 5yr MSc Env'!$A$1:$J$99</definedName>
    <definedName name="_xlnm.Print_Area" localSheetId="11">'CE 5yr MSc Struc'!$A$1:$J$99</definedName>
    <definedName name="_xlnm.Print_Area" localSheetId="13">'CE 5yr MSc Transp'!$A$1:$J$99</definedName>
    <definedName name="_xlnm.Print_Area" localSheetId="6">'CE Env'!$A$1:$J$81</definedName>
    <definedName name="_xlnm.Print_Area" localSheetId="9">'CE Med Prep'!$A$1:$J$81</definedName>
    <definedName name="_xlnm.Print_Area" localSheetId="8">'CE Sust'!$A$1:$J$81</definedName>
    <definedName name="_xlnm.Print_Area" localSheetId="7">'CE Transp'!$A$1:$J$81</definedName>
    <definedName name="_xlnm.Print_Area" localSheetId="10">'CE-Physics 5yr'!$A$1:$J$99</definedName>
    <definedName name="_xlnm.Print_Area" localSheetId="1">'Course List'!$A$6:$E$133</definedName>
    <definedName name="_xlnm.Print_Area" localSheetId="3">'T&amp;D List'!$A$1:$L$66</definedName>
  </definedNames>
  <calcPr calcId="145621"/>
</workbook>
</file>

<file path=xl/calcChain.xml><?xml version="1.0" encoding="utf-8"?>
<calcChain xmlns="http://schemas.openxmlformats.org/spreadsheetml/2006/main">
  <c r="D17" i="11" l="1"/>
  <c r="D17" i="8"/>
  <c r="G17" i="7"/>
  <c r="D17" i="3"/>
  <c r="A66" i="5"/>
  <c r="B66" i="5"/>
  <c r="C66" i="5"/>
  <c r="D66" i="5"/>
  <c r="E66" i="5"/>
  <c r="F66" i="5"/>
  <c r="G66" i="5"/>
  <c r="H66" i="5"/>
  <c r="I66" i="5"/>
  <c r="J66" i="5"/>
  <c r="K66" i="5"/>
  <c r="L66" i="5"/>
  <c r="A65" i="5"/>
  <c r="B65" i="5"/>
  <c r="C65" i="5"/>
  <c r="D65" i="5"/>
  <c r="E65" i="5"/>
  <c r="F65" i="5"/>
  <c r="G65" i="5"/>
  <c r="H65" i="5"/>
  <c r="I65" i="5"/>
  <c r="J65" i="5"/>
  <c r="K65" i="5"/>
  <c r="L65" i="5"/>
  <c r="A64" i="5"/>
  <c r="B64" i="5"/>
  <c r="C64" i="5"/>
  <c r="D64" i="5"/>
  <c r="E64" i="5"/>
  <c r="F64" i="5"/>
  <c r="G64" i="5"/>
  <c r="H64" i="5"/>
  <c r="I64" i="5"/>
  <c r="J64" i="5"/>
  <c r="K64" i="5"/>
  <c r="L64" i="5"/>
  <c r="A63" i="5"/>
  <c r="B63" i="5"/>
  <c r="C63" i="5"/>
  <c r="D63" i="5"/>
  <c r="E63" i="5"/>
  <c r="F63" i="5"/>
  <c r="G63" i="5"/>
  <c r="H63" i="5"/>
  <c r="I63" i="5"/>
  <c r="J63" i="5"/>
  <c r="K63" i="5"/>
  <c r="L63" i="5"/>
  <c r="A59" i="5"/>
  <c r="B59" i="5"/>
  <c r="C59" i="5"/>
  <c r="D59" i="5"/>
  <c r="E59" i="5"/>
  <c r="F59" i="5"/>
  <c r="G59" i="5"/>
  <c r="H59" i="5"/>
  <c r="I59" i="5"/>
  <c r="J59" i="5"/>
  <c r="K59" i="5"/>
  <c r="L59" i="5"/>
  <c r="A60" i="5"/>
  <c r="B60" i="5"/>
  <c r="C60" i="5"/>
  <c r="D60" i="5"/>
  <c r="E60" i="5"/>
  <c r="F60" i="5"/>
  <c r="G60" i="5"/>
  <c r="H60" i="5"/>
  <c r="I60" i="5"/>
  <c r="J60" i="5"/>
  <c r="K60" i="5"/>
  <c r="L60" i="5"/>
  <c r="A61" i="5"/>
  <c r="B61" i="5"/>
  <c r="C61" i="5"/>
  <c r="D61" i="5"/>
  <c r="E61" i="5"/>
  <c r="F61" i="5"/>
  <c r="G61" i="5"/>
  <c r="H61" i="5"/>
  <c r="I61" i="5"/>
  <c r="J61" i="5"/>
  <c r="K61" i="5"/>
  <c r="L61" i="5"/>
  <c r="A62" i="5"/>
  <c r="B62" i="5"/>
  <c r="C62" i="5"/>
  <c r="D62" i="5"/>
  <c r="E62" i="5"/>
  <c r="F62" i="5"/>
  <c r="G62" i="5"/>
  <c r="H62" i="5"/>
  <c r="I62" i="5"/>
  <c r="J62" i="5"/>
  <c r="K62" i="5"/>
  <c r="L62" i="5"/>
  <c r="A48" i="5"/>
  <c r="B48" i="5"/>
  <c r="C48" i="5"/>
  <c r="D48" i="5"/>
  <c r="E48" i="5"/>
  <c r="F48" i="5"/>
  <c r="G48" i="5"/>
  <c r="H48" i="5"/>
  <c r="I48" i="5"/>
  <c r="J48" i="5"/>
  <c r="K48" i="5"/>
  <c r="L48" i="5"/>
  <c r="A49" i="5"/>
  <c r="B49" i="5"/>
  <c r="C49" i="5"/>
  <c r="D49" i="5"/>
  <c r="E49" i="5"/>
  <c r="F49" i="5"/>
  <c r="G49" i="5"/>
  <c r="H49" i="5"/>
  <c r="I49" i="5"/>
  <c r="J49" i="5"/>
  <c r="K49" i="5"/>
  <c r="L49" i="5"/>
  <c r="A50" i="5"/>
  <c r="B50" i="5"/>
  <c r="C50" i="5"/>
  <c r="D50" i="5"/>
  <c r="E50" i="5"/>
  <c r="F50" i="5"/>
  <c r="G50" i="5"/>
  <c r="H50" i="5"/>
  <c r="I50" i="5"/>
  <c r="J50" i="5"/>
  <c r="K50" i="5"/>
  <c r="L50" i="5"/>
  <c r="A51" i="5"/>
  <c r="B51" i="5"/>
  <c r="C51" i="5"/>
  <c r="D51" i="5"/>
  <c r="E51" i="5"/>
  <c r="F51" i="5"/>
  <c r="G51" i="5"/>
  <c r="H51" i="5"/>
  <c r="I51" i="5"/>
  <c r="J51" i="5"/>
  <c r="K51" i="5"/>
  <c r="L51" i="5"/>
  <c r="A52" i="5"/>
  <c r="B52" i="5"/>
  <c r="C52" i="5"/>
  <c r="D52" i="5"/>
  <c r="E52" i="5"/>
  <c r="F52" i="5"/>
  <c r="G52" i="5"/>
  <c r="H52" i="5"/>
  <c r="I52" i="5"/>
  <c r="J52" i="5"/>
  <c r="K52" i="5"/>
  <c r="L52" i="5"/>
  <c r="A53" i="5"/>
  <c r="B53" i="5"/>
  <c r="C53" i="5"/>
  <c r="D53" i="5"/>
  <c r="E53" i="5"/>
  <c r="F53" i="5"/>
  <c r="G53" i="5"/>
  <c r="H53" i="5"/>
  <c r="I53" i="5"/>
  <c r="J53" i="5"/>
  <c r="K53" i="5"/>
  <c r="L53" i="5"/>
  <c r="A54" i="5"/>
  <c r="B54" i="5"/>
  <c r="C54" i="5"/>
  <c r="D54" i="5"/>
  <c r="E54" i="5"/>
  <c r="F54" i="5"/>
  <c r="G54" i="5"/>
  <c r="H54" i="5"/>
  <c r="I54" i="5"/>
  <c r="J54" i="5"/>
  <c r="K54" i="5"/>
  <c r="L54" i="5"/>
  <c r="A55" i="5"/>
  <c r="B55" i="5"/>
  <c r="C55" i="5"/>
  <c r="D55" i="5"/>
  <c r="E55" i="5"/>
  <c r="F55" i="5"/>
  <c r="G55" i="5"/>
  <c r="H55" i="5"/>
  <c r="I55" i="5"/>
  <c r="J55" i="5"/>
  <c r="K55" i="5"/>
  <c r="L55" i="5"/>
  <c r="A56" i="5"/>
  <c r="B56" i="5"/>
  <c r="C56" i="5"/>
  <c r="D56" i="5"/>
  <c r="E56" i="5"/>
  <c r="F56" i="5"/>
  <c r="G56" i="5"/>
  <c r="H56" i="5"/>
  <c r="I56" i="5"/>
  <c r="J56" i="5"/>
  <c r="K56" i="5"/>
  <c r="L56" i="5"/>
  <c r="A57" i="5"/>
  <c r="B57" i="5"/>
  <c r="C57" i="5"/>
  <c r="D57" i="5"/>
  <c r="E57" i="5"/>
  <c r="F57" i="5"/>
  <c r="G57" i="5"/>
  <c r="H57" i="5"/>
  <c r="I57" i="5"/>
  <c r="J57" i="5"/>
  <c r="K57" i="5"/>
  <c r="L57" i="5"/>
  <c r="A58" i="5"/>
  <c r="B58" i="5"/>
  <c r="C58" i="5"/>
  <c r="D58" i="5"/>
  <c r="E58" i="5"/>
  <c r="F58" i="5"/>
  <c r="G58" i="5"/>
  <c r="H58" i="5"/>
  <c r="I58" i="5"/>
  <c r="J58" i="5"/>
  <c r="K58" i="5"/>
  <c r="L58" i="5"/>
  <c r="A39" i="5"/>
  <c r="B39" i="5"/>
  <c r="C39" i="5"/>
  <c r="D39" i="5"/>
  <c r="E39" i="5"/>
  <c r="F39" i="5"/>
  <c r="G39" i="5"/>
  <c r="H39" i="5"/>
  <c r="I39" i="5"/>
  <c r="J39" i="5"/>
  <c r="K39" i="5"/>
  <c r="L39" i="5"/>
  <c r="A40" i="5"/>
  <c r="B40" i="5"/>
  <c r="C40" i="5"/>
  <c r="D40" i="5"/>
  <c r="E40" i="5"/>
  <c r="F40" i="5"/>
  <c r="G40" i="5"/>
  <c r="H40" i="5"/>
  <c r="I40" i="5"/>
  <c r="J40" i="5"/>
  <c r="K40" i="5"/>
  <c r="L40" i="5"/>
  <c r="A41" i="5"/>
  <c r="B41" i="5"/>
  <c r="C41" i="5"/>
  <c r="D41" i="5"/>
  <c r="E41" i="5"/>
  <c r="F41" i="5"/>
  <c r="G41" i="5"/>
  <c r="H41" i="5"/>
  <c r="I41" i="5"/>
  <c r="J41" i="5"/>
  <c r="K41" i="5"/>
  <c r="L41" i="5"/>
  <c r="A42" i="5"/>
  <c r="B42" i="5"/>
  <c r="C42" i="5"/>
  <c r="D42" i="5"/>
  <c r="E42" i="5"/>
  <c r="F42" i="5"/>
  <c r="G42" i="5"/>
  <c r="H42" i="5"/>
  <c r="I42" i="5"/>
  <c r="J42" i="5"/>
  <c r="K42" i="5"/>
  <c r="L42" i="5"/>
  <c r="A43" i="5"/>
  <c r="B43" i="5"/>
  <c r="C43" i="5"/>
  <c r="D43" i="5"/>
  <c r="E43" i="5"/>
  <c r="F43" i="5"/>
  <c r="G43" i="5"/>
  <c r="H43" i="5"/>
  <c r="I43" i="5"/>
  <c r="J43" i="5"/>
  <c r="K43" i="5"/>
  <c r="L43" i="5"/>
  <c r="A44" i="5"/>
  <c r="B44" i="5"/>
  <c r="C44" i="5"/>
  <c r="D44" i="5"/>
  <c r="E44" i="5"/>
  <c r="F44" i="5"/>
  <c r="G44" i="5"/>
  <c r="H44" i="5"/>
  <c r="I44" i="5"/>
  <c r="J44" i="5"/>
  <c r="K44" i="5"/>
  <c r="L44" i="5"/>
  <c r="A45" i="5"/>
  <c r="B45" i="5"/>
  <c r="C45" i="5"/>
  <c r="D45" i="5"/>
  <c r="E45" i="5"/>
  <c r="F45" i="5"/>
  <c r="G45" i="5"/>
  <c r="H45" i="5"/>
  <c r="I45" i="5"/>
  <c r="J45" i="5"/>
  <c r="K45" i="5"/>
  <c r="L45" i="5"/>
  <c r="A46" i="5"/>
  <c r="B46" i="5"/>
  <c r="C46" i="5"/>
  <c r="D46" i="5"/>
  <c r="E46" i="5"/>
  <c r="F46" i="5"/>
  <c r="G46" i="5"/>
  <c r="H46" i="5"/>
  <c r="K46" i="5"/>
  <c r="L46" i="5"/>
  <c r="A47" i="5"/>
  <c r="B47" i="5"/>
  <c r="C47" i="5"/>
  <c r="D47" i="5"/>
  <c r="E47" i="5"/>
  <c r="F47" i="5"/>
  <c r="G47" i="5"/>
  <c r="H47" i="5"/>
  <c r="I47" i="5"/>
  <c r="J47" i="5"/>
  <c r="K47" i="5"/>
  <c r="L47" i="5"/>
  <c r="A35" i="5"/>
  <c r="B35" i="5"/>
  <c r="C35" i="5"/>
  <c r="D35" i="5"/>
  <c r="E35" i="5"/>
  <c r="F35" i="5"/>
  <c r="G35" i="5"/>
  <c r="H35" i="5"/>
  <c r="I35" i="5"/>
  <c r="J35" i="5"/>
  <c r="K35" i="5"/>
  <c r="L35" i="5"/>
  <c r="A36" i="5"/>
  <c r="B36" i="5"/>
  <c r="C36" i="5"/>
  <c r="D36" i="5"/>
  <c r="E36" i="5"/>
  <c r="F36" i="5"/>
  <c r="G36" i="5"/>
  <c r="H36" i="5"/>
  <c r="I36" i="5"/>
  <c r="J36" i="5"/>
  <c r="K36" i="5"/>
  <c r="L36" i="5"/>
  <c r="A37" i="5"/>
  <c r="B37" i="5"/>
  <c r="C37" i="5"/>
  <c r="D37" i="5"/>
  <c r="E37" i="5"/>
  <c r="F37" i="5"/>
  <c r="G37" i="5"/>
  <c r="H37" i="5"/>
  <c r="I37" i="5"/>
  <c r="J37" i="5"/>
  <c r="K37" i="5"/>
  <c r="L37" i="5"/>
  <c r="A38" i="5"/>
  <c r="B38" i="5"/>
  <c r="C38" i="5"/>
  <c r="D38" i="5"/>
  <c r="E38" i="5"/>
  <c r="F38" i="5"/>
  <c r="G38" i="5"/>
  <c r="H38" i="5"/>
  <c r="I38" i="5"/>
  <c r="J38" i="5"/>
  <c r="K38" i="5"/>
  <c r="L38" i="5"/>
  <c r="A33" i="5"/>
  <c r="B33" i="5"/>
  <c r="C33" i="5"/>
  <c r="D33" i="5"/>
  <c r="E33" i="5"/>
  <c r="F33" i="5"/>
  <c r="G33" i="5"/>
  <c r="H33" i="5"/>
  <c r="I33" i="5"/>
  <c r="J33" i="5"/>
  <c r="K33" i="5"/>
  <c r="L33" i="5"/>
  <c r="A34" i="5"/>
  <c r="B34" i="5"/>
  <c r="C34" i="5"/>
  <c r="D34" i="5"/>
  <c r="E34" i="5"/>
  <c r="F34" i="5"/>
  <c r="G34" i="5"/>
  <c r="H34" i="5"/>
  <c r="I34" i="5"/>
  <c r="J34" i="5"/>
  <c r="K34" i="5"/>
  <c r="L34" i="5"/>
  <c r="A31" i="5"/>
  <c r="B31" i="5"/>
  <c r="C31" i="5"/>
  <c r="D31" i="5"/>
  <c r="E31" i="5"/>
  <c r="F31" i="5"/>
  <c r="G31" i="5"/>
  <c r="H31" i="5"/>
  <c r="I31" i="5"/>
  <c r="J31" i="5"/>
  <c r="K31" i="5"/>
  <c r="L31" i="5"/>
  <c r="A32" i="5"/>
  <c r="B32" i="5"/>
  <c r="C32" i="5"/>
  <c r="D32" i="5"/>
  <c r="E32" i="5"/>
  <c r="F32" i="5"/>
  <c r="G32" i="5"/>
  <c r="H32" i="5"/>
  <c r="I32" i="5"/>
  <c r="J32" i="5"/>
  <c r="K32" i="5"/>
  <c r="L32" i="5"/>
  <c r="A28" i="5"/>
  <c r="B28" i="5"/>
  <c r="C28" i="5"/>
  <c r="D28" i="5"/>
  <c r="E28" i="5"/>
  <c r="F28" i="5"/>
  <c r="G28" i="5"/>
  <c r="H28" i="5"/>
  <c r="I28" i="5"/>
  <c r="J28" i="5"/>
  <c r="K28" i="5"/>
  <c r="L28" i="5"/>
  <c r="A29" i="5"/>
  <c r="B29" i="5"/>
  <c r="C29" i="5"/>
  <c r="D29" i="5"/>
  <c r="E29" i="5"/>
  <c r="F29" i="5"/>
  <c r="G29" i="5"/>
  <c r="H29" i="5"/>
  <c r="I29" i="5"/>
  <c r="J29" i="5"/>
  <c r="K29" i="5"/>
  <c r="L29" i="5"/>
  <c r="A30" i="5"/>
  <c r="B30" i="5"/>
  <c r="C30" i="5"/>
  <c r="D30" i="5"/>
  <c r="E30" i="5"/>
  <c r="F30" i="5"/>
  <c r="G30" i="5"/>
  <c r="H30" i="5"/>
  <c r="I30" i="5"/>
  <c r="J30" i="5"/>
  <c r="K30" i="5"/>
  <c r="L30" i="5"/>
  <c r="A26" i="5"/>
  <c r="B26" i="5"/>
  <c r="C26" i="5"/>
  <c r="D26" i="5"/>
  <c r="E26" i="5"/>
  <c r="F26" i="5"/>
  <c r="G26" i="5"/>
  <c r="H26" i="5"/>
  <c r="I26" i="5"/>
  <c r="J26" i="5"/>
  <c r="K26" i="5"/>
  <c r="L26" i="5"/>
  <c r="A27" i="5"/>
  <c r="B27" i="5"/>
  <c r="C27" i="5"/>
  <c r="D27" i="5"/>
  <c r="E27" i="5"/>
  <c r="F27" i="5"/>
  <c r="G27" i="5"/>
  <c r="H27" i="5"/>
  <c r="I27" i="5"/>
  <c r="J27" i="5"/>
  <c r="K27" i="5"/>
  <c r="L27" i="5"/>
  <c r="A24" i="5"/>
  <c r="B24" i="5"/>
  <c r="C24" i="5"/>
  <c r="D24" i="5"/>
  <c r="E24" i="5"/>
  <c r="F24" i="5"/>
  <c r="G24" i="5"/>
  <c r="H24" i="5"/>
  <c r="I24" i="5"/>
  <c r="J24" i="5"/>
  <c r="K24" i="5"/>
  <c r="L24" i="5"/>
  <c r="A25" i="5"/>
  <c r="B25" i="5"/>
  <c r="C25" i="5"/>
  <c r="D25" i="5"/>
  <c r="E25" i="5"/>
  <c r="F25" i="5"/>
  <c r="G25" i="5"/>
  <c r="H25" i="5"/>
  <c r="I25" i="5"/>
  <c r="J25" i="5"/>
  <c r="K25" i="5"/>
  <c r="L25" i="5"/>
  <c r="A23" i="5"/>
  <c r="B23" i="5"/>
  <c r="C23" i="5"/>
  <c r="D23" i="5"/>
  <c r="E23" i="5"/>
  <c r="F23" i="5"/>
  <c r="G23" i="5"/>
  <c r="H23" i="5"/>
  <c r="I23" i="5"/>
  <c r="J23" i="5"/>
  <c r="K23" i="5"/>
  <c r="L23" i="5"/>
  <c r="A19" i="5"/>
  <c r="B19" i="5"/>
  <c r="C19" i="5"/>
  <c r="D19" i="5"/>
  <c r="E19" i="5"/>
  <c r="F19" i="5"/>
  <c r="G19" i="5"/>
  <c r="H19" i="5"/>
  <c r="I19" i="5"/>
  <c r="J19" i="5"/>
  <c r="K19" i="5"/>
  <c r="L19" i="5"/>
  <c r="A20" i="5"/>
  <c r="B20" i="5"/>
  <c r="C20" i="5"/>
  <c r="D20" i="5"/>
  <c r="E20" i="5"/>
  <c r="F20" i="5"/>
  <c r="G20" i="5"/>
  <c r="H20" i="5"/>
  <c r="I20" i="5"/>
  <c r="J20" i="5"/>
  <c r="K20" i="5"/>
  <c r="L20" i="5"/>
  <c r="A21" i="5"/>
  <c r="B21" i="5"/>
  <c r="C21" i="5"/>
  <c r="D21" i="5"/>
  <c r="E21" i="5"/>
  <c r="F21" i="5"/>
  <c r="G21" i="5"/>
  <c r="H21" i="5"/>
  <c r="I21" i="5"/>
  <c r="J21" i="5"/>
  <c r="K21" i="5"/>
  <c r="L21" i="5"/>
  <c r="A22" i="5"/>
  <c r="B22" i="5"/>
  <c r="C22" i="5"/>
  <c r="D22" i="5"/>
  <c r="E22" i="5"/>
  <c r="F22" i="5"/>
  <c r="G22" i="5"/>
  <c r="H22" i="5"/>
  <c r="I22" i="5"/>
  <c r="J22" i="5"/>
  <c r="K22" i="5"/>
  <c r="L22" i="5"/>
  <c r="A17" i="5"/>
  <c r="B17" i="5"/>
  <c r="C17" i="5"/>
  <c r="D17" i="5"/>
  <c r="E17" i="5"/>
  <c r="F17" i="5"/>
  <c r="G17" i="5"/>
  <c r="H17" i="5"/>
  <c r="I17" i="5"/>
  <c r="J17" i="5"/>
  <c r="K17" i="5"/>
  <c r="L17" i="5"/>
  <c r="A18" i="5"/>
  <c r="B18" i="5"/>
  <c r="C18" i="5"/>
  <c r="D18" i="5"/>
  <c r="E18" i="5"/>
  <c r="F18" i="5"/>
  <c r="G18" i="5"/>
  <c r="H18" i="5"/>
  <c r="I18" i="5"/>
  <c r="J18" i="5"/>
  <c r="K18" i="5"/>
  <c r="L18" i="5"/>
  <c r="A15" i="5"/>
  <c r="B15" i="5"/>
  <c r="C15" i="5"/>
  <c r="D15" i="5"/>
  <c r="E15" i="5"/>
  <c r="F15" i="5"/>
  <c r="G15" i="5"/>
  <c r="H15" i="5"/>
  <c r="I15" i="5"/>
  <c r="J15" i="5"/>
  <c r="K15" i="5"/>
  <c r="L15" i="5"/>
  <c r="A16" i="5"/>
  <c r="B16" i="5"/>
  <c r="C16" i="5"/>
  <c r="D16" i="5"/>
  <c r="E16" i="5"/>
  <c r="F16" i="5"/>
  <c r="G16" i="5"/>
  <c r="H16" i="5"/>
  <c r="I16" i="5"/>
  <c r="J16" i="5"/>
  <c r="K16" i="5"/>
  <c r="L16" i="5"/>
  <c r="A13" i="5"/>
  <c r="B13" i="5"/>
  <c r="C13" i="5"/>
  <c r="D13" i="5"/>
  <c r="E13" i="5"/>
  <c r="F13" i="5"/>
  <c r="G13" i="5"/>
  <c r="H13" i="5"/>
  <c r="I13" i="5"/>
  <c r="J13" i="5"/>
  <c r="K13" i="5"/>
  <c r="L13" i="5"/>
  <c r="A14" i="5"/>
  <c r="B14" i="5"/>
  <c r="C14" i="5"/>
  <c r="D14" i="5"/>
  <c r="E14" i="5"/>
  <c r="F14" i="5"/>
  <c r="G14" i="5"/>
  <c r="H14" i="5"/>
  <c r="I14" i="5"/>
  <c r="J14" i="5"/>
  <c r="K14" i="5"/>
  <c r="L14" i="5"/>
  <c r="B12" i="5"/>
  <c r="C12" i="5"/>
  <c r="D12" i="5"/>
  <c r="E12" i="5"/>
  <c r="F12" i="5"/>
  <c r="G12" i="5"/>
  <c r="H12" i="5"/>
  <c r="I12" i="5"/>
  <c r="J12" i="5"/>
  <c r="K12" i="5"/>
  <c r="L12" i="5"/>
  <c r="A12" i="5"/>
  <c r="L9" i="5"/>
  <c r="K9" i="5"/>
  <c r="J9" i="5"/>
  <c r="I9" i="5"/>
  <c r="H9" i="5"/>
  <c r="G9" i="5"/>
  <c r="F9" i="5"/>
  <c r="E9" i="5"/>
  <c r="D9" i="5"/>
  <c r="C9" i="5"/>
  <c r="B9" i="5"/>
  <c r="A9" i="5"/>
  <c r="A7" i="5"/>
  <c r="B7" i="5"/>
  <c r="C7" i="5"/>
  <c r="D7" i="5"/>
  <c r="E7" i="5"/>
  <c r="F7" i="5"/>
  <c r="G7" i="5"/>
  <c r="H7" i="5"/>
  <c r="I7" i="5"/>
  <c r="J7" i="5"/>
  <c r="K7" i="5"/>
  <c r="L7" i="5"/>
  <c r="A8" i="5"/>
  <c r="B8" i="5"/>
  <c r="C8" i="5"/>
  <c r="D8" i="5"/>
  <c r="E8" i="5"/>
  <c r="F8" i="5"/>
  <c r="G8" i="5"/>
  <c r="H8" i="5"/>
  <c r="I8" i="5"/>
  <c r="J8" i="5"/>
  <c r="K8" i="5"/>
  <c r="L8" i="5"/>
  <c r="L6" i="5"/>
  <c r="I6" i="5"/>
  <c r="J6" i="5"/>
  <c r="K6" i="5"/>
  <c r="H6" i="5"/>
  <c r="F6" i="5"/>
  <c r="G6" i="5"/>
  <c r="D6" i="5"/>
  <c r="E6" i="5"/>
  <c r="B6" i="5"/>
  <c r="C6" i="5"/>
  <c r="A6" i="5"/>
  <c r="D14" i="1"/>
  <c r="M99" i="13"/>
  <c r="J99" i="13"/>
  <c r="G99" i="13"/>
  <c r="F99" i="13"/>
  <c r="E99" i="13"/>
  <c r="L99" i="13" s="1"/>
  <c r="D99" i="13"/>
  <c r="C99" i="13"/>
  <c r="M98" i="13"/>
  <c r="J98" i="13"/>
  <c r="G98" i="13"/>
  <c r="F98" i="13"/>
  <c r="E98" i="13"/>
  <c r="L98" i="13" s="1"/>
  <c r="D98" i="13"/>
  <c r="C98" i="13"/>
  <c r="M97" i="13"/>
  <c r="J97" i="13"/>
  <c r="G97" i="13"/>
  <c r="F97" i="13"/>
  <c r="E97" i="13"/>
  <c r="L97" i="13" s="1"/>
  <c r="D97" i="13"/>
  <c r="C97" i="13"/>
  <c r="M96" i="13"/>
  <c r="J96" i="13"/>
  <c r="G96" i="13"/>
  <c r="F96" i="13"/>
  <c r="E96" i="13"/>
  <c r="L96" i="13" s="1"/>
  <c r="D96" i="13"/>
  <c r="C96" i="13"/>
  <c r="M95" i="13"/>
  <c r="J95" i="13"/>
  <c r="G95" i="13"/>
  <c r="F95" i="13"/>
  <c r="E95" i="13"/>
  <c r="L95" i="13" s="1"/>
  <c r="D95" i="13"/>
  <c r="C95" i="13"/>
  <c r="M94" i="13"/>
  <c r="J94" i="13"/>
  <c r="G94" i="13"/>
  <c r="F94" i="13"/>
  <c r="E94" i="13"/>
  <c r="L94" i="13" s="1"/>
  <c r="D94" i="13"/>
  <c r="C94" i="13"/>
  <c r="M93" i="13"/>
  <c r="J93" i="13"/>
  <c r="G93" i="13"/>
  <c r="F93" i="13"/>
  <c r="E93" i="13"/>
  <c r="L93" i="13" s="1"/>
  <c r="D93" i="13"/>
  <c r="C93" i="13"/>
  <c r="A93" i="13"/>
  <c r="A94" i="13" s="1"/>
  <c r="A95" i="13" s="1"/>
  <c r="A96" i="13" s="1"/>
  <c r="A97" i="13" s="1"/>
  <c r="A98" i="13" s="1"/>
  <c r="A99" i="13" s="1"/>
  <c r="M92" i="13"/>
  <c r="J92" i="13"/>
  <c r="G92" i="13"/>
  <c r="F92" i="13"/>
  <c r="E92" i="13"/>
  <c r="L92" i="13" s="1"/>
  <c r="D92" i="13"/>
  <c r="C92" i="13"/>
  <c r="M90" i="13"/>
  <c r="J90" i="13"/>
  <c r="G90" i="13"/>
  <c r="F90" i="13"/>
  <c r="E90" i="13"/>
  <c r="L90" i="13" s="1"/>
  <c r="D90" i="13"/>
  <c r="C90" i="13"/>
  <c r="M89" i="13"/>
  <c r="J89" i="13"/>
  <c r="G89" i="13"/>
  <c r="F89" i="13"/>
  <c r="E89" i="13"/>
  <c r="L89" i="13" s="1"/>
  <c r="D89" i="13"/>
  <c r="C89" i="13"/>
  <c r="M88" i="13"/>
  <c r="J88" i="13"/>
  <c r="G88" i="13"/>
  <c r="F88" i="13"/>
  <c r="E88" i="13"/>
  <c r="L88" i="13" s="1"/>
  <c r="D88" i="13"/>
  <c r="C88" i="13"/>
  <c r="M87" i="13"/>
  <c r="J87" i="13"/>
  <c r="G87" i="13"/>
  <c r="F87" i="13"/>
  <c r="E87" i="13"/>
  <c r="L87" i="13" s="1"/>
  <c r="D87" i="13"/>
  <c r="C87" i="13"/>
  <c r="M86" i="13"/>
  <c r="J86" i="13"/>
  <c r="G86" i="13"/>
  <c r="F86" i="13"/>
  <c r="E86" i="13"/>
  <c r="L86" i="13" s="1"/>
  <c r="D86" i="13"/>
  <c r="C86" i="13"/>
  <c r="M85" i="13"/>
  <c r="J85" i="13"/>
  <c r="G85" i="13"/>
  <c r="F85" i="13"/>
  <c r="E85" i="13"/>
  <c r="L85" i="13" s="1"/>
  <c r="D85" i="13"/>
  <c r="C85" i="13"/>
  <c r="M84" i="13"/>
  <c r="J84" i="13"/>
  <c r="G84" i="13"/>
  <c r="F84" i="13"/>
  <c r="E84" i="13"/>
  <c r="L84" i="13" s="1"/>
  <c r="D84" i="13"/>
  <c r="C84" i="13"/>
  <c r="A84" i="13"/>
  <c r="A85" i="13" s="1"/>
  <c r="A86" i="13" s="1"/>
  <c r="A87" i="13" s="1"/>
  <c r="A88" i="13" s="1"/>
  <c r="A89" i="13" s="1"/>
  <c r="A90" i="13" s="1"/>
  <c r="M83" i="13"/>
  <c r="J83" i="13"/>
  <c r="G83" i="13"/>
  <c r="F83" i="13"/>
  <c r="E83" i="13"/>
  <c r="L83" i="13" s="1"/>
  <c r="D83" i="13"/>
  <c r="C83" i="13"/>
  <c r="M81" i="13"/>
  <c r="J81" i="13"/>
  <c r="G81" i="13"/>
  <c r="F81" i="13"/>
  <c r="E81" i="13"/>
  <c r="L81" i="13" s="1"/>
  <c r="D81" i="13"/>
  <c r="C81" i="13"/>
  <c r="M80" i="13"/>
  <c r="J80" i="13"/>
  <c r="G80" i="13"/>
  <c r="F80" i="13"/>
  <c r="E80" i="13"/>
  <c r="L80" i="13" s="1"/>
  <c r="D80" i="13"/>
  <c r="C80" i="13"/>
  <c r="M79" i="13"/>
  <c r="J79" i="13"/>
  <c r="G79" i="13"/>
  <c r="F79" i="13"/>
  <c r="E79" i="13"/>
  <c r="L79" i="13" s="1"/>
  <c r="D79" i="13"/>
  <c r="C79" i="13"/>
  <c r="M78" i="13"/>
  <c r="J78" i="13"/>
  <c r="G78" i="13"/>
  <c r="F78" i="13"/>
  <c r="E78" i="13"/>
  <c r="L78" i="13" s="1"/>
  <c r="D78" i="13"/>
  <c r="C78" i="13"/>
  <c r="M77" i="13"/>
  <c r="J77" i="13"/>
  <c r="G77" i="13"/>
  <c r="F77" i="13"/>
  <c r="E77" i="13"/>
  <c r="L77" i="13" s="1"/>
  <c r="D77" i="13"/>
  <c r="C77" i="13"/>
  <c r="M76" i="13"/>
  <c r="J76" i="13"/>
  <c r="G76" i="13"/>
  <c r="F76" i="13"/>
  <c r="E76" i="13"/>
  <c r="L76" i="13" s="1"/>
  <c r="D76" i="13"/>
  <c r="C76" i="13"/>
  <c r="M75" i="13"/>
  <c r="J75" i="13"/>
  <c r="G75" i="13"/>
  <c r="F75" i="13"/>
  <c r="E75" i="13"/>
  <c r="L75" i="13" s="1"/>
  <c r="D75" i="13"/>
  <c r="C75" i="13"/>
  <c r="A75" i="13"/>
  <c r="A76" i="13" s="1"/>
  <c r="A77" i="13" s="1"/>
  <c r="A78" i="13" s="1"/>
  <c r="A79" i="13" s="1"/>
  <c r="A80" i="13" s="1"/>
  <c r="A81" i="13" s="1"/>
  <c r="M74" i="13"/>
  <c r="J74" i="13"/>
  <c r="G74" i="13"/>
  <c r="F74" i="13"/>
  <c r="E74" i="13"/>
  <c r="L74" i="13" s="1"/>
  <c r="D74" i="13"/>
  <c r="C74" i="13"/>
  <c r="M72" i="13"/>
  <c r="J72" i="13"/>
  <c r="G72" i="13"/>
  <c r="F72" i="13"/>
  <c r="E72" i="13"/>
  <c r="L72" i="13" s="1"/>
  <c r="D72" i="13"/>
  <c r="C72" i="13"/>
  <c r="M71" i="13"/>
  <c r="J71" i="13"/>
  <c r="G71" i="13"/>
  <c r="F71" i="13"/>
  <c r="E71" i="13"/>
  <c r="L71" i="13" s="1"/>
  <c r="D71" i="13"/>
  <c r="C71" i="13"/>
  <c r="M70" i="13"/>
  <c r="J70" i="13"/>
  <c r="G70" i="13"/>
  <c r="F70" i="13"/>
  <c r="E70" i="13"/>
  <c r="L70" i="13" s="1"/>
  <c r="D70" i="13"/>
  <c r="C70" i="13"/>
  <c r="M69" i="13"/>
  <c r="J69" i="13"/>
  <c r="G69" i="13"/>
  <c r="F69" i="13"/>
  <c r="E69" i="13"/>
  <c r="L69" i="13" s="1"/>
  <c r="D69" i="13"/>
  <c r="C69" i="13"/>
  <c r="M68" i="13"/>
  <c r="J68" i="13"/>
  <c r="G68" i="13"/>
  <c r="F68" i="13"/>
  <c r="E68" i="13"/>
  <c r="L68" i="13" s="1"/>
  <c r="D68" i="13"/>
  <c r="C68" i="13"/>
  <c r="M67" i="13"/>
  <c r="J67" i="13"/>
  <c r="G67" i="13"/>
  <c r="F67" i="13"/>
  <c r="E67" i="13"/>
  <c r="L67" i="13" s="1"/>
  <c r="D67" i="13"/>
  <c r="C67" i="13"/>
  <c r="M66" i="13"/>
  <c r="J66" i="13"/>
  <c r="G66" i="13"/>
  <c r="F66" i="13"/>
  <c r="E66" i="13"/>
  <c r="L66" i="13" s="1"/>
  <c r="D66" i="13"/>
  <c r="C66" i="13"/>
  <c r="A66" i="13"/>
  <c r="A67" i="13" s="1"/>
  <c r="A68" i="13" s="1"/>
  <c r="A69" i="13" s="1"/>
  <c r="A70" i="13" s="1"/>
  <c r="A71" i="13" s="1"/>
  <c r="A72" i="13" s="1"/>
  <c r="M65" i="13"/>
  <c r="J65" i="13"/>
  <c r="G65" i="13"/>
  <c r="F65" i="13"/>
  <c r="E65" i="13"/>
  <c r="L65" i="13" s="1"/>
  <c r="D65" i="13"/>
  <c r="C65" i="13"/>
  <c r="M63" i="13"/>
  <c r="J63" i="13"/>
  <c r="G63" i="13"/>
  <c r="F63" i="13"/>
  <c r="E63" i="13"/>
  <c r="L63" i="13" s="1"/>
  <c r="D63" i="13"/>
  <c r="C63" i="13"/>
  <c r="M62" i="13"/>
  <c r="J62" i="13"/>
  <c r="G62" i="13"/>
  <c r="F62" i="13"/>
  <c r="E62" i="13"/>
  <c r="L62" i="13" s="1"/>
  <c r="D62" i="13"/>
  <c r="C62" i="13"/>
  <c r="M61" i="13"/>
  <c r="J61" i="13"/>
  <c r="G61" i="13"/>
  <c r="F61" i="13"/>
  <c r="E61" i="13"/>
  <c r="L61" i="13" s="1"/>
  <c r="D61" i="13"/>
  <c r="C61" i="13"/>
  <c r="M60" i="13"/>
  <c r="J60" i="13"/>
  <c r="G60" i="13"/>
  <c r="F60" i="13"/>
  <c r="E60" i="13"/>
  <c r="L60" i="13" s="1"/>
  <c r="D60" i="13"/>
  <c r="C60" i="13"/>
  <c r="M59" i="13"/>
  <c r="J59" i="13"/>
  <c r="G59" i="13"/>
  <c r="F59" i="13"/>
  <c r="E59" i="13"/>
  <c r="L59" i="13" s="1"/>
  <c r="D59" i="13"/>
  <c r="C59" i="13"/>
  <c r="M58" i="13"/>
  <c r="J58" i="13"/>
  <c r="G58" i="13"/>
  <c r="F58" i="13"/>
  <c r="E58" i="13"/>
  <c r="L58" i="13" s="1"/>
  <c r="D58" i="13"/>
  <c r="C58" i="13"/>
  <c r="M57" i="13"/>
  <c r="J57" i="13"/>
  <c r="G57" i="13"/>
  <c r="F57" i="13"/>
  <c r="E57" i="13"/>
  <c r="L57" i="13" s="1"/>
  <c r="D57" i="13"/>
  <c r="C57" i="13"/>
  <c r="A57" i="13"/>
  <c r="A58" i="13" s="1"/>
  <c r="A59" i="13" s="1"/>
  <c r="A60" i="13" s="1"/>
  <c r="A61" i="13" s="1"/>
  <c r="A62" i="13" s="1"/>
  <c r="A63" i="13" s="1"/>
  <c r="M56" i="13"/>
  <c r="J56" i="13"/>
  <c r="G56" i="13"/>
  <c r="F56" i="13"/>
  <c r="E56" i="13"/>
  <c r="L56" i="13" s="1"/>
  <c r="D56" i="13"/>
  <c r="C56" i="13"/>
  <c r="M54" i="13"/>
  <c r="J54" i="13"/>
  <c r="G54" i="13"/>
  <c r="F54" i="13"/>
  <c r="E54" i="13"/>
  <c r="L54" i="13" s="1"/>
  <c r="D54" i="13"/>
  <c r="C54" i="13"/>
  <c r="M53" i="13"/>
  <c r="J53" i="13"/>
  <c r="G53" i="13"/>
  <c r="F53" i="13"/>
  <c r="E53" i="13"/>
  <c r="L53" i="13" s="1"/>
  <c r="D53" i="13"/>
  <c r="C53" i="13"/>
  <c r="M52" i="13"/>
  <c r="J52" i="13"/>
  <c r="G52" i="13"/>
  <c r="F52" i="13"/>
  <c r="E52" i="13"/>
  <c r="L52" i="13" s="1"/>
  <c r="D52" i="13"/>
  <c r="C52" i="13"/>
  <c r="M51" i="13"/>
  <c r="J51" i="13"/>
  <c r="G51" i="13"/>
  <c r="F51" i="13"/>
  <c r="E51" i="13"/>
  <c r="L51" i="13" s="1"/>
  <c r="D51" i="13"/>
  <c r="C51" i="13"/>
  <c r="M50" i="13"/>
  <c r="J50" i="13"/>
  <c r="G50" i="13"/>
  <c r="F50" i="13"/>
  <c r="E50" i="13"/>
  <c r="L50" i="13" s="1"/>
  <c r="D50" i="13"/>
  <c r="C50" i="13"/>
  <c r="M49" i="13"/>
  <c r="J49" i="13"/>
  <c r="G49" i="13"/>
  <c r="F49" i="13"/>
  <c r="E49" i="13"/>
  <c r="L49" i="13" s="1"/>
  <c r="D49" i="13"/>
  <c r="C49" i="13"/>
  <c r="M48" i="13"/>
  <c r="J48" i="13"/>
  <c r="G48" i="13"/>
  <c r="F48" i="13"/>
  <c r="E48" i="13"/>
  <c r="L48" i="13" s="1"/>
  <c r="D48" i="13"/>
  <c r="C48" i="13"/>
  <c r="A48" i="13"/>
  <c r="A49" i="13" s="1"/>
  <c r="A50" i="13" s="1"/>
  <c r="A51" i="13" s="1"/>
  <c r="A52" i="13" s="1"/>
  <c r="A53" i="13" s="1"/>
  <c r="A54" i="13" s="1"/>
  <c r="M47" i="13"/>
  <c r="J47" i="13"/>
  <c r="G47" i="13"/>
  <c r="F47" i="13"/>
  <c r="E47" i="13"/>
  <c r="L47" i="13" s="1"/>
  <c r="D47" i="13"/>
  <c r="C47" i="13"/>
  <c r="M45" i="13"/>
  <c r="J45" i="13"/>
  <c r="G45" i="13"/>
  <c r="F45" i="13"/>
  <c r="E45" i="13"/>
  <c r="L45" i="13" s="1"/>
  <c r="D45" i="13"/>
  <c r="C45" i="13"/>
  <c r="M44" i="13"/>
  <c r="J44" i="13"/>
  <c r="G44" i="13"/>
  <c r="F44" i="13"/>
  <c r="E44" i="13"/>
  <c r="L44" i="13" s="1"/>
  <c r="D44" i="13"/>
  <c r="C44" i="13"/>
  <c r="M43" i="13"/>
  <c r="J43" i="13"/>
  <c r="G43" i="13"/>
  <c r="F43" i="13"/>
  <c r="E43" i="13"/>
  <c r="L43" i="13" s="1"/>
  <c r="D43" i="13"/>
  <c r="C43" i="13"/>
  <c r="M42" i="13"/>
  <c r="J42" i="13"/>
  <c r="G42" i="13"/>
  <c r="F42" i="13"/>
  <c r="E42" i="13"/>
  <c r="L42" i="13" s="1"/>
  <c r="D42" i="13"/>
  <c r="C42" i="13"/>
  <c r="M41" i="13"/>
  <c r="J41" i="13"/>
  <c r="G41" i="13"/>
  <c r="F41" i="13"/>
  <c r="E41" i="13"/>
  <c r="L41" i="13" s="1"/>
  <c r="D41" i="13"/>
  <c r="C41" i="13"/>
  <c r="M40" i="13"/>
  <c r="J40" i="13"/>
  <c r="G40" i="13"/>
  <c r="F40" i="13"/>
  <c r="E40" i="13"/>
  <c r="L40" i="13" s="1"/>
  <c r="D40" i="13"/>
  <c r="C40" i="13"/>
  <c r="M39" i="13"/>
  <c r="J39" i="13"/>
  <c r="G39" i="13"/>
  <c r="F39" i="13"/>
  <c r="E39" i="13"/>
  <c r="L39" i="13" s="1"/>
  <c r="D39" i="13"/>
  <c r="C39" i="13"/>
  <c r="A39" i="13"/>
  <c r="A40" i="13" s="1"/>
  <c r="A41" i="13" s="1"/>
  <c r="A42" i="13" s="1"/>
  <c r="A43" i="13" s="1"/>
  <c r="A44" i="13" s="1"/>
  <c r="A45" i="13" s="1"/>
  <c r="M38" i="13"/>
  <c r="J38" i="13"/>
  <c r="G38" i="13"/>
  <c r="F38" i="13"/>
  <c r="E38" i="13"/>
  <c r="L38" i="13" s="1"/>
  <c r="D38" i="13"/>
  <c r="C38" i="13"/>
  <c r="F37" i="13"/>
  <c r="F55" i="13" s="1"/>
  <c r="F73" i="13" s="1"/>
  <c r="F91" i="13" s="1"/>
  <c r="M36" i="13"/>
  <c r="J36" i="13"/>
  <c r="G36" i="13"/>
  <c r="F36" i="13"/>
  <c r="E36" i="13"/>
  <c r="L36" i="13" s="1"/>
  <c r="D36" i="13"/>
  <c r="C36" i="13"/>
  <c r="M35" i="13"/>
  <c r="J35" i="13"/>
  <c r="G35" i="13"/>
  <c r="F35" i="13"/>
  <c r="E35" i="13"/>
  <c r="L35" i="13" s="1"/>
  <c r="D35" i="13"/>
  <c r="C35" i="13"/>
  <c r="M32" i="13"/>
  <c r="J32" i="13"/>
  <c r="G32" i="13"/>
  <c r="F32" i="13"/>
  <c r="E32" i="13"/>
  <c r="L32" i="13" s="1"/>
  <c r="D32" i="13"/>
  <c r="C32" i="13"/>
  <c r="M34" i="13"/>
  <c r="J34" i="13"/>
  <c r="G34" i="13"/>
  <c r="F34" i="13"/>
  <c r="E34" i="13"/>
  <c r="L34" i="13" s="1"/>
  <c r="D34" i="13"/>
  <c r="C34" i="13"/>
  <c r="M33" i="13"/>
  <c r="J33" i="13"/>
  <c r="G33" i="13"/>
  <c r="F33" i="13"/>
  <c r="E33" i="13"/>
  <c r="L33" i="13" s="1"/>
  <c r="D33" i="13"/>
  <c r="C33" i="13"/>
  <c r="M31" i="13"/>
  <c r="J31" i="13"/>
  <c r="G31" i="13"/>
  <c r="F31" i="13"/>
  <c r="E31" i="13"/>
  <c r="L31" i="13" s="1"/>
  <c r="D31" i="13"/>
  <c r="C31" i="13"/>
  <c r="M30" i="13"/>
  <c r="J30" i="13"/>
  <c r="G30" i="13"/>
  <c r="F30" i="13"/>
  <c r="E30" i="13"/>
  <c r="L30" i="13" s="1"/>
  <c r="D30" i="13"/>
  <c r="C30" i="13"/>
  <c r="A30" i="13"/>
  <c r="A31" i="13" s="1"/>
  <c r="A32" i="13" s="1"/>
  <c r="A33" i="13" s="1"/>
  <c r="A34" i="13" s="1"/>
  <c r="A35" i="13" s="1"/>
  <c r="A36" i="13" s="1"/>
  <c r="M29" i="13"/>
  <c r="J29" i="13"/>
  <c r="G29" i="13"/>
  <c r="F29" i="13"/>
  <c r="E29" i="13"/>
  <c r="L29" i="13" s="1"/>
  <c r="D29" i="13"/>
  <c r="C29" i="13"/>
  <c r="F28" i="13"/>
  <c r="F46" i="13" s="1"/>
  <c r="F64" i="13" s="1"/>
  <c r="F82" i="13" s="1"/>
  <c r="M27" i="13"/>
  <c r="J27" i="13"/>
  <c r="G27" i="13"/>
  <c r="F27" i="13"/>
  <c r="E27" i="13"/>
  <c r="L27" i="13" s="1"/>
  <c r="D27" i="13"/>
  <c r="C27" i="13"/>
  <c r="M26" i="13"/>
  <c r="J26" i="13"/>
  <c r="G26" i="13"/>
  <c r="F26" i="13"/>
  <c r="E26" i="13"/>
  <c r="L26" i="13" s="1"/>
  <c r="D26" i="13"/>
  <c r="C26" i="13"/>
  <c r="M25" i="13"/>
  <c r="J25" i="13"/>
  <c r="G25" i="13"/>
  <c r="F25" i="13"/>
  <c r="E25" i="13"/>
  <c r="L25" i="13" s="1"/>
  <c r="D25" i="13"/>
  <c r="C25" i="13"/>
  <c r="M24" i="13"/>
  <c r="J24" i="13"/>
  <c r="G24" i="13"/>
  <c r="F24" i="13"/>
  <c r="E24" i="13"/>
  <c r="L24" i="13" s="1"/>
  <c r="D24" i="13"/>
  <c r="C24" i="13"/>
  <c r="M23" i="13"/>
  <c r="J23" i="13"/>
  <c r="G23" i="13"/>
  <c r="F23" i="13"/>
  <c r="E23" i="13"/>
  <c r="L23" i="13" s="1"/>
  <c r="D23" i="13"/>
  <c r="C23" i="13"/>
  <c r="M22" i="13"/>
  <c r="J22" i="13"/>
  <c r="G22" i="13"/>
  <c r="F22" i="13"/>
  <c r="E22" i="13"/>
  <c r="L22" i="13" s="1"/>
  <c r="D22" i="13"/>
  <c r="C22" i="13"/>
  <c r="M21" i="13"/>
  <c r="J21" i="13"/>
  <c r="G21" i="13"/>
  <c r="F21" i="13"/>
  <c r="E21" i="13"/>
  <c r="L21" i="13" s="1"/>
  <c r="D21" i="13"/>
  <c r="C21" i="13"/>
  <c r="A21" i="13"/>
  <c r="A22" i="13" s="1"/>
  <c r="A23" i="13" s="1"/>
  <c r="A24" i="13" s="1"/>
  <c r="A25" i="13" s="1"/>
  <c r="A26" i="13" s="1"/>
  <c r="A27" i="13" s="1"/>
  <c r="M20" i="13"/>
  <c r="J20" i="13"/>
  <c r="G20" i="13"/>
  <c r="F20" i="13"/>
  <c r="E20" i="13"/>
  <c r="D20" i="13"/>
  <c r="C20" i="13"/>
  <c r="D19" i="13"/>
  <c r="D28" i="13" s="1"/>
  <c r="D37" i="13" s="1"/>
  <c r="D46" i="13" s="1"/>
  <c r="D55" i="13" s="1"/>
  <c r="D64" i="13" s="1"/>
  <c r="D73" i="13" s="1"/>
  <c r="D82" i="13" s="1"/>
  <c r="D91" i="13" s="1"/>
  <c r="C19" i="13"/>
  <c r="C28" i="13" s="1"/>
  <c r="C37" i="13" s="1"/>
  <c r="C46" i="13" s="1"/>
  <c r="C55" i="13" s="1"/>
  <c r="C64" i="13" s="1"/>
  <c r="C73" i="13" s="1"/>
  <c r="C82" i="13" s="1"/>
  <c r="C91" i="13" s="1"/>
  <c r="B19" i="13"/>
  <c r="B28" i="13" s="1"/>
  <c r="B37" i="13" s="1"/>
  <c r="B46" i="13" s="1"/>
  <c r="B55" i="13" s="1"/>
  <c r="B64" i="13" s="1"/>
  <c r="B73" i="13" s="1"/>
  <c r="B82" i="13" s="1"/>
  <c r="B91" i="13" s="1"/>
  <c r="M18" i="13"/>
  <c r="J18" i="13"/>
  <c r="G18" i="13"/>
  <c r="F18" i="13"/>
  <c r="E18" i="13"/>
  <c r="L18" i="13" s="1"/>
  <c r="D18" i="13"/>
  <c r="C18" i="13"/>
  <c r="M17" i="13"/>
  <c r="J17" i="13"/>
  <c r="G17" i="13"/>
  <c r="F17" i="13"/>
  <c r="E17" i="13"/>
  <c r="L17" i="13" s="1"/>
  <c r="D17" i="13"/>
  <c r="C17" i="13"/>
  <c r="M16" i="13"/>
  <c r="J16" i="13"/>
  <c r="G16" i="13"/>
  <c r="F16" i="13"/>
  <c r="E16" i="13"/>
  <c r="L16" i="13" s="1"/>
  <c r="D16" i="13"/>
  <c r="C16" i="13"/>
  <c r="M15" i="13"/>
  <c r="J15" i="13"/>
  <c r="G15" i="13"/>
  <c r="F15" i="13"/>
  <c r="E15" i="13"/>
  <c r="L15" i="13" s="1"/>
  <c r="D15" i="13"/>
  <c r="C15" i="13"/>
  <c r="M14" i="13"/>
  <c r="J14" i="13"/>
  <c r="G14" i="13"/>
  <c r="F14" i="13"/>
  <c r="E14" i="13"/>
  <c r="L14" i="13" s="1"/>
  <c r="D14" i="13"/>
  <c r="C14" i="13"/>
  <c r="M13" i="13"/>
  <c r="J13" i="13"/>
  <c r="G13" i="13"/>
  <c r="F13" i="13"/>
  <c r="E13" i="13"/>
  <c r="L13" i="13" s="1"/>
  <c r="D13" i="13"/>
  <c r="C13" i="13"/>
  <c r="M12" i="13"/>
  <c r="J12" i="13"/>
  <c r="G12" i="13"/>
  <c r="F12" i="13"/>
  <c r="E12" i="13"/>
  <c r="L12" i="13" s="1"/>
  <c r="D12" i="13"/>
  <c r="C12" i="13"/>
  <c r="A12" i="13"/>
  <c r="A13" i="13" s="1"/>
  <c r="A14" i="13" s="1"/>
  <c r="A15" i="13" s="1"/>
  <c r="A16" i="13" s="1"/>
  <c r="A17" i="13" s="1"/>
  <c r="A18" i="13" s="1"/>
  <c r="M11" i="13"/>
  <c r="J11" i="13"/>
  <c r="G11" i="13"/>
  <c r="F11" i="13"/>
  <c r="E11" i="13"/>
  <c r="L11" i="13" s="1"/>
  <c r="D11" i="13"/>
  <c r="C11" i="13"/>
  <c r="G10" i="13"/>
  <c r="G19" i="13" s="1"/>
  <c r="G28" i="13" s="1"/>
  <c r="G37" i="13" s="1"/>
  <c r="G46" i="13" s="1"/>
  <c r="G55" i="13" s="1"/>
  <c r="G64" i="13" s="1"/>
  <c r="G73" i="13" s="1"/>
  <c r="G82" i="13" s="1"/>
  <c r="G91" i="13" s="1"/>
  <c r="H4" i="13"/>
  <c r="E4" i="13"/>
  <c r="I4" i="13" s="1"/>
  <c r="M10" i="13" l="1"/>
  <c r="J10" i="13" s="1"/>
  <c r="L91" i="13"/>
  <c r="L73" i="13"/>
  <c r="L55" i="13"/>
  <c r="E10" i="13"/>
  <c r="L37" i="13"/>
  <c r="M37" i="13"/>
  <c r="J37" i="13" s="1"/>
  <c r="L64" i="13"/>
  <c r="M64" i="13"/>
  <c r="J64" i="13" s="1"/>
  <c r="M82" i="13"/>
  <c r="J82" i="13" s="1"/>
  <c r="E19" i="13"/>
  <c r="M19" i="13"/>
  <c r="J19" i="13" s="1"/>
  <c r="E73" i="13"/>
  <c r="E91" i="13"/>
  <c r="M28" i="13"/>
  <c r="J28" i="13" s="1"/>
  <c r="M55" i="13"/>
  <c r="J55" i="13" s="1"/>
  <c r="M73" i="13"/>
  <c r="J73" i="13" s="1"/>
  <c r="M91" i="13"/>
  <c r="J91" i="13" s="1"/>
  <c r="L10" i="13"/>
  <c r="L46" i="13"/>
  <c r="M46" i="13"/>
  <c r="J46" i="13" s="1"/>
  <c r="E64" i="13"/>
  <c r="E82" i="13"/>
  <c r="L82" i="13"/>
  <c r="L28" i="13"/>
  <c r="L20" i="13"/>
  <c r="L19" i="13" s="1"/>
  <c r="E28" i="13"/>
  <c r="E37" i="13"/>
  <c r="E46" i="13"/>
  <c r="E55" i="13"/>
  <c r="H5" i="13" l="1"/>
  <c r="L9" i="13"/>
  <c r="M9" i="13"/>
  <c r="M99" i="12"/>
  <c r="M98" i="12"/>
  <c r="M97" i="12"/>
  <c r="M96" i="12"/>
  <c r="M95" i="12"/>
  <c r="M94" i="12"/>
  <c r="M93" i="12"/>
  <c r="M92" i="12"/>
  <c r="M90" i="12"/>
  <c r="M89" i="12"/>
  <c r="M88" i="12"/>
  <c r="M87" i="12"/>
  <c r="M86" i="12"/>
  <c r="M85" i="12"/>
  <c r="M84" i="12"/>
  <c r="M83" i="12"/>
  <c r="M81" i="12"/>
  <c r="M80" i="12"/>
  <c r="M79" i="12"/>
  <c r="M78" i="12"/>
  <c r="M77" i="12"/>
  <c r="M76" i="12"/>
  <c r="M75" i="12"/>
  <c r="M74" i="12"/>
  <c r="M72" i="12"/>
  <c r="M71" i="12"/>
  <c r="M70" i="12"/>
  <c r="M69" i="12"/>
  <c r="M68" i="12"/>
  <c r="M67" i="12"/>
  <c r="M66" i="12"/>
  <c r="M65" i="12"/>
  <c r="M63" i="12"/>
  <c r="M62" i="12"/>
  <c r="M61" i="12"/>
  <c r="M60" i="12"/>
  <c r="M59" i="12"/>
  <c r="M58" i="12"/>
  <c r="M57" i="12"/>
  <c r="M56" i="12"/>
  <c r="M54" i="12"/>
  <c r="M53" i="12"/>
  <c r="M52" i="12"/>
  <c r="M51" i="12"/>
  <c r="M50" i="12"/>
  <c r="M49" i="12"/>
  <c r="M48" i="12"/>
  <c r="M47" i="12"/>
  <c r="M45" i="12"/>
  <c r="M44" i="12"/>
  <c r="M43" i="12"/>
  <c r="M42" i="12"/>
  <c r="M41" i="12"/>
  <c r="M40" i="12"/>
  <c r="M39" i="12"/>
  <c r="M38" i="12"/>
  <c r="M36" i="12"/>
  <c r="M35" i="12"/>
  <c r="M34" i="12"/>
  <c r="M33" i="12"/>
  <c r="M32" i="12"/>
  <c r="M31" i="12"/>
  <c r="M30" i="12"/>
  <c r="M29" i="12"/>
  <c r="M27" i="12"/>
  <c r="M26" i="12"/>
  <c r="M25" i="12"/>
  <c r="M24" i="12"/>
  <c r="M23" i="12"/>
  <c r="M22" i="12"/>
  <c r="M21" i="12"/>
  <c r="M20" i="12"/>
  <c r="M18" i="12"/>
  <c r="M17" i="12"/>
  <c r="M16" i="12"/>
  <c r="M15" i="12"/>
  <c r="M14" i="12"/>
  <c r="M13" i="12"/>
  <c r="M12" i="12"/>
  <c r="M11" i="12"/>
  <c r="J99" i="12"/>
  <c r="G99" i="12"/>
  <c r="F99" i="12"/>
  <c r="E99" i="12"/>
  <c r="L99" i="12" s="1"/>
  <c r="D99" i="12"/>
  <c r="C99" i="12"/>
  <c r="J98" i="12"/>
  <c r="G98" i="12"/>
  <c r="F98" i="12"/>
  <c r="E98" i="12"/>
  <c r="L98" i="12" s="1"/>
  <c r="D98" i="12"/>
  <c r="C98" i="12"/>
  <c r="J97" i="12"/>
  <c r="G97" i="12"/>
  <c r="F97" i="12"/>
  <c r="E97" i="12"/>
  <c r="L97" i="12" s="1"/>
  <c r="D97" i="12"/>
  <c r="C97" i="12"/>
  <c r="J96" i="12"/>
  <c r="G96" i="12"/>
  <c r="F96" i="12"/>
  <c r="E96" i="12"/>
  <c r="L96" i="12" s="1"/>
  <c r="D96" i="12"/>
  <c r="C96" i="12"/>
  <c r="J95" i="12"/>
  <c r="G95" i="12"/>
  <c r="F95" i="12"/>
  <c r="E95" i="12"/>
  <c r="L95" i="12" s="1"/>
  <c r="D95" i="12"/>
  <c r="C95" i="12"/>
  <c r="J94" i="12"/>
  <c r="G94" i="12"/>
  <c r="F94" i="12"/>
  <c r="E94" i="12"/>
  <c r="L94" i="12" s="1"/>
  <c r="D94" i="12"/>
  <c r="C94" i="12"/>
  <c r="J93" i="12"/>
  <c r="G93" i="12"/>
  <c r="F93" i="12"/>
  <c r="E93" i="12"/>
  <c r="L93" i="12" s="1"/>
  <c r="D93" i="12"/>
  <c r="C93" i="12"/>
  <c r="A93" i="12"/>
  <c r="A94" i="12" s="1"/>
  <c r="A95" i="12" s="1"/>
  <c r="A96" i="12" s="1"/>
  <c r="A97" i="12" s="1"/>
  <c r="A98" i="12" s="1"/>
  <c r="A99" i="12" s="1"/>
  <c r="J92" i="12"/>
  <c r="G92" i="12"/>
  <c r="F92" i="12"/>
  <c r="E92" i="12"/>
  <c r="L92" i="12" s="1"/>
  <c r="D92" i="12"/>
  <c r="C92" i="12"/>
  <c r="J90" i="12"/>
  <c r="G90" i="12"/>
  <c r="F90" i="12"/>
  <c r="E90" i="12"/>
  <c r="L90" i="12" s="1"/>
  <c r="D90" i="12"/>
  <c r="C90" i="12"/>
  <c r="J89" i="12"/>
  <c r="G89" i="12"/>
  <c r="F89" i="12"/>
  <c r="E89" i="12"/>
  <c r="L89" i="12" s="1"/>
  <c r="D89" i="12"/>
  <c r="C89" i="12"/>
  <c r="J88" i="12"/>
  <c r="G88" i="12"/>
  <c r="F88" i="12"/>
  <c r="E88" i="12"/>
  <c r="L88" i="12" s="1"/>
  <c r="D88" i="12"/>
  <c r="C88" i="12"/>
  <c r="J87" i="12"/>
  <c r="G87" i="12"/>
  <c r="F87" i="12"/>
  <c r="E87" i="12"/>
  <c r="L87" i="12" s="1"/>
  <c r="D87" i="12"/>
  <c r="C87" i="12"/>
  <c r="J86" i="12"/>
  <c r="G86" i="12"/>
  <c r="F86" i="12"/>
  <c r="E86" i="12"/>
  <c r="L86" i="12" s="1"/>
  <c r="D86" i="12"/>
  <c r="C86" i="12"/>
  <c r="J85" i="12"/>
  <c r="G85" i="12"/>
  <c r="F85" i="12"/>
  <c r="E85" i="12"/>
  <c r="L85" i="12" s="1"/>
  <c r="D85" i="12"/>
  <c r="C85" i="12"/>
  <c r="J84" i="12"/>
  <c r="G84" i="12"/>
  <c r="F84" i="12"/>
  <c r="E84" i="12"/>
  <c r="L84" i="12" s="1"/>
  <c r="D84" i="12"/>
  <c r="C84" i="12"/>
  <c r="A84" i="12"/>
  <c r="A85" i="12" s="1"/>
  <c r="A86" i="12" s="1"/>
  <c r="A87" i="12" s="1"/>
  <c r="A88" i="12" s="1"/>
  <c r="A89" i="12" s="1"/>
  <c r="A90" i="12" s="1"/>
  <c r="J83" i="12"/>
  <c r="G83" i="12"/>
  <c r="F83" i="12"/>
  <c r="E83" i="12"/>
  <c r="L83" i="12" s="1"/>
  <c r="D83" i="12"/>
  <c r="C83" i="12"/>
  <c r="B82" i="12"/>
  <c r="B91" i="12" s="1"/>
  <c r="J81" i="12"/>
  <c r="G81" i="12"/>
  <c r="F81" i="12"/>
  <c r="E81" i="12"/>
  <c r="L81" i="12" s="1"/>
  <c r="D81" i="12"/>
  <c r="C81" i="12"/>
  <c r="J80" i="12"/>
  <c r="G80" i="12"/>
  <c r="F80" i="12"/>
  <c r="E80" i="12"/>
  <c r="L80" i="12" s="1"/>
  <c r="D80" i="12"/>
  <c r="C80" i="12"/>
  <c r="J79" i="12"/>
  <c r="G79" i="12"/>
  <c r="F79" i="12"/>
  <c r="E79" i="12"/>
  <c r="L79" i="12" s="1"/>
  <c r="D79" i="12"/>
  <c r="C79" i="12"/>
  <c r="J78" i="12"/>
  <c r="G78" i="12"/>
  <c r="F78" i="12"/>
  <c r="E78" i="12"/>
  <c r="L78" i="12" s="1"/>
  <c r="D78" i="12"/>
  <c r="C78" i="12"/>
  <c r="J77" i="12"/>
  <c r="G77" i="12"/>
  <c r="F77" i="12"/>
  <c r="E77" i="12"/>
  <c r="L77" i="12" s="1"/>
  <c r="D77" i="12"/>
  <c r="C77" i="12"/>
  <c r="J76" i="12"/>
  <c r="G76" i="12"/>
  <c r="F76" i="12"/>
  <c r="E76" i="12"/>
  <c r="L76" i="12" s="1"/>
  <c r="D76" i="12"/>
  <c r="C76" i="12"/>
  <c r="J75" i="12"/>
  <c r="G75" i="12"/>
  <c r="F75" i="12"/>
  <c r="E75" i="12"/>
  <c r="L75" i="12" s="1"/>
  <c r="D75" i="12"/>
  <c r="C75" i="12"/>
  <c r="A75" i="12"/>
  <c r="A76" i="12" s="1"/>
  <c r="A77" i="12" s="1"/>
  <c r="A78" i="12" s="1"/>
  <c r="A79" i="12" s="1"/>
  <c r="A80" i="12" s="1"/>
  <c r="A81" i="12" s="1"/>
  <c r="J74" i="12"/>
  <c r="G74" i="12"/>
  <c r="F74" i="12"/>
  <c r="E74" i="12"/>
  <c r="L74" i="12" s="1"/>
  <c r="D74" i="12"/>
  <c r="C74" i="12"/>
  <c r="J72" i="12"/>
  <c r="G72" i="12"/>
  <c r="F72" i="12"/>
  <c r="E72" i="12"/>
  <c r="L72" i="12" s="1"/>
  <c r="D72" i="12"/>
  <c r="C72" i="12"/>
  <c r="J71" i="12"/>
  <c r="G71" i="12"/>
  <c r="F71" i="12"/>
  <c r="E71" i="12"/>
  <c r="L71" i="12" s="1"/>
  <c r="D71" i="12"/>
  <c r="C71" i="12"/>
  <c r="J70" i="12"/>
  <c r="G70" i="12"/>
  <c r="F70" i="12"/>
  <c r="E70" i="12"/>
  <c r="L70" i="12" s="1"/>
  <c r="D70" i="12"/>
  <c r="C70" i="12"/>
  <c r="J69" i="12"/>
  <c r="G69" i="12"/>
  <c r="F69" i="12"/>
  <c r="E69" i="12"/>
  <c r="L69" i="12" s="1"/>
  <c r="D69" i="12"/>
  <c r="C69" i="12"/>
  <c r="J68" i="12"/>
  <c r="G68" i="12"/>
  <c r="F68" i="12"/>
  <c r="E68" i="12"/>
  <c r="L68" i="12" s="1"/>
  <c r="D68" i="12"/>
  <c r="C68" i="12"/>
  <c r="J67" i="12"/>
  <c r="G67" i="12"/>
  <c r="F67" i="12"/>
  <c r="E67" i="12"/>
  <c r="L67" i="12" s="1"/>
  <c r="D67" i="12"/>
  <c r="C67" i="12"/>
  <c r="J66" i="12"/>
  <c r="G66" i="12"/>
  <c r="F66" i="12"/>
  <c r="E66" i="12"/>
  <c r="L66" i="12" s="1"/>
  <c r="D66" i="12"/>
  <c r="C66" i="12"/>
  <c r="A66" i="12"/>
  <c r="A67" i="12" s="1"/>
  <c r="A68" i="12" s="1"/>
  <c r="A69" i="12" s="1"/>
  <c r="A70" i="12" s="1"/>
  <c r="A71" i="12" s="1"/>
  <c r="A72" i="12" s="1"/>
  <c r="J65" i="12"/>
  <c r="G65" i="12"/>
  <c r="F65" i="12"/>
  <c r="E65" i="12"/>
  <c r="L65" i="12" s="1"/>
  <c r="D65" i="12"/>
  <c r="C65" i="12"/>
  <c r="J63" i="12"/>
  <c r="G63" i="12"/>
  <c r="F63" i="12"/>
  <c r="E63" i="12"/>
  <c r="L63" i="12" s="1"/>
  <c r="D63" i="12"/>
  <c r="C63" i="12"/>
  <c r="J62" i="12"/>
  <c r="G62" i="12"/>
  <c r="F62" i="12"/>
  <c r="E62" i="12"/>
  <c r="L62" i="12" s="1"/>
  <c r="D62" i="12"/>
  <c r="C62" i="12"/>
  <c r="J61" i="12"/>
  <c r="G61" i="12"/>
  <c r="F61" i="12"/>
  <c r="E61" i="12"/>
  <c r="L61" i="12" s="1"/>
  <c r="D61" i="12"/>
  <c r="C61" i="12"/>
  <c r="J60" i="12"/>
  <c r="G60" i="12"/>
  <c r="F60" i="12"/>
  <c r="E60" i="12"/>
  <c r="L60" i="12" s="1"/>
  <c r="D60" i="12"/>
  <c r="C60" i="12"/>
  <c r="J59" i="12"/>
  <c r="G59" i="12"/>
  <c r="F59" i="12"/>
  <c r="E59" i="12"/>
  <c r="L59" i="12" s="1"/>
  <c r="D59" i="12"/>
  <c r="C59" i="12"/>
  <c r="J58" i="12"/>
  <c r="G58" i="12"/>
  <c r="F58" i="12"/>
  <c r="E58" i="12"/>
  <c r="L58" i="12" s="1"/>
  <c r="D58" i="12"/>
  <c r="C58" i="12"/>
  <c r="J57" i="12"/>
  <c r="G57" i="12"/>
  <c r="F57" i="12"/>
  <c r="E57" i="12"/>
  <c r="L57" i="12" s="1"/>
  <c r="D57" i="12"/>
  <c r="C57" i="12"/>
  <c r="A57" i="12"/>
  <c r="A58" i="12" s="1"/>
  <c r="A59" i="12" s="1"/>
  <c r="A60" i="12" s="1"/>
  <c r="A61" i="12" s="1"/>
  <c r="A62" i="12" s="1"/>
  <c r="A63" i="12" s="1"/>
  <c r="J56" i="12"/>
  <c r="G56" i="12"/>
  <c r="F56" i="12"/>
  <c r="E56" i="12"/>
  <c r="L56" i="12" s="1"/>
  <c r="D56" i="12"/>
  <c r="C56" i="12"/>
  <c r="J54" i="12"/>
  <c r="G54" i="12"/>
  <c r="F54" i="12"/>
  <c r="E54" i="12"/>
  <c r="L54" i="12" s="1"/>
  <c r="D54" i="12"/>
  <c r="C54" i="12"/>
  <c r="J53" i="12"/>
  <c r="G53" i="12"/>
  <c r="F53" i="12"/>
  <c r="E53" i="12"/>
  <c r="L53" i="12" s="1"/>
  <c r="D53" i="12"/>
  <c r="C53" i="12"/>
  <c r="J52" i="12"/>
  <c r="G52" i="12"/>
  <c r="F52" i="12"/>
  <c r="E52" i="12"/>
  <c r="L52" i="12" s="1"/>
  <c r="D52" i="12"/>
  <c r="C52" i="12"/>
  <c r="J51" i="12"/>
  <c r="G51" i="12"/>
  <c r="F51" i="12"/>
  <c r="E51" i="12"/>
  <c r="L51" i="12" s="1"/>
  <c r="D51" i="12"/>
  <c r="C51" i="12"/>
  <c r="J50" i="12"/>
  <c r="G50" i="12"/>
  <c r="F50" i="12"/>
  <c r="E50" i="12"/>
  <c r="L50" i="12" s="1"/>
  <c r="D50" i="12"/>
  <c r="C50" i="12"/>
  <c r="J49" i="12"/>
  <c r="G49" i="12"/>
  <c r="F49" i="12"/>
  <c r="E49" i="12"/>
  <c r="L49" i="12" s="1"/>
  <c r="D49" i="12"/>
  <c r="C49" i="12"/>
  <c r="J48" i="12"/>
  <c r="G48" i="12"/>
  <c r="F48" i="12"/>
  <c r="E48" i="12"/>
  <c r="D48" i="12"/>
  <c r="C48" i="12"/>
  <c r="A48" i="12"/>
  <c r="A49" i="12" s="1"/>
  <c r="A50" i="12" s="1"/>
  <c r="A51" i="12" s="1"/>
  <c r="A52" i="12" s="1"/>
  <c r="A53" i="12" s="1"/>
  <c r="A54" i="12" s="1"/>
  <c r="J47" i="12"/>
  <c r="G47" i="12"/>
  <c r="F47" i="12"/>
  <c r="E47" i="12"/>
  <c r="L47" i="12" s="1"/>
  <c r="D47" i="12"/>
  <c r="C47" i="12"/>
  <c r="J45" i="12"/>
  <c r="G45" i="12"/>
  <c r="F45" i="12"/>
  <c r="E45" i="12"/>
  <c r="L45" i="12" s="1"/>
  <c r="D45" i="12"/>
  <c r="C45" i="12"/>
  <c r="J44" i="12"/>
  <c r="G44" i="12"/>
  <c r="F44" i="12"/>
  <c r="E44" i="12"/>
  <c r="L44" i="12" s="1"/>
  <c r="D44" i="12"/>
  <c r="C44" i="12"/>
  <c r="J43" i="12"/>
  <c r="G43" i="12"/>
  <c r="F43" i="12"/>
  <c r="E43" i="12"/>
  <c r="L43" i="12" s="1"/>
  <c r="D43" i="12"/>
  <c r="C43" i="12"/>
  <c r="J42" i="12"/>
  <c r="G42" i="12"/>
  <c r="F42" i="12"/>
  <c r="E42" i="12"/>
  <c r="L42" i="12" s="1"/>
  <c r="D42" i="12"/>
  <c r="C42" i="12"/>
  <c r="J41" i="12"/>
  <c r="G41" i="12"/>
  <c r="F41" i="12"/>
  <c r="E41" i="12"/>
  <c r="L41" i="12" s="1"/>
  <c r="D41" i="12"/>
  <c r="C41" i="12"/>
  <c r="J40" i="12"/>
  <c r="G40" i="12"/>
  <c r="F40" i="12"/>
  <c r="E40" i="12"/>
  <c r="L40" i="12" s="1"/>
  <c r="D40" i="12"/>
  <c r="C40" i="12"/>
  <c r="J39" i="12"/>
  <c r="G39" i="12"/>
  <c r="F39" i="12"/>
  <c r="E39" i="12"/>
  <c r="L39" i="12" s="1"/>
  <c r="D39" i="12"/>
  <c r="C39" i="12"/>
  <c r="A39" i="12"/>
  <c r="A40" i="12" s="1"/>
  <c r="A41" i="12" s="1"/>
  <c r="A42" i="12" s="1"/>
  <c r="A43" i="12" s="1"/>
  <c r="A44" i="12" s="1"/>
  <c r="A45" i="12" s="1"/>
  <c r="J38" i="12"/>
  <c r="G38" i="12"/>
  <c r="F38" i="12"/>
  <c r="E38" i="12"/>
  <c r="L38" i="12" s="1"/>
  <c r="D38" i="12"/>
  <c r="C38" i="12"/>
  <c r="F37" i="12"/>
  <c r="F55" i="12" s="1"/>
  <c r="F73" i="12" s="1"/>
  <c r="F91" i="12" s="1"/>
  <c r="J36" i="12"/>
  <c r="G36" i="12"/>
  <c r="F36" i="12"/>
  <c r="E36" i="12"/>
  <c r="L36" i="12" s="1"/>
  <c r="D36" i="12"/>
  <c r="C36" i="12"/>
  <c r="J35" i="12"/>
  <c r="G35" i="12"/>
  <c r="F35" i="12"/>
  <c r="E35" i="12"/>
  <c r="L35" i="12" s="1"/>
  <c r="D35" i="12"/>
  <c r="C35" i="12"/>
  <c r="J34" i="12"/>
  <c r="G34" i="12"/>
  <c r="F34" i="12"/>
  <c r="E34" i="12"/>
  <c r="L34" i="12" s="1"/>
  <c r="D34" i="12"/>
  <c r="C34" i="12"/>
  <c r="J33" i="12"/>
  <c r="G33" i="12"/>
  <c r="F33" i="12"/>
  <c r="E33" i="12"/>
  <c r="L33" i="12" s="1"/>
  <c r="D33" i="12"/>
  <c r="C33" i="12"/>
  <c r="J32" i="12"/>
  <c r="G32" i="12"/>
  <c r="F32" i="12"/>
  <c r="E32" i="12"/>
  <c r="L32" i="12" s="1"/>
  <c r="D32" i="12"/>
  <c r="C32" i="12"/>
  <c r="J31" i="12"/>
  <c r="G31" i="12"/>
  <c r="F31" i="12"/>
  <c r="E31" i="12"/>
  <c r="L31" i="12" s="1"/>
  <c r="D31" i="12"/>
  <c r="C31" i="12"/>
  <c r="J30" i="12"/>
  <c r="G30" i="12"/>
  <c r="F30" i="12"/>
  <c r="E30" i="12"/>
  <c r="L30" i="12" s="1"/>
  <c r="D30" i="12"/>
  <c r="C30" i="12"/>
  <c r="A30" i="12"/>
  <c r="A31" i="12" s="1"/>
  <c r="A32" i="12" s="1"/>
  <c r="A33" i="12" s="1"/>
  <c r="A34" i="12" s="1"/>
  <c r="A35" i="12" s="1"/>
  <c r="A36" i="12" s="1"/>
  <c r="J29" i="12"/>
  <c r="G29" i="12"/>
  <c r="F29" i="12"/>
  <c r="E29" i="12"/>
  <c r="L29" i="12" s="1"/>
  <c r="D29" i="12"/>
  <c r="C29" i="12"/>
  <c r="F28" i="12"/>
  <c r="F46" i="12" s="1"/>
  <c r="F64" i="12" s="1"/>
  <c r="F82" i="12" s="1"/>
  <c r="J27" i="12"/>
  <c r="G27" i="12"/>
  <c r="F27" i="12"/>
  <c r="E27" i="12"/>
  <c r="L27" i="12" s="1"/>
  <c r="D27" i="12"/>
  <c r="C27" i="12"/>
  <c r="J26" i="12"/>
  <c r="G26" i="12"/>
  <c r="F26" i="12"/>
  <c r="E26" i="12"/>
  <c r="L26" i="12" s="1"/>
  <c r="D26" i="12"/>
  <c r="C26" i="12"/>
  <c r="J25" i="12"/>
  <c r="G25" i="12"/>
  <c r="F25" i="12"/>
  <c r="E25" i="12"/>
  <c r="L25" i="12" s="1"/>
  <c r="D25" i="12"/>
  <c r="C25" i="12"/>
  <c r="J24" i="12"/>
  <c r="G24" i="12"/>
  <c r="F24" i="12"/>
  <c r="E24" i="12"/>
  <c r="L24" i="12" s="1"/>
  <c r="D24" i="12"/>
  <c r="C24" i="12"/>
  <c r="J23" i="12"/>
  <c r="G23" i="12"/>
  <c r="F23" i="12"/>
  <c r="E23" i="12"/>
  <c r="L23" i="12" s="1"/>
  <c r="D23" i="12"/>
  <c r="C23" i="12"/>
  <c r="J22" i="12"/>
  <c r="G22" i="12"/>
  <c r="F22" i="12"/>
  <c r="E22" i="12"/>
  <c r="L22" i="12" s="1"/>
  <c r="D22" i="12"/>
  <c r="C22" i="12"/>
  <c r="J21" i="12"/>
  <c r="G21" i="12"/>
  <c r="F21" i="12"/>
  <c r="E21" i="12"/>
  <c r="L21" i="12" s="1"/>
  <c r="D21" i="12"/>
  <c r="C21" i="12"/>
  <c r="A21" i="12"/>
  <c r="A22" i="12" s="1"/>
  <c r="A23" i="12" s="1"/>
  <c r="A24" i="12" s="1"/>
  <c r="A25" i="12" s="1"/>
  <c r="A26" i="12" s="1"/>
  <c r="A27" i="12" s="1"/>
  <c r="J20" i="12"/>
  <c r="G20" i="12"/>
  <c r="F20" i="12"/>
  <c r="E20" i="12"/>
  <c r="L20" i="12" s="1"/>
  <c r="D20" i="12"/>
  <c r="C20" i="12"/>
  <c r="D19" i="12"/>
  <c r="D28" i="12" s="1"/>
  <c r="D37" i="12" s="1"/>
  <c r="D46" i="12" s="1"/>
  <c r="D55" i="12" s="1"/>
  <c r="D64" i="12" s="1"/>
  <c r="D73" i="12" s="1"/>
  <c r="D82" i="12" s="1"/>
  <c r="D91" i="12" s="1"/>
  <c r="C19" i="12"/>
  <c r="C28" i="12" s="1"/>
  <c r="C37" i="12" s="1"/>
  <c r="C46" i="12" s="1"/>
  <c r="C55" i="12" s="1"/>
  <c r="C64" i="12" s="1"/>
  <c r="C73" i="12" s="1"/>
  <c r="C82" i="12" s="1"/>
  <c r="C91" i="12" s="1"/>
  <c r="B19" i="12"/>
  <c r="B28" i="12" s="1"/>
  <c r="B37" i="12" s="1"/>
  <c r="B46" i="12" s="1"/>
  <c r="B55" i="12" s="1"/>
  <c r="B64" i="12" s="1"/>
  <c r="B73" i="12" s="1"/>
  <c r="J18" i="12"/>
  <c r="G18" i="12"/>
  <c r="F18" i="12"/>
  <c r="E18" i="12"/>
  <c r="L18" i="12" s="1"/>
  <c r="D18" i="12"/>
  <c r="C18" i="12"/>
  <c r="J17" i="12"/>
  <c r="G17" i="12"/>
  <c r="F17" i="12"/>
  <c r="E17" i="12"/>
  <c r="L17" i="12" s="1"/>
  <c r="D17" i="12"/>
  <c r="C17" i="12"/>
  <c r="J16" i="12"/>
  <c r="G16" i="12"/>
  <c r="F16" i="12"/>
  <c r="E16" i="12"/>
  <c r="L16" i="12" s="1"/>
  <c r="D16" i="12"/>
  <c r="C16" i="12"/>
  <c r="J15" i="12"/>
  <c r="G15" i="12"/>
  <c r="F15" i="12"/>
  <c r="E15" i="12"/>
  <c r="L15" i="12" s="1"/>
  <c r="D15" i="12"/>
  <c r="C15" i="12"/>
  <c r="J14" i="12"/>
  <c r="G14" i="12"/>
  <c r="F14" i="12"/>
  <c r="E14" i="12"/>
  <c r="L14" i="12" s="1"/>
  <c r="D14" i="12"/>
  <c r="C14" i="12"/>
  <c r="J13" i="12"/>
  <c r="G13" i="12"/>
  <c r="F13" i="12"/>
  <c r="E13" i="12"/>
  <c r="L13" i="12" s="1"/>
  <c r="D13" i="12"/>
  <c r="C13" i="12"/>
  <c r="J12" i="12"/>
  <c r="G12" i="12"/>
  <c r="F12" i="12"/>
  <c r="E12" i="12"/>
  <c r="L12" i="12" s="1"/>
  <c r="D12" i="12"/>
  <c r="C12" i="12"/>
  <c r="A12" i="12"/>
  <c r="A13" i="12" s="1"/>
  <c r="A14" i="12" s="1"/>
  <c r="A15" i="12" s="1"/>
  <c r="A16" i="12" s="1"/>
  <c r="A17" i="12" s="1"/>
  <c r="A18" i="12" s="1"/>
  <c r="J11" i="12"/>
  <c r="G11" i="12"/>
  <c r="F11" i="12"/>
  <c r="E11" i="12"/>
  <c r="L11" i="12" s="1"/>
  <c r="D11" i="12"/>
  <c r="C11" i="12"/>
  <c r="G10" i="12"/>
  <c r="G19" i="12" s="1"/>
  <c r="G28" i="12" s="1"/>
  <c r="G37" i="12" s="1"/>
  <c r="G46" i="12" s="1"/>
  <c r="G55" i="12" s="1"/>
  <c r="G64" i="12" s="1"/>
  <c r="G73" i="12" s="1"/>
  <c r="G82" i="12" s="1"/>
  <c r="G91" i="12" s="1"/>
  <c r="H4" i="12"/>
  <c r="E4" i="12"/>
  <c r="I4" i="12" s="1"/>
  <c r="M99" i="11"/>
  <c r="M98" i="11"/>
  <c r="M97" i="11"/>
  <c r="M96" i="11"/>
  <c r="M95" i="11"/>
  <c r="M94" i="11"/>
  <c r="M93" i="11"/>
  <c r="M92" i="11"/>
  <c r="M90" i="11"/>
  <c r="M89" i="11"/>
  <c r="M88" i="11"/>
  <c r="M87" i="11"/>
  <c r="M86" i="11"/>
  <c r="M85" i="11"/>
  <c r="M84" i="11"/>
  <c r="M83" i="11"/>
  <c r="M81" i="11"/>
  <c r="M80" i="11"/>
  <c r="M79" i="11"/>
  <c r="M78" i="11"/>
  <c r="M77" i="11"/>
  <c r="M76" i="11"/>
  <c r="M75" i="11"/>
  <c r="M74" i="11"/>
  <c r="M72" i="11"/>
  <c r="M71" i="11"/>
  <c r="M70" i="11"/>
  <c r="M69" i="11"/>
  <c r="M68" i="11"/>
  <c r="M67" i="11"/>
  <c r="M66" i="11"/>
  <c r="M65" i="11"/>
  <c r="M63" i="11"/>
  <c r="M62" i="11"/>
  <c r="M61" i="11"/>
  <c r="M60" i="11"/>
  <c r="M59" i="11"/>
  <c r="M58" i="11"/>
  <c r="M57" i="11"/>
  <c r="M56" i="11"/>
  <c r="M54" i="11"/>
  <c r="M53" i="11"/>
  <c r="M52" i="11"/>
  <c r="M51" i="11"/>
  <c r="M50" i="11"/>
  <c r="M49" i="11"/>
  <c r="M48" i="11"/>
  <c r="M47" i="11"/>
  <c r="M45" i="11"/>
  <c r="M44" i="11"/>
  <c r="M43" i="11"/>
  <c r="M42" i="11"/>
  <c r="M41" i="11"/>
  <c r="M40" i="11"/>
  <c r="M39" i="11"/>
  <c r="M38" i="11"/>
  <c r="M36" i="11"/>
  <c r="M35" i="11"/>
  <c r="M34" i="11"/>
  <c r="M33" i="11"/>
  <c r="M32" i="11"/>
  <c r="M31" i="11"/>
  <c r="M30" i="11"/>
  <c r="M29" i="11"/>
  <c r="M27" i="11"/>
  <c r="M26" i="11"/>
  <c r="M25" i="11"/>
  <c r="M24" i="11"/>
  <c r="M23" i="11"/>
  <c r="M22" i="11"/>
  <c r="M21" i="11"/>
  <c r="M20" i="11"/>
  <c r="M18" i="11"/>
  <c r="M17" i="11"/>
  <c r="M16" i="11"/>
  <c r="M15" i="11"/>
  <c r="M14" i="11"/>
  <c r="M13" i="11"/>
  <c r="M12" i="11"/>
  <c r="M11" i="11"/>
  <c r="J99" i="11"/>
  <c r="G99" i="11"/>
  <c r="F99" i="11"/>
  <c r="E99" i="11"/>
  <c r="L99" i="11" s="1"/>
  <c r="D99" i="11"/>
  <c r="C99" i="11"/>
  <c r="J98" i="11"/>
  <c r="G98" i="11"/>
  <c r="F98" i="11"/>
  <c r="E98" i="11"/>
  <c r="L98" i="11" s="1"/>
  <c r="D98" i="11"/>
  <c r="C98" i="11"/>
  <c r="J97" i="11"/>
  <c r="G97" i="11"/>
  <c r="F97" i="11"/>
  <c r="E97" i="11"/>
  <c r="L97" i="11" s="1"/>
  <c r="D97" i="11"/>
  <c r="C97" i="11"/>
  <c r="J96" i="11"/>
  <c r="G96" i="11"/>
  <c r="F96" i="11"/>
  <c r="E96" i="11"/>
  <c r="L96" i="11" s="1"/>
  <c r="D96" i="11"/>
  <c r="C96" i="11"/>
  <c r="J95" i="11"/>
  <c r="G95" i="11"/>
  <c r="F95" i="11"/>
  <c r="E95" i="11"/>
  <c r="L95" i="11" s="1"/>
  <c r="D95" i="11"/>
  <c r="C95" i="11"/>
  <c r="J94" i="11"/>
  <c r="G94" i="11"/>
  <c r="F94" i="11"/>
  <c r="E94" i="11"/>
  <c r="L94" i="11" s="1"/>
  <c r="D94" i="11"/>
  <c r="C94" i="11"/>
  <c r="J93" i="11"/>
  <c r="G93" i="11"/>
  <c r="F93" i="11"/>
  <c r="E93" i="11"/>
  <c r="L93" i="11" s="1"/>
  <c r="D93" i="11"/>
  <c r="C93" i="11"/>
  <c r="A93" i="11"/>
  <c r="A94" i="11" s="1"/>
  <c r="A95" i="11" s="1"/>
  <c r="A96" i="11" s="1"/>
  <c r="A97" i="11" s="1"/>
  <c r="A98" i="11" s="1"/>
  <c r="A99" i="11" s="1"/>
  <c r="J92" i="11"/>
  <c r="G92" i="11"/>
  <c r="F92" i="11"/>
  <c r="E92" i="11"/>
  <c r="L92" i="11" s="1"/>
  <c r="D92" i="11"/>
  <c r="C92" i="11"/>
  <c r="J90" i="11"/>
  <c r="G90" i="11"/>
  <c r="F90" i="11"/>
  <c r="E90" i="11"/>
  <c r="L90" i="11" s="1"/>
  <c r="D90" i="11"/>
  <c r="C90" i="11"/>
  <c r="J89" i="11"/>
  <c r="G89" i="11"/>
  <c r="F89" i="11"/>
  <c r="E89" i="11"/>
  <c r="L89" i="11" s="1"/>
  <c r="D89" i="11"/>
  <c r="C89" i="11"/>
  <c r="J88" i="11"/>
  <c r="G88" i="11"/>
  <c r="F88" i="11"/>
  <c r="E88" i="11"/>
  <c r="L88" i="11" s="1"/>
  <c r="D88" i="11"/>
  <c r="C88" i="11"/>
  <c r="J87" i="11"/>
  <c r="G87" i="11"/>
  <c r="F87" i="11"/>
  <c r="E87" i="11"/>
  <c r="L87" i="11" s="1"/>
  <c r="D87" i="11"/>
  <c r="C87" i="11"/>
  <c r="J86" i="11"/>
  <c r="G86" i="11"/>
  <c r="F86" i="11"/>
  <c r="E86" i="11"/>
  <c r="L86" i="11" s="1"/>
  <c r="D86" i="11"/>
  <c r="C86" i="11"/>
  <c r="J85" i="11"/>
  <c r="G85" i="11"/>
  <c r="F85" i="11"/>
  <c r="E85" i="11"/>
  <c r="L85" i="11" s="1"/>
  <c r="D85" i="11"/>
  <c r="C85" i="11"/>
  <c r="J84" i="11"/>
  <c r="G84" i="11"/>
  <c r="F84" i="11"/>
  <c r="E84" i="11"/>
  <c r="L84" i="11" s="1"/>
  <c r="D84" i="11"/>
  <c r="C84" i="11"/>
  <c r="A84" i="11"/>
  <c r="A85" i="11" s="1"/>
  <c r="A86" i="11" s="1"/>
  <c r="A87" i="11" s="1"/>
  <c r="A88" i="11" s="1"/>
  <c r="A89" i="11" s="1"/>
  <c r="A90" i="11" s="1"/>
  <c r="J83" i="11"/>
  <c r="G83" i="11"/>
  <c r="F83" i="11"/>
  <c r="E83" i="11"/>
  <c r="L83" i="11" s="1"/>
  <c r="D83" i="11"/>
  <c r="C83" i="11"/>
  <c r="J81" i="11"/>
  <c r="G81" i="11"/>
  <c r="F81" i="11"/>
  <c r="E81" i="11"/>
  <c r="L81" i="11" s="1"/>
  <c r="D81" i="11"/>
  <c r="C81" i="11"/>
  <c r="J80" i="11"/>
  <c r="G80" i="11"/>
  <c r="F80" i="11"/>
  <c r="E80" i="11"/>
  <c r="L80" i="11" s="1"/>
  <c r="D80" i="11"/>
  <c r="C80" i="11"/>
  <c r="J79" i="11"/>
  <c r="G79" i="11"/>
  <c r="F79" i="11"/>
  <c r="E79" i="11"/>
  <c r="L79" i="11" s="1"/>
  <c r="D79" i="11"/>
  <c r="C79" i="11"/>
  <c r="J78" i="11"/>
  <c r="G78" i="11"/>
  <c r="F78" i="11"/>
  <c r="E78" i="11"/>
  <c r="L78" i="11" s="1"/>
  <c r="D78" i="11"/>
  <c r="C78" i="11"/>
  <c r="J77" i="11"/>
  <c r="G77" i="11"/>
  <c r="F77" i="11"/>
  <c r="E77" i="11"/>
  <c r="L77" i="11" s="1"/>
  <c r="D77" i="11"/>
  <c r="C77" i="11"/>
  <c r="J76" i="11"/>
  <c r="G76" i="11"/>
  <c r="F76" i="11"/>
  <c r="E76" i="11"/>
  <c r="L76" i="11" s="1"/>
  <c r="D76" i="11"/>
  <c r="C76" i="11"/>
  <c r="J75" i="11"/>
  <c r="G75" i="11"/>
  <c r="F75" i="11"/>
  <c r="E75" i="11"/>
  <c r="L75" i="11" s="1"/>
  <c r="D75" i="11"/>
  <c r="C75" i="11"/>
  <c r="A75" i="11"/>
  <c r="A76" i="11" s="1"/>
  <c r="A77" i="11" s="1"/>
  <c r="A78" i="11" s="1"/>
  <c r="A79" i="11" s="1"/>
  <c r="A80" i="11" s="1"/>
  <c r="A81" i="11" s="1"/>
  <c r="J74" i="11"/>
  <c r="G74" i="11"/>
  <c r="F74" i="11"/>
  <c r="E74" i="11"/>
  <c r="L74" i="11" s="1"/>
  <c r="D74" i="11"/>
  <c r="C74" i="11"/>
  <c r="J72" i="11"/>
  <c r="G72" i="11"/>
  <c r="F72" i="11"/>
  <c r="E72" i="11"/>
  <c r="L72" i="11" s="1"/>
  <c r="D72" i="11"/>
  <c r="C72" i="11"/>
  <c r="J71" i="11"/>
  <c r="G71" i="11"/>
  <c r="F71" i="11"/>
  <c r="E71" i="11"/>
  <c r="L71" i="11" s="1"/>
  <c r="D71" i="11"/>
  <c r="C71" i="11"/>
  <c r="J70" i="11"/>
  <c r="G70" i="11"/>
  <c r="F70" i="11"/>
  <c r="E70" i="11"/>
  <c r="L70" i="11" s="1"/>
  <c r="D70" i="11"/>
  <c r="C70" i="11"/>
  <c r="J69" i="11"/>
  <c r="G69" i="11"/>
  <c r="F69" i="11"/>
  <c r="E69" i="11"/>
  <c r="L69" i="11" s="1"/>
  <c r="D69" i="11"/>
  <c r="C69" i="11"/>
  <c r="J68" i="11"/>
  <c r="G68" i="11"/>
  <c r="F68" i="11"/>
  <c r="E68" i="11"/>
  <c r="L68" i="11" s="1"/>
  <c r="D68" i="11"/>
  <c r="C68" i="11"/>
  <c r="J67" i="11"/>
  <c r="G67" i="11"/>
  <c r="F67" i="11"/>
  <c r="E67" i="11"/>
  <c r="L67" i="11" s="1"/>
  <c r="D67" i="11"/>
  <c r="C67" i="11"/>
  <c r="J66" i="11"/>
  <c r="G66" i="11"/>
  <c r="F66" i="11"/>
  <c r="E66" i="11"/>
  <c r="L66" i="11" s="1"/>
  <c r="D66" i="11"/>
  <c r="C66" i="11"/>
  <c r="A66" i="11"/>
  <c r="A67" i="11" s="1"/>
  <c r="A68" i="11" s="1"/>
  <c r="A69" i="11" s="1"/>
  <c r="A70" i="11" s="1"/>
  <c r="A71" i="11" s="1"/>
  <c r="A72" i="11" s="1"/>
  <c r="J65" i="11"/>
  <c r="G65" i="11"/>
  <c r="F65" i="11"/>
  <c r="E65" i="11"/>
  <c r="L65" i="11" s="1"/>
  <c r="D65" i="11"/>
  <c r="C65" i="11"/>
  <c r="J63" i="11"/>
  <c r="G63" i="11"/>
  <c r="F63" i="11"/>
  <c r="E63" i="11"/>
  <c r="L63" i="11" s="1"/>
  <c r="D63" i="11"/>
  <c r="C63" i="11"/>
  <c r="J62" i="11"/>
  <c r="G62" i="11"/>
  <c r="F62" i="11"/>
  <c r="E62" i="11"/>
  <c r="L62" i="11" s="1"/>
  <c r="D62" i="11"/>
  <c r="C62" i="11"/>
  <c r="J61" i="11"/>
  <c r="G61" i="11"/>
  <c r="F61" i="11"/>
  <c r="E61" i="11"/>
  <c r="L61" i="11" s="1"/>
  <c r="D61" i="11"/>
  <c r="C61" i="11"/>
  <c r="J60" i="11"/>
  <c r="G60" i="11"/>
  <c r="F60" i="11"/>
  <c r="E60" i="11"/>
  <c r="L60" i="11" s="1"/>
  <c r="D60" i="11"/>
  <c r="C60" i="11"/>
  <c r="J59" i="11"/>
  <c r="G59" i="11"/>
  <c r="F59" i="11"/>
  <c r="E59" i="11"/>
  <c r="L59" i="11" s="1"/>
  <c r="D59" i="11"/>
  <c r="C59" i="11"/>
  <c r="J58" i="11"/>
  <c r="G58" i="11"/>
  <c r="F58" i="11"/>
  <c r="E58" i="11"/>
  <c r="L58" i="11" s="1"/>
  <c r="D58" i="11"/>
  <c r="C58" i="11"/>
  <c r="J57" i="11"/>
  <c r="G57" i="11"/>
  <c r="F57" i="11"/>
  <c r="E57" i="11"/>
  <c r="L57" i="11" s="1"/>
  <c r="D57" i="11"/>
  <c r="C57" i="11"/>
  <c r="A57" i="11"/>
  <c r="A58" i="11" s="1"/>
  <c r="A59" i="11" s="1"/>
  <c r="A60" i="11" s="1"/>
  <c r="A61" i="11" s="1"/>
  <c r="A62" i="11" s="1"/>
  <c r="A63" i="11" s="1"/>
  <c r="J56" i="11"/>
  <c r="G56" i="11"/>
  <c r="F56" i="11"/>
  <c r="E56" i="11"/>
  <c r="L56" i="11" s="1"/>
  <c r="D56" i="11"/>
  <c r="C56" i="11"/>
  <c r="J54" i="11"/>
  <c r="G54" i="11"/>
  <c r="F54" i="11"/>
  <c r="E54" i="11"/>
  <c r="L54" i="11" s="1"/>
  <c r="D54" i="11"/>
  <c r="C54" i="11"/>
  <c r="J53" i="11"/>
  <c r="G53" i="11"/>
  <c r="F53" i="11"/>
  <c r="E53" i="11"/>
  <c r="L53" i="11" s="1"/>
  <c r="D53" i="11"/>
  <c r="C53" i="11"/>
  <c r="J52" i="11"/>
  <c r="G52" i="11"/>
  <c r="F52" i="11"/>
  <c r="E52" i="11"/>
  <c r="L52" i="11" s="1"/>
  <c r="D52" i="11"/>
  <c r="C52" i="11"/>
  <c r="J51" i="11"/>
  <c r="G51" i="11"/>
  <c r="F51" i="11"/>
  <c r="E51" i="11"/>
  <c r="L51" i="11" s="1"/>
  <c r="D51" i="11"/>
  <c r="C51" i="11"/>
  <c r="J50" i="11"/>
  <c r="G50" i="11"/>
  <c r="F50" i="11"/>
  <c r="E50" i="11"/>
  <c r="L50" i="11" s="1"/>
  <c r="D50" i="11"/>
  <c r="C50" i="11"/>
  <c r="J49" i="11"/>
  <c r="G49" i="11"/>
  <c r="F49" i="11"/>
  <c r="E49" i="11"/>
  <c r="L49" i="11" s="1"/>
  <c r="D49" i="11"/>
  <c r="C49" i="11"/>
  <c r="J48" i="11"/>
  <c r="G48" i="11"/>
  <c r="F48" i="11"/>
  <c r="E48" i="11"/>
  <c r="L48" i="11" s="1"/>
  <c r="D48" i="11"/>
  <c r="C48" i="11"/>
  <c r="A48" i="11"/>
  <c r="A49" i="11" s="1"/>
  <c r="A50" i="11" s="1"/>
  <c r="A51" i="11" s="1"/>
  <c r="A52" i="11" s="1"/>
  <c r="A53" i="11" s="1"/>
  <c r="A54" i="11" s="1"/>
  <c r="J47" i="11"/>
  <c r="G47" i="11"/>
  <c r="F47" i="11"/>
  <c r="E47" i="11"/>
  <c r="L47" i="11" s="1"/>
  <c r="D47" i="11"/>
  <c r="C47" i="11"/>
  <c r="J45" i="11"/>
  <c r="G45" i="11"/>
  <c r="F45" i="11"/>
  <c r="E45" i="11"/>
  <c r="L45" i="11" s="1"/>
  <c r="D45" i="11"/>
  <c r="C45" i="11"/>
  <c r="J44" i="11"/>
  <c r="G44" i="11"/>
  <c r="F44" i="11"/>
  <c r="E44" i="11"/>
  <c r="L44" i="11" s="1"/>
  <c r="D44" i="11"/>
  <c r="C44" i="11"/>
  <c r="J43" i="11"/>
  <c r="G43" i="11"/>
  <c r="F43" i="11"/>
  <c r="E43" i="11"/>
  <c r="L43" i="11" s="1"/>
  <c r="D43" i="11"/>
  <c r="C43" i="11"/>
  <c r="J42" i="11"/>
  <c r="G42" i="11"/>
  <c r="F42" i="11"/>
  <c r="E42" i="11"/>
  <c r="L42" i="11" s="1"/>
  <c r="D42" i="11"/>
  <c r="C42" i="11"/>
  <c r="J41" i="11"/>
  <c r="G41" i="11"/>
  <c r="F41" i="11"/>
  <c r="E41" i="11"/>
  <c r="L41" i="11" s="1"/>
  <c r="D41" i="11"/>
  <c r="C41" i="11"/>
  <c r="J40" i="11"/>
  <c r="G40" i="11"/>
  <c r="F40" i="11"/>
  <c r="E40" i="11"/>
  <c r="L40" i="11" s="1"/>
  <c r="D40" i="11"/>
  <c r="C40" i="11"/>
  <c r="J39" i="11"/>
  <c r="G39" i="11"/>
  <c r="F39" i="11"/>
  <c r="E39" i="11"/>
  <c r="L39" i="11" s="1"/>
  <c r="D39" i="11"/>
  <c r="C39" i="11"/>
  <c r="A39" i="11"/>
  <c r="A40" i="11" s="1"/>
  <c r="A41" i="11" s="1"/>
  <c r="A42" i="11" s="1"/>
  <c r="A43" i="11" s="1"/>
  <c r="A44" i="11" s="1"/>
  <c r="A45" i="11" s="1"/>
  <c r="J38" i="11"/>
  <c r="G38" i="11"/>
  <c r="F38" i="11"/>
  <c r="E38" i="11"/>
  <c r="L38" i="11" s="1"/>
  <c r="D38" i="11"/>
  <c r="C38" i="11"/>
  <c r="F37" i="11"/>
  <c r="F55" i="11" s="1"/>
  <c r="F73" i="11" s="1"/>
  <c r="F91" i="11" s="1"/>
  <c r="J36" i="11"/>
  <c r="G36" i="11"/>
  <c r="F36" i="11"/>
  <c r="E36" i="11"/>
  <c r="L36" i="11" s="1"/>
  <c r="D36" i="11"/>
  <c r="C36" i="11"/>
  <c r="J35" i="11"/>
  <c r="G35" i="11"/>
  <c r="F35" i="11"/>
  <c r="E35" i="11"/>
  <c r="L35" i="11" s="1"/>
  <c r="D35" i="11"/>
  <c r="C35" i="11"/>
  <c r="J34" i="11"/>
  <c r="G34" i="11"/>
  <c r="F34" i="11"/>
  <c r="E34" i="11"/>
  <c r="L34" i="11" s="1"/>
  <c r="D34" i="11"/>
  <c r="C34" i="11"/>
  <c r="J33" i="11"/>
  <c r="G33" i="11"/>
  <c r="F33" i="11"/>
  <c r="E33" i="11"/>
  <c r="L33" i="11" s="1"/>
  <c r="D33" i="11"/>
  <c r="C33" i="11"/>
  <c r="J32" i="11"/>
  <c r="G32" i="11"/>
  <c r="F32" i="11"/>
  <c r="E32" i="11"/>
  <c r="L32" i="11" s="1"/>
  <c r="D32" i="11"/>
  <c r="C32" i="11"/>
  <c r="J31" i="11"/>
  <c r="G31" i="11"/>
  <c r="F31" i="11"/>
  <c r="E31" i="11"/>
  <c r="L31" i="11" s="1"/>
  <c r="D31" i="11"/>
  <c r="C31" i="11"/>
  <c r="J30" i="11"/>
  <c r="G30" i="11"/>
  <c r="F30" i="11"/>
  <c r="E30" i="11"/>
  <c r="L30" i="11" s="1"/>
  <c r="D30" i="11"/>
  <c r="C30" i="11"/>
  <c r="A30" i="11"/>
  <c r="A31" i="11" s="1"/>
  <c r="A32" i="11" s="1"/>
  <c r="A33" i="11" s="1"/>
  <c r="A34" i="11" s="1"/>
  <c r="A35" i="11" s="1"/>
  <c r="A36" i="11" s="1"/>
  <c r="J29" i="11"/>
  <c r="G29" i="11"/>
  <c r="F29" i="11"/>
  <c r="E29" i="11"/>
  <c r="L29" i="11" s="1"/>
  <c r="D29" i="11"/>
  <c r="C29" i="11"/>
  <c r="F28" i="11"/>
  <c r="F46" i="11" s="1"/>
  <c r="F64" i="11" s="1"/>
  <c r="F82" i="11" s="1"/>
  <c r="J27" i="11"/>
  <c r="G27" i="11"/>
  <c r="F27" i="11"/>
  <c r="E27" i="11"/>
  <c r="L27" i="11" s="1"/>
  <c r="D27" i="11"/>
  <c r="C27" i="11"/>
  <c r="J26" i="11"/>
  <c r="G26" i="11"/>
  <c r="F26" i="11"/>
  <c r="E26" i="11"/>
  <c r="L26" i="11" s="1"/>
  <c r="D26" i="11"/>
  <c r="C26" i="11"/>
  <c r="J25" i="11"/>
  <c r="G25" i="11"/>
  <c r="F25" i="11"/>
  <c r="E25" i="11"/>
  <c r="L25" i="11" s="1"/>
  <c r="D25" i="11"/>
  <c r="C25" i="11"/>
  <c r="J24" i="11"/>
  <c r="G24" i="11"/>
  <c r="F24" i="11"/>
  <c r="E24" i="11"/>
  <c r="L24" i="11" s="1"/>
  <c r="D24" i="11"/>
  <c r="C24" i="11"/>
  <c r="J23" i="11"/>
  <c r="G23" i="11"/>
  <c r="F23" i="11"/>
  <c r="E23" i="11"/>
  <c r="L23" i="11" s="1"/>
  <c r="D23" i="11"/>
  <c r="C23" i="11"/>
  <c r="J22" i="11"/>
  <c r="G22" i="11"/>
  <c r="F22" i="11"/>
  <c r="E22" i="11"/>
  <c r="D22" i="11"/>
  <c r="C22" i="11"/>
  <c r="J21" i="11"/>
  <c r="G21" i="11"/>
  <c r="F21" i="11"/>
  <c r="E21" i="11"/>
  <c r="L21" i="11" s="1"/>
  <c r="D21" i="11"/>
  <c r="C21" i="11"/>
  <c r="A21" i="11"/>
  <c r="A22" i="11" s="1"/>
  <c r="A23" i="11" s="1"/>
  <c r="A24" i="11" s="1"/>
  <c r="A25" i="11" s="1"/>
  <c r="A26" i="11" s="1"/>
  <c r="A27" i="11" s="1"/>
  <c r="J20" i="11"/>
  <c r="G20" i="11"/>
  <c r="F20" i="11"/>
  <c r="E20" i="11"/>
  <c r="L20" i="11" s="1"/>
  <c r="D20" i="11"/>
  <c r="C20" i="11"/>
  <c r="G19" i="11"/>
  <c r="G28" i="11" s="1"/>
  <c r="G37" i="11" s="1"/>
  <c r="G46" i="11" s="1"/>
  <c r="G55" i="11" s="1"/>
  <c r="G64" i="11" s="1"/>
  <c r="G73" i="11" s="1"/>
  <c r="G82" i="11" s="1"/>
  <c r="G91" i="11" s="1"/>
  <c r="D19" i="11"/>
  <c r="D28" i="11" s="1"/>
  <c r="D37" i="11" s="1"/>
  <c r="D46" i="11" s="1"/>
  <c r="D55" i="11" s="1"/>
  <c r="D64" i="11" s="1"/>
  <c r="D73" i="11" s="1"/>
  <c r="D82" i="11" s="1"/>
  <c r="D91" i="11" s="1"/>
  <c r="C19" i="11"/>
  <c r="C28" i="11" s="1"/>
  <c r="C37" i="11" s="1"/>
  <c r="C46" i="11" s="1"/>
  <c r="C55" i="11" s="1"/>
  <c r="C64" i="11" s="1"/>
  <c r="C73" i="11" s="1"/>
  <c r="C82" i="11" s="1"/>
  <c r="C91" i="11" s="1"/>
  <c r="B19" i="11"/>
  <c r="B28" i="11" s="1"/>
  <c r="B37" i="11" s="1"/>
  <c r="B46" i="11" s="1"/>
  <c r="B55" i="11" s="1"/>
  <c r="B64" i="11" s="1"/>
  <c r="B73" i="11" s="1"/>
  <c r="B82" i="11" s="1"/>
  <c r="B91" i="11" s="1"/>
  <c r="J18" i="11"/>
  <c r="G18" i="11"/>
  <c r="F18" i="11"/>
  <c r="E18" i="11"/>
  <c r="L18" i="11" s="1"/>
  <c r="D18" i="11"/>
  <c r="C18" i="11"/>
  <c r="J17" i="11"/>
  <c r="G17" i="11"/>
  <c r="F17" i="11"/>
  <c r="E17" i="11"/>
  <c r="L17" i="11" s="1"/>
  <c r="C17" i="11"/>
  <c r="J16" i="11"/>
  <c r="G16" i="11"/>
  <c r="F16" i="11"/>
  <c r="E16" i="11"/>
  <c r="L16" i="11" s="1"/>
  <c r="D16" i="11"/>
  <c r="C16" i="11"/>
  <c r="J15" i="11"/>
  <c r="G15" i="11"/>
  <c r="F15" i="11"/>
  <c r="E15" i="11"/>
  <c r="L15" i="11" s="1"/>
  <c r="D15" i="11"/>
  <c r="C15" i="11"/>
  <c r="J14" i="11"/>
  <c r="G14" i="11"/>
  <c r="F14" i="11"/>
  <c r="E14" i="11"/>
  <c r="L14" i="11" s="1"/>
  <c r="D14" i="11"/>
  <c r="C14" i="11"/>
  <c r="J13" i="11"/>
  <c r="G13" i="11"/>
  <c r="F13" i="11"/>
  <c r="E13" i="11"/>
  <c r="L13" i="11" s="1"/>
  <c r="D13" i="11"/>
  <c r="C13" i="11"/>
  <c r="J12" i="11"/>
  <c r="G12" i="11"/>
  <c r="F12" i="11"/>
  <c r="E12" i="11"/>
  <c r="L12" i="11" s="1"/>
  <c r="D12" i="11"/>
  <c r="C12" i="11"/>
  <c r="A12" i="11"/>
  <c r="A13" i="11" s="1"/>
  <c r="A14" i="11" s="1"/>
  <c r="A15" i="11" s="1"/>
  <c r="A16" i="11" s="1"/>
  <c r="A17" i="11" s="1"/>
  <c r="A18" i="11" s="1"/>
  <c r="J11" i="11"/>
  <c r="G11" i="11"/>
  <c r="F11" i="11"/>
  <c r="E11" i="11"/>
  <c r="L11" i="11" s="1"/>
  <c r="D11" i="11"/>
  <c r="C11" i="11"/>
  <c r="G10" i="11"/>
  <c r="H4" i="11"/>
  <c r="E4" i="11"/>
  <c r="I4" i="11" s="1"/>
  <c r="M99" i="10"/>
  <c r="J99" i="10"/>
  <c r="G99" i="10"/>
  <c r="F99" i="10"/>
  <c r="E99" i="10"/>
  <c r="L99" i="10" s="1"/>
  <c r="D99" i="10"/>
  <c r="C99" i="10"/>
  <c r="M98" i="10"/>
  <c r="J98" i="10"/>
  <c r="G98" i="10"/>
  <c r="F98" i="10"/>
  <c r="E98" i="10"/>
  <c r="L98" i="10" s="1"/>
  <c r="D98" i="10"/>
  <c r="C98" i="10"/>
  <c r="M97" i="10"/>
  <c r="J97" i="10"/>
  <c r="G97" i="10"/>
  <c r="F97" i="10"/>
  <c r="E97" i="10"/>
  <c r="L97" i="10" s="1"/>
  <c r="D97" i="10"/>
  <c r="C97" i="10"/>
  <c r="M96" i="10"/>
  <c r="J96" i="10"/>
  <c r="G96" i="10"/>
  <c r="F96" i="10"/>
  <c r="E96" i="10"/>
  <c r="L96" i="10" s="1"/>
  <c r="D96" i="10"/>
  <c r="C96" i="10"/>
  <c r="M95" i="10"/>
  <c r="J95" i="10"/>
  <c r="G95" i="10"/>
  <c r="F95" i="10"/>
  <c r="E95" i="10"/>
  <c r="L95" i="10" s="1"/>
  <c r="D95" i="10"/>
  <c r="C95" i="10"/>
  <c r="M94" i="10"/>
  <c r="J94" i="10"/>
  <c r="G94" i="10"/>
  <c r="F94" i="10"/>
  <c r="E94" i="10"/>
  <c r="L94" i="10" s="1"/>
  <c r="D94" i="10"/>
  <c r="C94" i="10"/>
  <c r="M93" i="10"/>
  <c r="J93" i="10"/>
  <c r="G93" i="10"/>
  <c r="F93" i="10"/>
  <c r="E93" i="10"/>
  <c r="L93" i="10" s="1"/>
  <c r="D93" i="10"/>
  <c r="C93" i="10"/>
  <c r="A93" i="10"/>
  <c r="A94" i="10" s="1"/>
  <c r="A95" i="10" s="1"/>
  <c r="A96" i="10" s="1"/>
  <c r="A97" i="10" s="1"/>
  <c r="A98" i="10" s="1"/>
  <c r="A99" i="10" s="1"/>
  <c r="M92" i="10"/>
  <c r="J92" i="10"/>
  <c r="G92" i="10"/>
  <c r="F92" i="10"/>
  <c r="E92" i="10"/>
  <c r="L92" i="10" s="1"/>
  <c r="D92" i="10"/>
  <c r="C92" i="10"/>
  <c r="M90" i="10"/>
  <c r="J90" i="10"/>
  <c r="G90" i="10"/>
  <c r="F90" i="10"/>
  <c r="E90" i="10"/>
  <c r="L90" i="10" s="1"/>
  <c r="D90" i="10"/>
  <c r="C90" i="10"/>
  <c r="M89" i="10"/>
  <c r="J89" i="10"/>
  <c r="G89" i="10"/>
  <c r="F89" i="10"/>
  <c r="E89" i="10"/>
  <c r="L89" i="10" s="1"/>
  <c r="D89" i="10"/>
  <c r="C89" i="10"/>
  <c r="M88" i="10"/>
  <c r="J88" i="10"/>
  <c r="G88" i="10"/>
  <c r="F88" i="10"/>
  <c r="E88" i="10"/>
  <c r="L88" i="10" s="1"/>
  <c r="D88" i="10"/>
  <c r="C88" i="10"/>
  <c r="M87" i="10"/>
  <c r="J87" i="10"/>
  <c r="G87" i="10"/>
  <c r="F87" i="10"/>
  <c r="E87" i="10"/>
  <c r="L87" i="10" s="1"/>
  <c r="D87" i="10"/>
  <c r="C87" i="10"/>
  <c r="M86" i="10"/>
  <c r="J86" i="10"/>
  <c r="G86" i="10"/>
  <c r="F86" i="10"/>
  <c r="E86" i="10"/>
  <c r="L86" i="10" s="1"/>
  <c r="D86" i="10"/>
  <c r="C86" i="10"/>
  <c r="M85" i="10"/>
  <c r="J85" i="10"/>
  <c r="G85" i="10"/>
  <c r="F85" i="10"/>
  <c r="E85" i="10"/>
  <c r="L85" i="10" s="1"/>
  <c r="D85" i="10"/>
  <c r="C85" i="10"/>
  <c r="M84" i="10"/>
  <c r="J84" i="10"/>
  <c r="G84" i="10"/>
  <c r="F84" i="10"/>
  <c r="E84" i="10"/>
  <c r="L84" i="10" s="1"/>
  <c r="D84" i="10"/>
  <c r="C84" i="10"/>
  <c r="A84" i="10"/>
  <c r="A85" i="10" s="1"/>
  <c r="A86" i="10" s="1"/>
  <c r="A87" i="10" s="1"/>
  <c r="A88" i="10" s="1"/>
  <c r="A89" i="10" s="1"/>
  <c r="A90" i="10" s="1"/>
  <c r="M83" i="10"/>
  <c r="J83" i="10"/>
  <c r="G83" i="10"/>
  <c r="F83" i="10"/>
  <c r="E83" i="10"/>
  <c r="L83" i="10" s="1"/>
  <c r="D83" i="10"/>
  <c r="C83" i="10"/>
  <c r="M81" i="10"/>
  <c r="J81" i="10"/>
  <c r="G81" i="10"/>
  <c r="F81" i="10"/>
  <c r="E81" i="10"/>
  <c r="L81" i="10" s="1"/>
  <c r="D81" i="10"/>
  <c r="C81" i="10"/>
  <c r="M80" i="10"/>
  <c r="J80" i="10"/>
  <c r="G80" i="10"/>
  <c r="F80" i="10"/>
  <c r="E80" i="10"/>
  <c r="L80" i="10" s="1"/>
  <c r="D80" i="10"/>
  <c r="C80" i="10"/>
  <c r="M79" i="10"/>
  <c r="J79" i="10"/>
  <c r="G79" i="10"/>
  <c r="F79" i="10"/>
  <c r="E79" i="10"/>
  <c r="L79" i="10" s="1"/>
  <c r="D79" i="10"/>
  <c r="C79" i="10"/>
  <c r="M78" i="10"/>
  <c r="J78" i="10"/>
  <c r="G78" i="10"/>
  <c r="F78" i="10"/>
  <c r="E78" i="10"/>
  <c r="L78" i="10" s="1"/>
  <c r="D78" i="10"/>
  <c r="C78" i="10"/>
  <c r="M77" i="10"/>
  <c r="J77" i="10"/>
  <c r="G77" i="10"/>
  <c r="F77" i="10"/>
  <c r="E77" i="10"/>
  <c r="L77" i="10" s="1"/>
  <c r="D77" i="10"/>
  <c r="C77" i="10"/>
  <c r="M76" i="10"/>
  <c r="J76" i="10"/>
  <c r="G76" i="10"/>
  <c r="F76" i="10"/>
  <c r="E76" i="10"/>
  <c r="L76" i="10" s="1"/>
  <c r="D76" i="10"/>
  <c r="C76" i="10"/>
  <c r="M75" i="10"/>
  <c r="J75" i="10"/>
  <c r="G75" i="10"/>
  <c r="F75" i="10"/>
  <c r="E75" i="10"/>
  <c r="L75" i="10" s="1"/>
  <c r="D75" i="10"/>
  <c r="C75" i="10"/>
  <c r="A75" i="10"/>
  <c r="A76" i="10" s="1"/>
  <c r="A77" i="10" s="1"/>
  <c r="A78" i="10" s="1"/>
  <c r="A79" i="10" s="1"/>
  <c r="A80" i="10" s="1"/>
  <c r="A81" i="10" s="1"/>
  <c r="M74" i="10"/>
  <c r="J74" i="10"/>
  <c r="G74" i="10"/>
  <c r="F74" i="10"/>
  <c r="E74" i="10"/>
  <c r="L74" i="10" s="1"/>
  <c r="D74" i="10"/>
  <c r="C74" i="10"/>
  <c r="M72" i="10"/>
  <c r="J72" i="10"/>
  <c r="G72" i="10"/>
  <c r="F72" i="10"/>
  <c r="E72" i="10"/>
  <c r="L72" i="10" s="1"/>
  <c r="D72" i="10"/>
  <c r="C72" i="10"/>
  <c r="M71" i="10"/>
  <c r="J71" i="10"/>
  <c r="G71" i="10"/>
  <c r="F71" i="10"/>
  <c r="E71" i="10"/>
  <c r="L71" i="10" s="1"/>
  <c r="D71" i="10"/>
  <c r="C71" i="10"/>
  <c r="M70" i="10"/>
  <c r="J70" i="10"/>
  <c r="G70" i="10"/>
  <c r="F70" i="10"/>
  <c r="E70" i="10"/>
  <c r="L70" i="10" s="1"/>
  <c r="D70" i="10"/>
  <c r="C70" i="10"/>
  <c r="M69" i="10"/>
  <c r="J69" i="10"/>
  <c r="G69" i="10"/>
  <c r="F69" i="10"/>
  <c r="E69" i="10"/>
  <c r="L69" i="10" s="1"/>
  <c r="D69" i="10"/>
  <c r="C69" i="10"/>
  <c r="M68" i="10"/>
  <c r="J68" i="10"/>
  <c r="G68" i="10"/>
  <c r="F68" i="10"/>
  <c r="E68" i="10"/>
  <c r="L68" i="10" s="1"/>
  <c r="D68" i="10"/>
  <c r="C68" i="10"/>
  <c r="M67" i="10"/>
  <c r="J67" i="10"/>
  <c r="G67" i="10"/>
  <c r="F67" i="10"/>
  <c r="E67" i="10"/>
  <c r="L67" i="10" s="1"/>
  <c r="D67" i="10"/>
  <c r="C67" i="10"/>
  <c r="M66" i="10"/>
  <c r="J66" i="10"/>
  <c r="G66" i="10"/>
  <c r="F66" i="10"/>
  <c r="E66" i="10"/>
  <c r="L66" i="10" s="1"/>
  <c r="D66" i="10"/>
  <c r="C66" i="10"/>
  <c r="A66" i="10"/>
  <c r="A67" i="10" s="1"/>
  <c r="A68" i="10" s="1"/>
  <c r="A69" i="10" s="1"/>
  <c r="A70" i="10" s="1"/>
  <c r="A71" i="10" s="1"/>
  <c r="A72" i="10" s="1"/>
  <c r="M65" i="10"/>
  <c r="J65" i="10"/>
  <c r="G65" i="10"/>
  <c r="F65" i="10"/>
  <c r="E65" i="10"/>
  <c r="L65" i="10" s="1"/>
  <c r="D65" i="10"/>
  <c r="C65" i="10"/>
  <c r="M63" i="10"/>
  <c r="J63" i="10"/>
  <c r="G63" i="10"/>
  <c r="F63" i="10"/>
  <c r="E63" i="10"/>
  <c r="L63" i="10" s="1"/>
  <c r="D63" i="10"/>
  <c r="C63" i="10"/>
  <c r="M62" i="10"/>
  <c r="J62" i="10"/>
  <c r="G62" i="10"/>
  <c r="F62" i="10"/>
  <c r="E62" i="10"/>
  <c r="L62" i="10" s="1"/>
  <c r="D62" i="10"/>
  <c r="C62" i="10"/>
  <c r="M61" i="10"/>
  <c r="J61" i="10"/>
  <c r="G61" i="10"/>
  <c r="F61" i="10"/>
  <c r="E61" i="10"/>
  <c r="L61" i="10" s="1"/>
  <c r="D61" i="10"/>
  <c r="C61" i="10"/>
  <c r="M60" i="10"/>
  <c r="J60" i="10"/>
  <c r="G60" i="10"/>
  <c r="F60" i="10"/>
  <c r="E60" i="10"/>
  <c r="L60" i="10" s="1"/>
  <c r="D60" i="10"/>
  <c r="C60" i="10"/>
  <c r="M59" i="10"/>
  <c r="J59" i="10"/>
  <c r="G59" i="10"/>
  <c r="F59" i="10"/>
  <c r="E59" i="10"/>
  <c r="L59" i="10" s="1"/>
  <c r="D59" i="10"/>
  <c r="C59" i="10"/>
  <c r="M58" i="10"/>
  <c r="J58" i="10"/>
  <c r="G58" i="10"/>
  <c r="F58" i="10"/>
  <c r="E58" i="10"/>
  <c r="L58" i="10" s="1"/>
  <c r="D58" i="10"/>
  <c r="C58" i="10"/>
  <c r="M57" i="10"/>
  <c r="J57" i="10"/>
  <c r="G57" i="10"/>
  <c r="F57" i="10"/>
  <c r="E57" i="10"/>
  <c r="L57" i="10" s="1"/>
  <c r="D57" i="10"/>
  <c r="C57" i="10"/>
  <c r="A57" i="10"/>
  <c r="A58" i="10" s="1"/>
  <c r="A59" i="10" s="1"/>
  <c r="A60" i="10" s="1"/>
  <c r="A61" i="10" s="1"/>
  <c r="A62" i="10" s="1"/>
  <c r="A63" i="10" s="1"/>
  <c r="M56" i="10"/>
  <c r="J56" i="10"/>
  <c r="G56" i="10"/>
  <c r="F56" i="10"/>
  <c r="E56" i="10"/>
  <c r="L56" i="10" s="1"/>
  <c r="D56" i="10"/>
  <c r="C56" i="10"/>
  <c r="M54" i="10"/>
  <c r="J54" i="10"/>
  <c r="G54" i="10"/>
  <c r="F54" i="10"/>
  <c r="E54" i="10"/>
  <c r="L54" i="10" s="1"/>
  <c r="D54" i="10"/>
  <c r="C54" i="10"/>
  <c r="M53" i="10"/>
  <c r="J53" i="10"/>
  <c r="G53" i="10"/>
  <c r="F53" i="10"/>
  <c r="E53" i="10"/>
  <c r="L53" i="10" s="1"/>
  <c r="D53" i="10"/>
  <c r="C53" i="10"/>
  <c r="M52" i="10"/>
  <c r="J52" i="10"/>
  <c r="G52" i="10"/>
  <c r="F52" i="10"/>
  <c r="E52" i="10"/>
  <c r="L52" i="10" s="1"/>
  <c r="D52" i="10"/>
  <c r="C52" i="10"/>
  <c r="M51" i="10"/>
  <c r="J51" i="10"/>
  <c r="G51" i="10"/>
  <c r="F51" i="10"/>
  <c r="E51" i="10"/>
  <c r="L51" i="10" s="1"/>
  <c r="D51" i="10"/>
  <c r="C51" i="10"/>
  <c r="M50" i="10"/>
  <c r="J50" i="10"/>
  <c r="G50" i="10"/>
  <c r="F50" i="10"/>
  <c r="E50" i="10"/>
  <c r="L50" i="10" s="1"/>
  <c r="D50" i="10"/>
  <c r="C50" i="10"/>
  <c r="M49" i="10"/>
  <c r="J49" i="10"/>
  <c r="G49" i="10"/>
  <c r="F49" i="10"/>
  <c r="E49" i="10"/>
  <c r="L49" i="10" s="1"/>
  <c r="D49" i="10"/>
  <c r="C49" i="10"/>
  <c r="M48" i="10"/>
  <c r="J48" i="10"/>
  <c r="G48" i="10"/>
  <c r="F48" i="10"/>
  <c r="E48" i="10"/>
  <c r="L48" i="10" s="1"/>
  <c r="D48" i="10"/>
  <c r="C48" i="10"/>
  <c r="A48" i="10"/>
  <c r="A49" i="10" s="1"/>
  <c r="A50" i="10" s="1"/>
  <c r="A51" i="10" s="1"/>
  <c r="A52" i="10" s="1"/>
  <c r="A53" i="10" s="1"/>
  <c r="A54" i="10" s="1"/>
  <c r="M47" i="10"/>
  <c r="J47" i="10"/>
  <c r="G47" i="10"/>
  <c r="F47" i="10"/>
  <c r="E47" i="10"/>
  <c r="L47" i="10" s="1"/>
  <c r="D47" i="10"/>
  <c r="C47" i="10"/>
  <c r="M45" i="10"/>
  <c r="J45" i="10"/>
  <c r="G45" i="10"/>
  <c r="F45" i="10"/>
  <c r="E45" i="10"/>
  <c r="L45" i="10" s="1"/>
  <c r="D45" i="10"/>
  <c r="C45" i="10"/>
  <c r="M44" i="10"/>
  <c r="J44" i="10"/>
  <c r="G44" i="10"/>
  <c r="F44" i="10"/>
  <c r="E44" i="10"/>
  <c r="L44" i="10" s="1"/>
  <c r="D44" i="10"/>
  <c r="C44" i="10"/>
  <c r="M43" i="10"/>
  <c r="J43" i="10"/>
  <c r="G43" i="10"/>
  <c r="F43" i="10"/>
  <c r="E43" i="10"/>
  <c r="L43" i="10" s="1"/>
  <c r="D43" i="10"/>
  <c r="C43" i="10"/>
  <c r="M42" i="10"/>
  <c r="J42" i="10"/>
  <c r="G42" i="10"/>
  <c r="F42" i="10"/>
  <c r="E42" i="10"/>
  <c r="L42" i="10" s="1"/>
  <c r="D42" i="10"/>
  <c r="C42" i="10"/>
  <c r="M41" i="10"/>
  <c r="J41" i="10"/>
  <c r="G41" i="10"/>
  <c r="F41" i="10"/>
  <c r="E41" i="10"/>
  <c r="L41" i="10" s="1"/>
  <c r="D41" i="10"/>
  <c r="C41" i="10"/>
  <c r="M40" i="10"/>
  <c r="J40" i="10"/>
  <c r="G40" i="10"/>
  <c r="F40" i="10"/>
  <c r="E40" i="10"/>
  <c r="L40" i="10" s="1"/>
  <c r="D40" i="10"/>
  <c r="C40" i="10"/>
  <c r="M39" i="10"/>
  <c r="J39" i="10"/>
  <c r="G39" i="10"/>
  <c r="F39" i="10"/>
  <c r="E39" i="10"/>
  <c r="L39" i="10" s="1"/>
  <c r="D39" i="10"/>
  <c r="C39" i="10"/>
  <c r="A39" i="10"/>
  <c r="A40" i="10" s="1"/>
  <c r="A41" i="10" s="1"/>
  <c r="A42" i="10" s="1"/>
  <c r="A43" i="10" s="1"/>
  <c r="A44" i="10" s="1"/>
  <c r="A45" i="10" s="1"/>
  <c r="M38" i="10"/>
  <c r="J38" i="10"/>
  <c r="G38" i="10"/>
  <c r="F38" i="10"/>
  <c r="E38" i="10"/>
  <c r="L38" i="10" s="1"/>
  <c r="D38" i="10"/>
  <c r="C38" i="10"/>
  <c r="F37" i="10"/>
  <c r="F55" i="10" s="1"/>
  <c r="F73" i="10" s="1"/>
  <c r="F91" i="10" s="1"/>
  <c r="M36" i="10"/>
  <c r="J36" i="10"/>
  <c r="G36" i="10"/>
  <c r="F36" i="10"/>
  <c r="E36" i="10"/>
  <c r="L36" i="10" s="1"/>
  <c r="D36" i="10"/>
  <c r="C36" i="10"/>
  <c r="M35" i="10"/>
  <c r="J35" i="10"/>
  <c r="G35" i="10"/>
  <c r="F35" i="10"/>
  <c r="E35" i="10"/>
  <c r="L35" i="10" s="1"/>
  <c r="D35" i="10"/>
  <c r="C35" i="10"/>
  <c r="M34" i="10"/>
  <c r="J34" i="10"/>
  <c r="G34" i="10"/>
  <c r="F34" i="10"/>
  <c r="E34" i="10"/>
  <c r="L34" i="10" s="1"/>
  <c r="D34" i="10"/>
  <c r="C34" i="10"/>
  <c r="M33" i="10"/>
  <c r="J33" i="10"/>
  <c r="G33" i="10"/>
  <c r="F33" i="10"/>
  <c r="E33" i="10"/>
  <c r="L33" i="10" s="1"/>
  <c r="D33" i="10"/>
  <c r="C33" i="10"/>
  <c r="M32" i="10"/>
  <c r="J32" i="10"/>
  <c r="G32" i="10"/>
  <c r="F32" i="10"/>
  <c r="E32" i="10"/>
  <c r="L32" i="10" s="1"/>
  <c r="D32" i="10"/>
  <c r="C32" i="10"/>
  <c r="M31" i="10"/>
  <c r="J31" i="10"/>
  <c r="G31" i="10"/>
  <c r="F31" i="10"/>
  <c r="E31" i="10"/>
  <c r="L31" i="10" s="1"/>
  <c r="D31" i="10"/>
  <c r="C31" i="10"/>
  <c r="M30" i="10"/>
  <c r="J30" i="10"/>
  <c r="G30" i="10"/>
  <c r="F30" i="10"/>
  <c r="E30" i="10"/>
  <c r="L30" i="10" s="1"/>
  <c r="D30" i="10"/>
  <c r="C30" i="10"/>
  <c r="A30" i="10"/>
  <c r="A31" i="10" s="1"/>
  <c r="A32" i="10" s="1"/>
  <c r="A33" i="10" s="1"/>
  <c r="A34" i="10" s="1"/>
  <c r="A35" i="10" s="1"/>
  <c r="A36" i="10" s="1"/>
  <c r="M29" i="10"/>
  <c r="J29" i="10"/>
  <c r="G29" i="10"/>
  <c r="F29" i="10"/>
  <c r="E29" i="10"/>
  <c r="L29" i="10" s="1"/>
  <c r="D29" i="10"/>
  <c r="C29" i="10"/>
  <c r="F28" i="10"/>
  <c r="F46" i="10" s="1"/>
  <c r="F64" i="10" s="1"/>
  <c r="F82" i="10" s="1"/>
  <c r="M27" i="10"/>
  <c r="J27" i="10"/>
  <c r="G27" i="10"/>
  <c r="F27" i="10"/>
  <c r="E27" i="10"/>
  <c r="L27" i="10" s="1"/>
  <c r="D27" i="10"/>
  <c r="C27" i="10"/>
  <c r="M26" i="10"/>
  <c r="J26" i="10"/>
  <c r="G26" i="10"/>
  <c r="F26" i="10"/>
  <c r="E26" i="10"/>
  <c r="L26" i="10" s="1"/>
  <c r="D26" i="10"/>
  <c r="C26" i="10"/>
  <c r="M25" i="10"/>
  <c r="J25" i="10"/>
  <c r="G25" i="10"/>
  <c r="F25" i="10"/>
  <c r="E25" i="10"/>
  <c r="L25" i="10" s="1"/>
  <c r="D25" i="10"/>
  <c r="C25" i="10"/>
  <c r="M24" i="10"/>
  <c r="J24" i="10"/>
  <c r="G24" i="10"/>
  <c r="F24" i="10"/>
  <c r="E24" i="10"/>
  <c r="L24" i="10" s="1"/>
  <c r="D24" i="10"/>
  <c r="C24" i="10"/>
  <c r="M23" i="10"/>
  <c r="J23" i="10"/>
  <c r="G23" i="10"/>
  <c r="F23" i="10"/>
  <c r="E23" i="10"/>
  <c r="L23" i="10" s="1"/>
  <c r="D23" i="10"/>
  <c r="C23" i="10"/>
  <c r="M22" i="10"/>
  <c r="J22" i="10"/>
  <c r="G22" i="10"/>
  <c r="F22" i="10"/>
  <c r="E22" i="10"/>
  <c r="L22" i="10" s="1"/>
  <c r="D22" i="10"/>
  <c r="C22" i="10"/>
  <c r="M21" i="10"/>
  <c r="J21" i="10"/>
  <c r="G21" i="10"/>
  <c r="F21" i="10"/>
  <c r="E21" i="10"/>
  <c r="L21" i="10" s="1"/>
  <c r="D21" i="10"/>
  <c r="C21" i="10"/>
  <c r="A21" i="10"/>
  <c r="A22" i="10" s="1"/>
  <c r="A23" i="10" s="1"/>
  <c r="A24" i="10" s="1"/>
  <c r="A25" i="10" s="1"/>
  <c r="A26" i="10" s="1"/>
  <c r="A27" i="10" s="1"/>
  <c r="M20" i="10"/>
  <c r="J20" i="10"/>
  <c r="G20" i="10"/>
  <c r="F20" i="10"/>
  <c r="E20" i="10"/>
  <c r="L20" i="10" s="1"/>
  <c r="D20" i="10"/>
  <c r="C20" i="10"/>
  <c r="D19" i="10"/>
  <c r="D28" i="10" s="1"/>
  <c r="D37" i="10" s="1"/>
  <c r="D46" i="10" s="1"/>
  <c r="D55" i="10" s="1"/>
  <c r="D64" i="10" s="1"/>
  <c r="D73" i="10" s="1"/>
  <c r="D82" i="10" s="1"/>
  <c r="D91" i="10" s="1"/>
  <c r="C19" i="10"/>
  <c r="C28" i="10" s="1"/>
  <c r="C37" i="10" s="1"/>
  <c r="C46" i="10" s="1"/>
  <c r="C55" i="10" s="1"/>
  <c r="C64" i="10" s="1"/>
  <c r="C73" i="10" s="1"/>
  <c r="C82" i="10" s="1"/>
  <c r="C91" i="10" s="1"/>
  <c r="B19" i="10"/>
  <c r="B28" i="10" s="1"/>
  <c r="B37" i="10" s="1"/>
  <c r="B46" i="10" s="1"/>
  <c r="B55" i="10" s="1"/>
  <c r="B64" i="10" s="1"/>
  <c r="B73" i="10" s="1"/>
  <c r="B82" i="10" s="1"/>
  <c r="B91" i="10" s="1"/>
  <c r="M18" i="10"/>
  <c r="J18" i="10"/>
  <c r="G18" i="10"/>
  <c r="F18" i="10"/>
  <c r="E18" i="10"/>
  <c r="L18" i="10" s="1"/>
  <c r="D18" i="10"/>
  <c r="C18" i="10"/>
  <c r="M17" i="10"/>
  <c r="J17" i="10"/>
  <c r="G17" i="10"/>
  <c r="F17" i="10"/>
  <c r="E17" i="10"/>
  <c r="L17" i="10" s="1"/>
  <c r="D17" i="10"/>
  <c r="C17" i="10"/>
  <c r="M16" i="10"/>
  <c r="J16" i="10"/>
  <c r="G16" i="10"/>
  <c r="F16" i="10"/>
  <c r="E16" i="10"/>
  <c r="L16" i="10" s="1"/>
  <c r="D16" i="10"/>
  <c r="C16" i="10"/>
  <c r="M15" i="10"/>
  <c r="J15" i="10"/>
  <c r="G15" i="10"/>
  <c r="F15" i="10"/>
  <c r="E15" i="10"/>
  <c r="L15" i="10" s="1"/>
  <c r="D15" i="10"/>
  <c r="C15" i="10"/>
  <c r="M14" i="10"/>
  <c r="J14" i="10"/>
  <c r="G14" i="10"/>
  <c r="F14" i="10"/>
  <c r="E14" i="10"/>
  <c r="L14" i="10" s="1"/>
  <c r="D14" i="10"/>
  <c r="C14" i="10"/>
  <c r="M13" i="10"/>
  <c r="J13" i="10"/>
  <c r="G13" i="10"/>
  <c r="F13" i="10"/>
  <c r="E13" i="10"/>
  <c r="L13" i="10" s="1"/>
  <c r="D13" i="10"/>
  <c r="C13" i="10"/>
  <c r="M12" i="10"/>
  <c r="J12" i="10"/>
  <c r="G12" i="10"/>
  <c r="F12" i="10"/>
  <c r="E12" i="10"/>
  <c r="L12" i="10" s="1"/>
  <c r="D12" i="10"/>
  <c r="C12" i="10"/>
  <c r="A12" i="10"/>
  <c r="A13" i="10" s="1"/>
  <c r="A14" i="10" s="1"/>
  <c r="A15" i="10" s="1"/>
  <c r="A16" i="10" s="1"/>
  <c r="A17" i="10" s="1"/>
  <c r="A18" i="10" s="1"/>
  <c r="M11" i="10"/>
  <c r="J11" i="10"/>
  <c r="G11" i="10"/>
  <c r="F11" i="10"/>
  <c r="E11" i="10"/>
  <c r="L11" i="10" s="1"/>
  <c r="D11" i="10"/>
  <c r="C11" i="10"/>
  <c r="G10" i="10"/>
  <c r="G19" i="10" s="1"/>
  <c r="G28" i="10" s="1"/>
  <c r="G37" i="10" s="1"/>
  <c r="G46" i="10" s="1"/>
  <c r="G55" i="10" s="1"/>
  <c r="G64" i="10" s="1"/>
  <c r="G73" i="10" s="1"/>
  <c r="G82" i="10" s="1"/>
  <c r="G91" i="10" s="1"/>
  <c r="H4" i="10"/>
  <c r="E4" i="10"/>
  <c r="I4" i="10" s="1"/>
  <c r="E81" i="8"/>
  <c r="L81" i="8" s="1"/>
  <c r="E80" i="8"/>
  <c r="L80" i="8" s="1"/>
  <c r="E79" i="8"/>
  <c r="L79" i="8" s="1"/>
  <c r="E78" i="8"/>
  <c r="L78" i="8" s="1"/>
  <c r="E77" i="8"/>
  <c r="L77" i="8" s="1"/>
  <c r="E76" i="8"/>
  <c r="E75" i="8"/>
  <c r="L75" i="8" s="1"/>
  <c r="E74" i="8"/>
  <c r="L74" i="8" s="1"/>
  <c r="E72" i="8"/>
  <c r="L72" i="8" s="1"/>
  <c r="E71" i="8"/>
  <c r="L71" i="8" s="1"/>
  <c r="E70" i="8"/>
  <c r="L70" i="8" s="1"/>
  <c r="E69" i="8"/>
  <c r="L69" i="8" s="1"/>
  <c r="E68" i="8"/>
  <c r="L68" i="8" s="1"/>
  <c r="E67" i="8"/>
  <c r="L67" i="8" s="1"/>
  <c r="E66" i="8"/>
  <c r="L66" i="8" s="1"/>
  <c r="E65" i="8"/>
  <c r="L65" i="8" s="1"/>
  <c r="E63" i="8"/>
  <c r="L63" i="8" s="1"/>
  <c r="E62" i="8"/>
  <c r="L62" i="8" s="1"/>
  <c r="E61" i="8"/>
  <c r="L61" i="8" s="1"/>
  <c r="E60" i="8"/>
  <c r="L60" i="8" s="1"/>
  <c r="E59" i="8"/>
  <c r="L59" i="8" s="1"/>
  <c r="E58" i="8"/>
  <c r="L58" i="8" s="1"/>
  <c r="E57" i="8"/>
  <c r="L57" i="8" s="1"/>
  <c r="E56" i="8"/>
  <c r="E54" i="8"/>
  <c r="L54" i="8" s="1"/>
  <c r="E53" i="8"/>
  <c r="L53" i="8" s="1"/>
  <c r="E52" i="8"/>
  <c r="L52" i="8" s="1"/>
  <c r="E51" i="8"/>
  <c r="L51" i="8" s="1"/>
  <c r="E50" i="8"/>
  <c r="L50" i="8" s="1"/>
  <c r="E49" i="8"/>
  <c r="L49" i="8" s="1"/>
  <c r="E48" i="8"/>
  <c r="L48" i="8" s="1"/>
  <c r="E47" i="8"/>
  <c r="L47" i="8" s="1"/>
  <c r="E45" i="8"/>
  <c r="L45" i="8" s="1"/>
  <c r="E44" i="8"/>
  <c r="L44" i="8" s="1"/>
  <c r="E43" i="8"/>
  <c r="L43" i="8" s="1"/>
  <c r="E42" i="8"/>
  <c r="L42" i="8" s="1"/>
  <c r="E41" i="8"/>
  <c r="L41" i="8" s="1"/>
  <c r="E40" i="8"/>
  <c r="L40" i="8" s="1"/>
  <c r="E39" i="8"/>
  <c r="L39" i="8" s="1"/>
  <c r="E38" i="8"/>
  <c r="L38" i="8" s="1"/>
  <c r="E36" i="8"/>
  <c r="L36" i="8" s="1"/>
  <c r="E35" i="8"/>
  <c r="L35" i="8" s="1"/>
  <c r="E34" i="8"/>
  <c r="L34" i="8" s="1"/>
  <c r="E33" i="8"/>
  <c r="L33" i="8" s="1"/>
  <c r="E32" i="8"/>
  <c r="L32" i="8" s="1"/>
  <c r="E31" i="8"/>
  <c r="L31" i="8" s="1"/>
  <c r="E30" i="8"/>
  <c r="L30" i="8" s="1"/>
  <c r="E29" i="8"/>
  <c r="L29" i="8" s="1"/>
  <c r="E27" i="8"/>
  <c r="L27" i="8" s="1"/>
  <c r="E26" i="8"/>
  <c r="L26" i="8" s="1"/>
  <c r="E25" i="8"/>
  <c r="L25" i="8" s="1"/>
  <c r="E24" i="8"/>
  <c r="L24" i="8" s="1"/>
  <c r="E23" i="8"/>
  <c r="L23" i="8" s="1"/>
  <c r="E22" i="8"/>
  <c r="L22" i="8" s="1"/>
  <c r="E21" i="8"/>
  <c r="L21" i="8" s="1"/>
  <c r="E20" i="8"/>
  <c r="L20" i="8" s="1"/>
  <c r="E18" i="8"/>
  <c r="L18" i="8" s="1"/>
  <c r="E17" i="8"/>
  <c r="L17" i="8" s="1"/>
  <c r="E16" i="8"/>
  <c r="L16" i="8" s="1"/>
  <c r="E15" i="8"/>
  <c r="L15" i="8" s="1"/>
  <c r="E14" i="8"/>
  <c r="L14" i="8" s="1"/>
  <c r="E13" i="8"/>
  <c r="L13" i="8" s="1"/>
  <c r="E12" i="8"/>
  <c r="L12" i="8" s="1"/>
  <c r="E11" i="8"/>
  <c r="L11" i="8" s="1"/>
  <c r="E81" i="7"/>
  <c r="L81" i="7" s="1"/>
  <c r="E80" i="7"/>
  <c r="L80" i="7" s="1"/>
  <c r="E79" i="7"/>
  <c r="L79" i="7" s="1"/>
  <c r="E78" i="7"/>
  <c r="E77" i="7"/>
  <c r="L77" i="7" s="1"/>
  <c r="E76" i="7"/>
  <c r="L76" i="7" s="1"/>
  <c r="E75" i="7"/>
  <c r="L75" i="7" s="1"/>
  <c r="E74" i="7"/>
  <c r="L74" i="7" s="1"/>
  <c r="E72" i="7"/>
  <c r="L72" i="7" s="1"/>
  <c r="E71" i="7"/>
  <c r="L71" i="7" s="1"/>
  <c r="E70" i="7"/>
  <c r="L70" i="7" s="1"/>
  <c r="E69" i="7"/>
  <c r="L69" i="7" s="1"/>
  <c r="E68" i="7"/>
  <c r="L68" i="7" s="1"/>
  <c r="E67" i="7"/>
  <c r="L67" i="7" s="1"/>
  <c r="E66" i="7"/>
  <c r="E65" i="7"/>
  <c r="L65" i="7" s="1"/>
  <c r="E63" i="7"/>
  <c r="L63" i="7" s="1"/>
  <c r="E62" i="7"/>
  <c r="L62" i="7" s="1"/>
  <c r="E61" i="7"/>
  <c r="L61" i="7" s="1"/>
  <c r="E60" i="7"/>
  <c r="L60" i="7" s="1"/>
  <c r="E59" i="7"/>
  <c r="L59" i="7" s="1"/>
  <c r="E58" i="7"/>
  <c r="L58" i="7" s="1"/>
  <c r="E57" i="7"/>
  <c r="L57" i="7" s="1"/>
  <c r="E56" i="7"/>
  <c r="L56" i="7" s="1"/>
  <c r="E54" i="7"/>
  <c r="L54" i="7" s="1"/>
  <c r="E53" i="7"/>
  <c r="L53" i="7" s="1"/>
  <c r="E52" i="7"/>
  <c r="L52" i="7" s="1"/>
  <c r="E51" i="7"/>
  <c r="L51" i="7" s="1"/>
  <c r="E50" i="7"/>
  <c r="L50" i="7" s="1"/>
  <c r="E49" i="7"/>
  <c r="L49" i="7" s="1"/>
  <c r="E48" i="7"/>
  <c r="L48" i="7" s="1"/>
  <c r="E47" i="7"/>
  <c r="L47" i="7" s="1"/>
  <c r="E45" i="7"/>
  <c r="L45" i="7" s="1"/>
  <c r="E44" i="7"/>
  <c r="L44" i="7" s="1"/>
  <c r="E43" i="7"/>
  <c r="L43" i="7" s="1"/>
  <c r="E42" i="7"/>
  <c r="L42" i="7" s="1"/>
  <c r="E41" i="7"/>
  <c r="L41" i="7" s="1"/>
  <c r="E40" i="7"/>
  <c r="L40" i="7" s="1"/>
  <c r="E39" i="7"/>
  <c r="L39" i="7" s="1"/>
  <c r="E38" i="7"/>
  <c r="L38" i="7" s="1"/>
  <c r="E36" i="7"/>
  <c r="L36" i="7" s="1"/>
  <c r="E35" i="7"/>
  <c r="L35" i="7" s="1"/>
  <c r="E34" i="7"/>
  <c r="L34" i="7" s="1"/>
  <c r="E33" i="7"/>
  <c r="L33" i="7" s="1"/>
  <c r="E32" i="7"/>
  <c r="L32" i="7" s="1"/>
  <c r="E31" i="7"/>
  <c r="L31" i="7" s="1"/>
  <c r="E30" i="7"/>
  <c r="L30" i="7" s="1"/>
  <c r="E29" i="7"/>
  <c r="L29" i="7" s="1"/>
  <c r="E27" i="7"/>
  <c r="L27" i="7" s="1"/>
  <c r="E26" i="7"/>
  <c r="L26" i="7" s="1"/>
  <c r="E25" i="7"/>
  <c r="L25" i="7" s="1"/>
  <c r="E24" i="7"/>
  <c r="L24" i="7" s="1"/>
  <c r="E23" i="7"/>
  <c r="L23" i="7" s="1"/>
  <c r="E22" i="7"/>
  <c r="L22" i="7" s="1"/>
  <c r="E21" i="7"/>
  <c r="L21" i="7" s="1"/>
  <c r="E20" i="7"/>
  <c r="L20" i="7" s="1"/>
  <c r="E18" i="7"/>
  <c r="L18" i="7" s="1"/>
  <c r="E17" i="7"/>
  <c r="L17" i="7" s="1"/>
  <c r="E16" i="7"/>
  <c r="E15" i="7"/>
  <c r="L15" i="7" s="1"/>
  <c r="E14" i="7"/>
  <c r="L14" i="7" s="1"/>
  <c r="E13" i="7"/>
  <c r="L13" i="7" s="1"/>
  <c r="E12" i="7"/>
  <c r="E11" i="7"/>
  <c r="L11" i="7" s="1"/>
  <c r="E81" i="6"/>
  <c r="L81" i="6" s="1"/>
  <c r="E80" i="6"/>
  <c r="L80" i="6" s="1"/>
  <c r="E79" i="6"/>
  <c r="L79" i="6" s="1"/>
  <c r="E78" i="6"/>
  <c r="L78" i="6" s="1"/>
  <c r="E77" i="6"/>
  <c r="L77" i="6" s="1"/>
  <c r="E76" i="6"/>
  <c r="L76" i="6" s="1"/>
  <c r="E75" i="6"/>
  <c r="L75" i="6" s="1"/>
  <c r="E74" i="6"/>
  <c r="L74" i="6" s="1"/>
  <c r="E72" i="6"/>
  <c r="L72" i="6" s="1"/>
  <c r="E71" i="6"/>
  <c r="L71" i="6" s="1"/>
  <c r="E70" i="6"/>
  <c r="L70" i="6" s="1"/>
  <c r="E69" i="6"/>
  <c r="L69" i="6" s="1"/>
  <c r="E68" i="6"/>
  <c r="L68" i="6" s="1"/>
  <c r="E67" i="6"/>
  <c r="L67" i="6" s="1"/>
  <c r="E66" i="6"/>
  <c r="L66" i="6" s="1"/>
  <c r="E65" i="6"/>
  <c r="L65" i="6" s="1"/>
  <c r="E63" i="6"/>
  <c r="L63" i="6" s="1"/>
  <c r="E62" i="6"/>
  <c r="L62" i="6" s="1"/>
  <c r="E61" i="6"/>
  <c r="L61" i="6" s="1"/>
  <c r="E60" i="6"/>
  <c r="L60" i="6" s="1"/>
  <c r="E59" i="6"/>
  <c r="L59" i="6" s="1"/>
  <c r="E58" i="6"/>
  <c r="L58" i="6" s="1"/>
  <c r="E57" i="6"/>
  <c r="L57" i="6" s="1"/>
  <c r="E56" i="6"/>
  <c r="L56" i="6" s="1"/>
  <c r="E54" i="6"/>
  <c r="L54" i="6" s="1"/>
  <c r="E53" i="6"/>
  <c r="L53" i="6" s="1"/>
  <c r="E52" i="6"/>
  <c r="L52" i="6" s="1"/>
  <c r="E51" i="6"/>
  <c r="L51" i="6" s="1"/>
  <c r="E50" i="6"/>
  <c r="L50" i="6" s="1"/>
  <c r="E49" i="6"/>
  <c r="L49" i="6" s="1"/>
  <c r="E48" i="6"/>
  <c r="L48" i="6" s="1"/>
  <c r="E47" i="6"/>
  <c r="L47" i="6" s="1"/>
  <c r="E45" i="6"/>
  <c r="L45" i="6" s="1"/>
  <c r="E44" i="6"/>
  <c r="L44" i="6" s="1"/>
  <c r="E43" i="6"/>
  <c r="L43" i="6" s="1"/>
  <c r="E42" i="6"/>
  <c r="L42" i="6" s="1"/>
  <c r="E41" i="6"/>
  <c r="L41" i="6" s="1"/>
  <c r="E40" i="6"/>
  <c r="L40" i="6" s="1"/>
  <c r="E39" i="6"/>
  <c r="L39" i="6" s="1"/>
  <c r="E38" i="6"/>
  <c r="L38" i="6" s="1"/>
  <c r="E36" i="6"/>
  <c r="L36" i="6" s="1"/>
  <c r="E35" i="6"/>
  <c r="L35" i="6" s="1"/>
  <c r="E34" i="6"/>
  <c r="L34" i="6" s="1"/>
  <c r="E33" i="6"/>
  <c r="L33" i="6" s="1"/>
  <c r="E32" i="6"/>
  <c r="L32" i="6" s="1"/>
  <c r="E31" i="6"/>
  <c r="L31" i="6" s="1"/>
  <c r="E30" i="6"/>
  <c r="L30" i="6" s="1"/>
  <c r="E29" i="6"/>
  <c r="L29" i="6" s="1"/>
  <c r="E27" i="6"/>
  <c r="L27" i="6" s="1"/>
  <c r="E26" i="6"/>
  <c r="L26" i="6" s="1"/>
  <c r="E25" i="6"/>
  <c r="L25" i="6" s="1"/>
  <c r="E24" i="6"/>
  <c r="L24" i="6" s="1"/>
  <c r="E23" i="6"/>
  <c r="L23" i="6" s="1"/>
  <c r="E22" i="6"/>
  <c r="L22" i="6" s="1"/>
  <c r="E21" i="6"/>
  <c r="L21" i="6" s="1"/>
  <c r="E20" i="6"/>
  <c r="L20" i="6" s="1"/>
  <c r="E18" i="6"/>
  <c r="L18" i="6" s="1"/>
  <c r="E17" i="6"/>
  <c r="L17" i="6" s="1"/>
  <c r="E16" i="6"/>
  <c r="L16" i="6" s="1"/>
  <c r="E15" i="6"/>
  <c r="L15" i="6" s="1"/>
  <c r="E14" i="6"/>
  <c r="L14" i="6" s="1"/>
  <c r="E13" i="6"/>
  <c r="L13" i="6" s="1"/>
  <c r="E12" i="6"/>
  <c r="L12" i="6" s="1"/>
  <c r="E11" i="6"/>
  <c r="L11" i="6" s="1"/>
  <c r="M81" i="8"/>
  <c r="M80" i="8"/>
  <c r="M79" i="8"/>
  <c r="M78" i="8"/>
  <c r="M77" i="8"/>
  <c r="M76" i="8"/>
  <c r="M75" i="8"/>
  <c r="M74" i="8"/>
  <c r="M72" i="8"/>
  <c r="M71" i="8"/>
  <c r="M70" i="8"/>
  <c r="M69" i="8"/>
  <c r="M68" i="8"/>
  <c r="M67" i="8"/>
  <c r="M66" i="8"/>
  <c r="M65" i="8"/>
  <c r="M63" i="8"/>
  <c r="M62" i="8"/>
  <c r="M61" i="8"/>
  <c r="M60" i="8"/>
  <c r="M59" i="8"/>
  <c r="M58" i="8"/>
  <c r="M57" i="8"/>
  <c r="M56" i="8"/>
  <c r="M54" i="8"/>
  <c r="M53" i="8"/>
  <c r="M52" i="8"/>
  <c r="M51" i="8"/>
  <c r="M50" i="8"/>
  <c r="M49" i="8"/>
  <c r="M48" i="8"/>
  <c r="M47" i="8"/>
  <c r="M45" i="8"/>
  <c r="M44" i="8"/>
  <c r="M43" i="8"/>
  <c r="M42" i="8"/>
  <c r="M41" i="8"/>
  <c r="M40" i="8"/>
  <c r="M39" i="8"/>
  <c r="M38" i="8"/>
  <c r="M36" i="8"/>
  <c r="M35" i="8"/>
  <c r="M34" i="8"/>
  <c r="M33" i="8"/>
  <c r="M32" i="8"/>
  <c r="M31" i="8"/>
  <c r="M30" i="8"/>
  <c r="M29" i="8"/>
  <c r="M27" i="8"/>
  <c r="M26" i="8"/>
  <c r="M25" i="8"/>
  <c r="M24" i="8"/>
  <c r="M23" i="8"/>
  <c r="M22" i="8"/>
  <c r="M21" i="8"/>
  <c r="M20" i="8"/>
  <c r="M18" i="8"/>
  <c r="M17" i="8"/>
  <c r="M16" i="8"/>
  <c r="M15" i="8"/>
  <c r="M14" i="8"/>
  <c r="M13" i="8"/>
  <c r="M12" i="8"/>
  <c r="M11" i="8"/>
  <c r="J81" i="8"/>
  <c r="G81" i="8"/>
  <c r="F81" i="8"/>
  <c r="D81" i="8"/>
  <c r="C81" i="8"/>
  <c r="J72" i="8"/>
  <c r="G72" i="8"/>
  <c r="F72" i="8"/>
  <c r="D72" i="8"/>
  <c r="C72" i="8"/>
  <c r="J54" i="8"/>
  <c r="G54" i="8"/>
  <c r="F54" i="8"/>
  <c r="D54" i="8"/>
  <c r="C54" i="8"/>
  <c r="J45" i="8"/>
  <c r="G45" i="8"/>
  <c r="F45" i="8"/>
  <c r="D45" i="8"/>
  <c r="C45" i="8"/>
  <c r="J36" i="8"/>
  <c r="G36" i="8"/>
  <c r="F36" i="8"/>
  <c r="D36" i="8"/>
  <c r="C36" i="8"/>
  <c r="J27" i="8"/>
  <c r="G27" i="8"/>
  <c r="F27" i="8"/>
  <c r="D27" i="8"/>
  <c r="C27" i="8"/>
  <c r="C18" i="8"/>
  <c r="D18" i="8"/>
  <c r="F18" i="8"/>
  <c r="G18" i="8"/>
  <c r="J18" i="8"/>
  <c r="M81" i="7"/>
  <c r="M80" i="7"/>
  <c r="M79" i="7"/>
  <c r="M78" i="7"/>
  <c r="M77" i="7"/>
  <c r="M76" i="7"/>
  <c r="M75" i="7"/>
  <c r="M74" i="7"/>
  <c r="M72" i="7"/>
  <c r="M71" i="7"/>
  <c r="M70" i="7"/>
  <c r="M69" i="7"/>
  <c r="M68" i="7"/>
  <c r="M67" i="7"/>
  <c r="M66" i="7"/>
  <c r="M65" i="7"/>
  <c r="M63" i="7"/>
  <c r="M62" i="7"/>
  <c r="M61" i="7"/>
  <c r="M60" i="7"/>
  <c r="M59" i="7"/>
  <c r="M58" i="7"/>
  <c r="M57" i="7"/>
  <c r="M56" i="7"/>
  <c r="M54" i="7"/>
  <c r="M53" i="7"/>
  <c r="M52" i="7"/>
  <c r="M51" i="7"/>
  <c r="M50" i="7"/>
  <c r="M49" i="7"/>
  <c r="M48" i="7"/>
  <c r="M47" i="7"/>
  <c r="M45" i="7"/>
  <c r="M44" i="7"/>
  <c r="M43" i="7"/>
  <c r="M42" i="7"/>
  <c r="M41" i="7"/>
  <c r="M40" i="7"/>
  <c r="M39" i="7"/>
  <c r="M38" i="7"/>
  <c r="M36" i="7"/>
  <c r="M35" i="7"/>
  <c r="M34" i="7"/>
  <c r="M33" i="7"/>
  <c r="M32" i="7"/>
  <c r="M31" i="7"/>
  <c r="M30" i="7"/>
  <c r="M29" i="7"/>
  <c r="M27" i="7"/>
  <c r="M26" i="7"/>
  <c r="M25" i="7"/>
  <c r="M24" i="7"/>
  <c r="M23" i="7"/>
  <c r="M22" i="7"/>
  <c r="M21" i="7"/>
  <c r="M20" i="7"/>
  <c r="J81" i="7"/>
  <c r="G81" i="7"/>
  <c r="F81" i="7"/>
  <c r="D81" i="7"/>
  <c r="C81" i="7"/>
  <c r="J72" i="7"/>
  <c r="G72" i="7"/>
  <c r="F72" i="7"/>
  <c r="D72" i="7"/>
  <c r="C72" i="7"/>
  <c r="J63" i="7"/>
  <c r="G63" i="7"/>
  <c r="F63" i="7"/>
  <c r="D63" i="7"/>
  <c r="C63" i="7"/>
  <c r="J54" i="7"/>
  <c r="G54" i="7"/>
  <c r="F54" i="7"/>
  <c r="D54" i="7"/>
  <c r="C54" i="7"/>
  <c r="J45" i="7"/>
  <c r="G45" i="7"/>
  <c r="F45" i="7"/>
  <c r="D45" i="7"/>
  <c r="C45" i="7"/>
  <c r="J36" i="7"/>
  <c r="G36" i="7"/>
  <c r="F36" i="7"/>
  <c r="D36" i="7"/>
  <c r="C36" i="7"/>
  <c r="J27" i="7"/>
  <c r="G27" i="7"/>
  <c r="F27" i="7"/>
  <c r="D27" i="7"/>
  <c r="C27" i="7"/>
  <c r="C18" i="7"/>
  <c r="D18" i="7"/>
  <c r="F18" i="7"/>
  <c r="G18" i="7"/>
  <c r="J18" i="7"/>
  <c r="M18" i="7"/>
  <c r="M81" i="6"/>
  <c r="M80" i="6"/>
  <c r="M79" i="6"/>
  <c r="M78" i="6"/>
  <c r="M77" i="6"/>
  <c r="M76" i="6"/>
  <c r="M75" i="6"/>
  <c r="M74" i="6"/>
  <c r="M72" i="6"/>
  <c r="M71" i="6"/>
  <c r="M70" i="6"/>
  <c r="M69" i="6"/>
  <c r="M68" i="6"/>
  <c r="M67" i="6"/>
  <c r="M66" i="6"/>
  <c r="M65" i="6"/>
  <c r="M63" i="6"/>
  <c r="M62" i="6"/>
  <c r="M61" i="6"/>
  <c r="M60" i="6"/>
  <c r="M59" i="6"/>
  <c r="M58" i="6"/>
  <c r="M57" i="6"/>
  <c r="M56" i="6"/>
  <c r="M54" i="6"/>
  <c r="M53" i="6"/>
  <c r="M52" i="6"/>
  <c r="M51" i="6"/>
  <c r="M50" i="6"/>
  <c r="M49" i="6"/>
  <c r="M48" i="6"/>
  <c r="M47" i="6"/>
  <c r="M45" i="6"/>
  <c r="M44" i="6"/>
  <c r="M43" i="6"/>
  <c r="M42" i="6"/>
  <c r="M41" i="6"/>
  <c r="M40" i="6"/>
  <c r="M39" i="6"/>
  <c r="M38" i="6"/>
  <c r="M36" i="6"/>
  <c r="M35" i="6"/>
  <c r="M34" i="6"/>
  <c r="M33" i="6"/>
  <c r="M32" i="6"/>
  <c r="M31" i="6"/>
  <c r="M30" i="6"/>
  <c r="M29" i="6"/>
  <c r="M27" i="6"/>
  <c r="M26" i="6"/>
  <c r="M25" i="6"/>
  <c r="M24" i="6"/>
  <c r="M23" i="6"/>
  <c r="M22" i="6"/>
  <c r="M21" i="6"/>
  <c r="M20" i="6"/>
  <c r="J81" i="6"/>
  <c r="G81" i="6"/>
  <c r="F81" i="6"/>
  <c r="D81" i="6"/>
  <c r="C81" i="6"/>
  <c r="J72" i="6"/>
  <c r="G72" i="6"/>
  <c r="F72" i="6"/>
  <c r="D72" i="6"/>
  <c r="C72" i="6"/>
  <c r="J63" i="6"/>
  <c r="G63" i="6"/>
  <c r="F63" i="6"/>
  <c r="D63" i="6"/>
  <c r="C63" i="6"/>
  <c r="J54" i="6"/>
  <c r="G54" i="6"/>
  <c r="F54" i="6"/>
  <c r="D54" i="6"/>
  <c r="C54" i="6"/>
  <c r="J45" i="6"/>
  <c r="G45" i="6"/>
  <c r="F45" i="6"/>
  <c r="D45" i="6"/>
  <c r="C45" i="6"/>
  <c r="A45" i="6"/>
  <c r="J36" i="6"/>
  <c r="G36" i="6"/>
  <c r="F36" i="6"/>
  <c r="D36" i="6"/>
  <c r="C36" i="6"/>
  <c r="J27" i="6"/>
  <c r="G27" i="6"/>
  <c r="F27" i="6"/>
  <c r="D27" i="6"/>
  <c r="C27" i="6"/>
  <c r="C18" i="6"/>
  <c r="D18" i="6"/>
  <c r="F18" i="6"/>
  <c r="G18" i="6"/>
  <c r="J18" i="6"/>
  <c r="M18" i="6"/>
  <c r="M81" i="3"/>
  <c r="M80" i="3"/>
  <c r="M79" i="3"/>
  <c r="M78" i="3"/>
  <c r="M77" i="3"/>
  <c r="M76" i="3"/>
  <c r="M75" i="3"/>
  <c r="M74" i="3"/>
  <c r="M72" i="3"/>
  <c r="M71" i="3"/>
  <c r="M70" i="3"/>
  <c r="M69" i="3"/>
  <c r="M68" i="3"/>
  <c r="M67" i="3"/>
  <c r="M66" i="3"/>
  <c r="M65" i="3"/>
  <c r="M63" i="3"/>
  <c r="M62" i="3"/>
  <c r="M61" i="3"/>
  <c r="M60" i="3"/>
  <c r="M59" i="3"/>
  <c r="M58" i="3"/>
  <c r="M57" i="3"/>
  <c r="M56" i="3"/>
  <c r="M54" i="3"/>
  <c r="M53" i="3"/>
  <c r="M52" i="3"/>
  <c r="M51" i="3"/>
  <c r="M50" i="3"/>
  <c r="M49" i="3"/>
  <c r="M48" i="3"/>
  <c r="M47" i="3"/>
  <c r="M45" i="3"/>
  <c r="M44" i="3"/>
  <c r="M43" i="3"/>
  <c r="M42" i="3"/>
  <c r="M41" i="3"/>
  <c r="M40" i="3"/>
  <c r="M39" i="3"/>
  <c r="M38" i="3"/>
  <c r="M36" i="3"/>
  <c r="M35" i="3"/>
  <c r="M34" i="3"/>
  <c r="M33" i="3"/>
  <c r="M32" i="3"/>
  <c r="M31" i="3"/>
  <c r="M30" i="3"/>
  <c r="M29" i="3"/>
  <c r="M27" i="3"/>
  <c r="M26" i="3"/>
  <c r="M25" i="3"/>
  <c r="M24" i="3"/>
  <c r="M23" i="3"/>
  <c r="M22" i="3"/>
  <c r="M21" i="3"/>
  <c r="M20" i="3"/>
  <c r="J81" i="3"/>
  <c r="G81" i="3"/>
  <c r="F81" i="3"/>
  <c r="E81" i="3"/>
  <c r="L81" i="3" s="1"/>
  <c r="D81" i="3"/>
  <c r="C81" i="3"/>
  <c r="J72" i="3"/>
  <c r="G72" i="3"/>
  <c r="F72" i="3"/>
  <c r="E72" i="3"/>
  <c r="L72" i="3" s="1"/>
  <c r="D72" i="3"/>
  <c r="C72" i="3"/>
  <c r="J63" i="3"/>
  <c r="G63" i="3"/>
  <c r="F63" i="3"/>
  <c r="E63" i="3"/>
  <c r="L63" i="3" s="1"/>
  <c r="D63" i="3"/>
  <c r="C63" i="3"/>
  <c r="J54" i="3"/>
  <c r="G54" i="3"/>
  <c r="F54" i="3"/>
  <c r="E54" i="3"/>
  <c r="L54" i="3" s="1"/>
  <c r="D54" i="3"/>
  <c r="C54" i="3"/>
  <c r="J45" i="3"/>
  <c r="G45" i="3"/>
  <c r="F45" i="3"/>
  <c r="E45" i="3"/>
  <c r="L45" i="3" s="1"/>
  <c r="D45" i="3"/>
  <c r="C45" i="3"/>
  <c r="J36" i="3"/>
  <c r="G36" i="3"/>
  <c r="F36" i="3"/>
  <c r="E36" i="3"/>
  <c r="L36" i="3" s="1"/>
  <c r="D36" i="3"/>
  <c r="C36" i="3"/>
  <c r="J27" i="3"/>
  <c r="G27" i="3"/>
  <c r="F27" i="3"/>
  <c r="E27" i="3"/>
  <c r="L27" i="3" s="1"/>
  <c r="D27" i="3"/>
  <c r="C27" i="3"/>
  <c r="J18" i="3"/>
  <c r="C18" i="3"/>
  <c r="D18" i="3"/>
  <c r="E18" i="3"/>
  <c r="L18" i="3" s="1"/>
  <c r="F18" i="3"/>
  <c r="G18" i="3"/>
  <c r="M18" i="3"/>
  <c r="E17" i="1"/>
  <c r="L17" i="1" s="1"/>
  <c r="E18" i="1"/>
  <c r="M81" i="1"/>
  <c r="M80" i="1"/>
  <c r="M79" i="1"/>
  <c r="M78" i="1"/>
  <c r="M77" i="1"/>
  <c r="M76" i="1"/>
  <c r="M75" i="1"/>
  <c r="M74" i="1"/>
  <c r="M72" i="1"/>
  <c r="M71" i="1"/>
  <c r="M70" i="1"/>
  <c r="M69" i="1"/>
  <c r="M68" i="1"/>
  <c r="M67" i="1"/>
  <c r="M66" i="1"/>
  <c r="M65" i="1"/>
  <c r="M63" i="1"/>
  <c r="M62" i="1"/>
  <c r="M61" i="1"/>
  <c r="M60" i="1"/>
  <c r="M59" i="1"/>
  <c r="M58" i="1"/>
  <c r="M57" i="1"/>
  <c r="M56" i="1"/>
  <c r="M54" i="1"/>
  <c r="M53" i="1"/>
  <c r="M52" i="1"/>
  <c r="M51" i="1"/>
  <c r="M50" i="1"/>
  <c r="M49" i="1"/>
  <c r="M48" i="1"/>
  <c r="M47" i="1"/>
  <c r="M45" i="1"/>
  <c r="M44" i="1"/>
  <c r="M43" i="1"/>
  <c r="M42" i="1"/>
  <c r="M41" i="1"/>
  <c r="M40" i="1"/>
  <c r="M39" i="1"/>
  <c r="M38" i="1"/>
  <c r="M36" i="1"/>
  <c r="M35" i="1"/>
  <c r="M34" i="1"/>
  <c r="M33" i="1"/>
  <c r="M32" i="1"/>
  <c r="M31" i="1"/>
  <c r="M30" i="1"/>
  <c r="M29" i="1"/>
  <c r="M27" i="1"/>
  <c r="M26" i="1"/>
  <c r="M25" i="1"/>
  <c r="M24" i="1"/>
  <c r="M23" i="1"/>
  <c r="M22" i="1"/>
  <c r="M21" i="1"/>
  <c r="M20" i="1"/>
  <c r="J81" i="1"/>
  <c r="G81" i="1"/>
  <c r="F81" i="1"/>
  <c r="E81" i="1"/>
  <c r="L81" i="1" s="1"/>
  <c r="D81" i="1"/>
  <c r="C81" i="1"/>
  <c r="J72" i="1"/>
  <c r="G72" i="1"/>
  <c r="F72" i="1"/>
  <c r="E72" i="1"/>
  <c r="L72" i="1" s="1"/>
  <c r="D72" i="1"/>
  <c r="C72" i="1"/>
  <c r="J63" i="1"/>
  <c r="G63" i="1"/>
  <c r="F63" i="1"/>
  <c r="E63" i="1"/>
  <c r="L63" i="1" s="1"/>
  <c r="D63" i="1"/>
  <c r="C63" i="1"/>
  <c r="J54" i="1"/>
  <c r="G54" i="1"/>
  <c r="F54" i="1"/>
  <c r="E54" i="1"/>
  <c r="L54" i="1" s="1"/>
  <c r="D54" i="1"/>
  <c r="C54" i="1"/>
  <c r="J45" i="1"/>
  <c r="G45" i="1"/>
  <c r="F45" i="1"/>
  <c r="E45" i="1"/>
  <c r="L45" i="1" s="1"/>
  <c r="D45" i="1"/>
  <c r="C45" i="1"/>
  <c r="J36" i="1"/>
  <c r="G36" i="1"/>
  <c r="F36" i="1"/>
  <c r="E36" i="1"/>
  <c r="L36" i="1" s="1"/>
  <c r="D36" i="1"/>
  <c r="C36" i="1"/>
  <c r="J27" i="1"/>
  <c r="G27" i="1"/>
  <c r="F27" i="1"/>
  <c r="E27" i="1"/>
  <c r="L27" i="1" s="1"/>
  <c r="D27" i="1"/>
  <c r="C27" i="1"/>
  <c r="C17" i="1"/>
  <c r="D17" i="1"/>
  <c r="F17" i="1"/>
  <c r="G17" i="1"/>
  <c r="J17" i="1"/>
  <c r="M17" i="1"/>
  <c r="C18" i="1"/>
  <c r="D18" i="1"/>
  <c r="F18" i="1"/>
  <c r="G18" i="1"/>
  <c r="J18" i="1"/>
  <c r="M18" i="1"/>
  <c r="A30" i="9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6" i="9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J63" i="8"/>
  <c r="G63" i="8"/>
  <c r="F63" i="8"/>
  <c r="D63" i="8"/>
  <c r="C63" i="8"/>
  <c r="J80" i="7"/>
  <c r="J79" i="7"/>
  <c r="J78" i="7"/>
  <c r="J77" i="7"/>
  <c r="J76" i="7"/>
  <c r="J75" i="7"/>
  <c r="J74" i="7"/>
  <c r="J71" i="7"/>
  <c r="J70" i="7"/>
  <c r="J69" i="7"/>
  <c r="J68" i="7"/>
  <c r="J67" i="7"/>
  <c r="J66" i="7"/>
  <c r="J65" i="7"/>
  <c r="J62" i="7"/>
  <c r="J61" i="7"/>
  <c r="J60" i="7"/>
  <c r="J59" i="7"/>
  <c r="J58" i="7"/>
  <c r="J57" i="7"/>
  <c r="J56" i="7"/>
  <c r="J53" i="7"/>
  <c r="J52" i="7"/>
  <c r="J51" i="7"/>
  <c r="J50" i="7"/>
  <c r="J49" i="7"/>
  <c r="J48" i="7"/>
  <c r="J47" i="7"/>
  <c r="J44" i="7"/>
  <c r="J43" i="7"/>
  <c r="J42" i="7"/>
  <c r="J41" i="7"/>
  <c r="J40" i="7"/>
  <c r="J39" i="7"/>
  <c r="J38" i="7"/>
  <c r="J35" i="7"/>
  <c r="J34" i="7"/>
  <c r="J33" i="7"/>
  <c r="J32" i="7"/>
  <c r="J31" i="7"/>
  <c r="J30" i="7"/>
  <c r="J29" i="7"/>
  <c r="J26" i="7"/>
  <c r="J25" i="7"/>
  <c r="J24" i="7"/>
  <c r="J23" i="7"/>
  <c r="J22" i="7"/>
  <c r="J21" i="7"/>
  <c r="J20" i="7"/>
  <c r="M17" i="7"/>
  <c r="J17" i="7"/>
  <c r="M16" i="7"/>
  <c r="J16" i="7"/>
  <c r="M15" i="7"/>
  <c r="J15" i="7"/>
  <c r="M14" i="7"/>
  <c r="J14" i="7"/>
  <c r="M13" i="7"/>
  <c r="J13" i="7"/>
  <c r="M12" i="7"/>
  <c r="J12" i="7"/>
  <c r="M11" i="7"/>
  <c r="J11" i="7"/>
  <c r="J80" i="6"/>
  <c r="J79" i="6"/>
  <c r="J78" i="6"/>
  <c r="J77" i="6"/>
  <c r="J76" i="6"/>
  <c r="J75" i="6"/>
  <c r="J74" i="6"/>
  <c r="J71" i="6"/>
  <c r="J70" i="6"/>
  <c r="J69" i="6"/>
  <c r="J68" i="6"/>
  <c r="J67" i="6"/>
  <c r="J66" i="6"/>
  <c r="J65" i="6"/>
  <c r="J62" i="6"/>
  <c r="J61" i="6"/>
  <c r="J60" i="6"/>
  <c r="J59" i="6"/>
  <c r="J58" i="6"/>
  <c r="J57" i="6"/>
  <c r="J56" i="6"/>
  <c r="J53" i="6"/>
  <c r="J52" i="6"/>
  <c r="J51" i="6"/>
  <c r="J50" i="6"/>
  <c r="J49" i="6"/>
  <c r="J48" i="6"/>
  <c r="J47" i="6"/>
  <c r="J44" i="6"/>
  <c r="J43" i="6"/>
  <c r="J42" i="6"/>
  <c r="J41" i="6"/>
  <c r="J40" i="6"/>
  <c r="J39" i="6"/>
  <c r="J38" i="6"/>
  <c r="J35" i="6"/>
  <c r="J34" i="6"/>
  <c r="J33" i="6"/>
  <c r="J32" i="6"/>
  <c r="J31" i="6"/>
  <c r="J30" i="6"/>
  <c r="J29" i="6"/>
  <c r="J26" i="6"/>
  <c r="J25" i="6"/>
  <c r="J24" i="6"/>
  <c r="J23" i="6"/>
  <c r="J22" i="6"/>
  <c r="J21" i="6"/>
  <c r="J20" i="6"/>
  <c r="M17" i="6"/>
  <c r="J17" i="6"/>
  <c r="M16" i="6"/>
  <c r="J16" i="6"/>
  <c r="M15" i="6"/>
  <c r="J15" i="6"/>
  <c r="M14" i="6"/>
  <c r="J14" i="6"/>
  <c r="M13" i="6"/>
  <c r="J13" i="6"/>
  <c r="M12" i="6"/>
  <c r="J12" i="6"/>
  <c r="M11" i="6"/>
  <c r="J11" i="6"/>
  <c r="J80" i="3"/>
  <c r="J79" i="3"/>
  <c r="J78" i="3"/>
  <c r="J77" i="3"/>
  <c r="J76" i="3"/>
  <c r="J75" i="3"/>
  <c r="J74" i="3"/>
  <c r="J71" i="3"/>
  <c r="J70" i="3"/>
  <c r="J69" i="3"/>
  <c r="J68" i="3"/>
  <c r="J67" i="3"/>
  <c r="J66" i="3"/>
  <c r="J65" i="3"/>
  <c r="J62" i="3"/>
  <c r="J61" i="3"/>
  <c r="J60" i="3"/>
  <c r="J59" i="3"/>
  <c r="J58" i="3"/>
  <c r="J57" i="3"/>
  <c r="J56" i="3"/>
  <c r="J53" i="3"/>
  <c r="J52" i="3"/>
  <c r="J51" i="3"/>
  <c r="J50" i="3"/>
  <c r="J49" i="3"/>
  <c r="J48" i="3"/>
  <c r="J47" i="3"/>
  <c r="J44" i="3"/>
  <c r="J43" i="3"/>
  <c r="J42" i="3"/>
  <c r="J41" i="3"/>
  <c r="J40" i="3"/>
  <c r="J39" i="3"/>
  <c r="J38" i="3"/>
  <c r="J35" i="3"/>
  <c r="J34" i="3"/>
  <c r="J33" i="3"/>
  <c r="J32" i="3"/>
  <c r="J31" i="3"/>
  <c r="J30" i="3"/>
  <c r="J29" i="3"/>
  <c r="J26" i="3"/>
  <c r="J25" i="3"/>
  <c r="J24" i="3"/>
  <c r="J23" i="3"/>
  <c r="J22" i="3"/>
  <c r="J20" i="3"/>
  <c r="J21" i="3"/>
  <c r="M17" i="3"/>
  <c r="J17" i="3"/>
  <c r="M16" i="3"/>
  <c r="J16" i="3"/>
  <c r="M15" i="3"/>
  <c r="J15" i="3"/>
  <c r="M14" i="3"/>
  <c r="J14" i="3"/>
  <c r="M13" i="3"/>
  <c r="J13" i="3"/>
  <c r="M12" i="3"/>
  <c r="J12" i="3"/>
  <c r="M11" i="3"/>
  <c r="J11" i="3"/>
  <c r="J11" i="1"/>
  <c r="C51" i="7"/>
  <c r="J80" i="8"/>
  <c r="G80" i="8"/>
  <c r="F80" i="8"/>
  <c r="D80" i="8"/>
  <c r="C80" i="8"/>
  <c r="J79" i="8"/>
  <c r="G79" i="8"/>
  <c r="F79" i="8"/>
  <c r="D79" i="8"/>
  <c r="C79" i="8"/>
  <c r="J78" i="8"/>
  <c r="G78" i="8"/>
  <c r="F78" i="8"/>
  <c r="D78" i="8"/>
  <c r="C78" i="8"/>
  <c r="J77" i="8"/>
  <c r="G77" i="8"/>
  <c r="F77" i="8"/>
  <c r="D77" i="8"/>
  <c r="C77" i="8"/>
  <c r="J76" i="8"/>
  <c r="G76" i="8"/>
  <c r="F76" i="8"/>
  <c r="D76" i="8"/>
  <c r="C76" i="8"/>
  <c r="J75" i="8"/>
  <c r="G75" i="8"/>
  <c r="F75" i="8"/>
  <c r="D75" i="8"/>
  <c r="C75" i="8"/>
  <c r="A75" i="8"/>
  <c r="A76" i="8" s="1"/>
  <c r="A77" i="8" s="1"/>
  <c r="A78" i="8" s="1"/>
  <c r="A79" i="8" s="1"/>
  <c r="A80" i="8" s="1"/>
  <c r="A81" i="8" s="1"/>
  <c r="J74" i="8"/>
  <c r="G74" i="8"/>
  <c r="F74" i="8"/>
  <c r="D74" i="8"/>
  <c r="C74" i="8"/>
  <c r="J71" i="8"/>
  <c r="G71" i="8"/>
  <c r="F71" i="8"/>
  <c r="D71" i="8"/>
  <c r="C71" i="8"/>
  <c r="J70" i="8"/>
  <c r="G70" i="8"/>
  <c r="F70" i="8"/>
  <c r="D70" i="8"/>
  <c r="C70" i="8"/>
  <c r="J69" i="8"/>
  <c r="G69" i="8"/>
  <c r="F69" i="8"/>
  <c r="D69" i="8"/>
  <c r="C69" i="8"/>
  <c r="J68" i="8"/>
  <c r="G68" i="8"/>
  <c r="F68" i="8"/>
  <c r="D68" i="8"/>
  <c r="C68" i="8"/>
  <c r="J67" i="8"/>
  <c r="G67" i="8"/>
  <c r="F67" i="8"/>
  <c r="D67" i="8"/>
  <c r="C67" i="8"/>
  <c r="J66" i="8"/>
  <c r="G66" i="8"/>
  <c r="F66" i="8"/>
  <c r="D66" i="8"/>
  <c r="C66" i="8"/>
  <c r="A66" i="8"/>
  <c r="A67" i="8" s="1"/>
  <c r="A68" i="8" s="1"/>
  <c r="A69" i="8" s="1"/>
  <c r="A70" i="8" s="1"/>
  <c r="A71" i="8" s="1"/>
  <c r="A72" i="8" s="1"/>
  <c r="J65" i="8"/>
  <c r="G65" i="8"/>
  <c r="F65" i="8"/>
  <c r="D65" i="8"/>
  <c r="C65" i="8"/>
  <c r="J62" i="8"/>
  <c r="G62" i="8"/>
  <c r="F62" i="8"/>
  <c r="D62" i="8"/>
  <c r="C62" i="8"/>
  <c r="J61" i="8"/>
  <c r="G61" i="8"/>
  <c r="F61" i="8"/>
  <c r="D61" i="8"/>
  <c r="C61" i="8"/>
  <c r="J60" i="8"/>
  <c r="G60" i="8"/>
  <c r="F60" i="8"/>
  <c r="D60" i="8"/>
  <c r="C60" i="8"/>
  <c r="J59" i="8"/>
  <c r="G59" i="8"/>
  <c r="F59" i="8"/>
  <c r="D59" i="8"/>
  <c r="C59" i="8"/>
  <c r="J58" i="8"/>
  <c r="G58" i="8"/>
  <c r="F58" i="8"/>
  <c r="D58" i="8"/>
  <c r="C58" i="8"/>
  <c r="J57" i="8"/>
  <c r="G57" i="8"/>
  <c r="F57" i="8"/>
  <c r="D57" i="8"/>
  <c r="C57" i="8"/>
  <c r="A57" i="8"/>
  <c r="A58" i="8" s="1"/>
  <c r="A59" i="8" s="1"/>
  <c r="A60" i="8" s="1"/>
  <c r="A61" i="8" s="1"/>
  <c r="A62" i="8" s="1"/>
  <c r="A63" i="8" s="1"/>
  <c r="J56" i="8"/>
  <c r="G56" i="8"/>
  <c r="F56" i="8"/>
  <c r="D56" i="8"/>
  <c r="C56" i="8"/>
  <c r="J53" i="8"/>
  <c r="G53" i="8"/>
  <c r="F53" i="8"/>
  <c r="D53" i="8"/>
  <c r="C53" i="8"/>
  <c r="J52" i="8"/>
  <c r="G52" i="8"/>
  <c r="F52" i="8"/>
  <c r="D52" i="8"/>
  <c r="C52" i="8"/>
  <c r="J51" i="8"/>
  <c r="G51" i="8"/>
  <c r="F51" i="8"/>
  <c r="D51" i="8"/>
  <c r="C51" i="8"/>
  <c r="J50" i="8"/>
  <c r="G50" i="8"/>
  <c r="F50" i="8"/>
  <c r="D50" i="8"/>
  <c r="C50" i="8"/>
  <c r="J49" i="8"/>
  <c r="G49" i="8"/>
  <c r="F49" i="8"/>
  <c r="D49" i="8"/>
  <c r="C49" i="8"/>
  <c r="J48" i="8"/>
  <c r="G48" i="8"/>
  <c r="F48" i="8"/>
  <c r="D48" i="8"/>
  <c r="C48" i="8"/>
  <c r="A48" i="8"/>
  <c r="A49" i="8" s="1"/>
  <c r="A50" i="8" s="1"/>
  <c r="A51" i="8" s="1"/>
  <c r="A52" i="8" s="1"/>
  <c r="A53" i="8" s="1"/>
  <c r="A54" i="8" s="1"/>
  <c r="J47" i="8"/>
  <c r="G47" i="8"/>
  <c r="F47" i="8"/>
  <c r="D47" i="8"/>
  <c r="C47" i="8"/>
  <c r="J44" i="8"/>
  <c r="G44" i="8"/>
  <c r="F44" i="8"/>
  <c r="D44" i="8"/>
  <c r="C44" i="8"/>
  <c r="J39" i="8"/>
  <c r="G39" i="8"/>
  <c r="F39" i="8"/>
  <c r="D39" i="8"/>
  <c r="C39" i="8"/>
  <c r="J43" i="8"/>
  <c r="G43" i="8"/>
  <c r="F43" i="8"/>
  <c r="D43" i="8"/>
  <c r="C43" i="8"/>
  <c r="J42" i="8"/>
  <c r="G42" i="8"/>
  <c r="F42" i="8"/>
  <c r="D42" i="8"/>
  <c r="C42" i="8"/>
  <c r="J41" i="8"/>
  <c r="G41" i="8"/>
  <c r="F41" i="8"/>
  <c r="D41" i="8"/>
  <c r="C41" i="8"/>
  <c r="J40" i="8"/>
  <c r="G40" i="8"/>
  <c r="F40" i="8"/>
  <c r="D40" i="8"/>
  <c r="C40" i="8"/>
  <c r="A39" i="8"/>
  <c r="A40" i="8" s="1"/>
  <c r="A41" i="8" s="1"/>
  <c r="A42" i="8" s="1"/>
  <c r="A43" i="8" s="1"/>
  <c r="A44" i="8" s="1"/>
  <c r="A45" i="8" s="1"/>
  <c r="J38" i="8"/>
  <c r="G38" i="8"/>
  <c r="F38" i="8"/>
  <c r="D38" i="8"/>
  <c r="C38" i="8"/>
  <c r="F37" i="8"/>
  <c r="F55" i="8" s="1"/>
  <c r="F73" i="8" s="1"/>
  <c r="J35" i="8"/>
  <c r="G35" i="8"/>
  <c r="F35" i="8"/>
  <c r="D35" i="8"/>
  <c r="C35" i="8"/>
  <c r="J31" i="8"/>
  <c r="G31" i="8"/>
  <c r="F31" i="8"/>
  <c r="D31" i="8"/>
  <c r="C31" i="8"/>
  <c r="J34" i="8"/>
  <c r="G34" i="8"/>
  <c r="F34" i="8"/>
  <c r="D34" i="8"/>
  <c r="C34" i="8"/>
  <c r="J33" i="8"/>
  <c r="G33" i="8"/>
  <c r="F33" i="8"/>
  <c r="D33" i="8"/>
  <c r="C33" i="8"/>
  <c r="J32" i="8"/>
  <c r="G32" i="8"/>
  <c r="F32" i="8"/>
  <c r="D32" i="8"/>
  <c r="C32" i="8"/>
  <c r="J30" i="8"/>
  <c r="G30" i="8"/>
  <c r="F30" i="8"/>
  <c r="D30" i="8"/>
  <c r="C30" i="8"/>
  <c r="A30" i="8"/>
  <c r="A31" i="8" s="1"/>
  <c r="A32" i="8" s="1"/>
  <c r="A33" i="8" s="1"/>
  <c r="A34" i="8" s="1"/>
  <c r="A35" i="8" s="1"/>
  <c r="A36" i="8" s="1"/>
  <c r="J29" i="8"/>
  <c r="G29" i="8"/>
  <c r="F29" i="8"/>
  <c r="D29" i="8"/>
  <c r="C29" i="8"/>
  <c r="F28" i="8"/>
  <c r="F46" i="8" s="1"/>
  <c r="F64" i="8" s="1"/>
  <c r="J26" i="8"/>
  <c r="G26" i="8"/>
  <c r="F26" i="8"/>
  <c r="D26" i="8"/>
  <c r="C26" i="8"/>
  <c r="J25" i="8"/>
  <c r="G25" i="8"/>
  <c r="F25" i="8"/>
  <c r="D25" i="8"/>
  <c r="C25" i="8"/>
  <c r="J24" i="8"/>
  <c r="G24" i="8"/>
  <c r="F24" i="8"/>
  <c r="D24" i="8"/>
  <c r="C24" i="8"/>
  <c r="J23" i="8"/>
  <c r="G23" i="8"/>
  <c r="F23" i="8"/>
  <c r="D23" i="8"/>
  <c r="C23" i="8"/>
  <c r="J22" i="8"/>
  <c r="G22" i="8"/>
  <c r="F22" i="8"/>
  <c r="D22" i="8"/>
  <c r="C22" i="8"/>
  <c r="J21" i="8"/>
  <c r="G21" i="8"/>
  <c r="F21" i="8"/>
  <c r="D21" i="8"/>
  <c r="C21" i="8"/>
  <c r="A21" i="8"/>
  <c r="A22" i="8" s="1"/>
  <c r="A23" i="8" s="1"/>
  <c r="A24" i="8" s="1"/>
  <c r="A25" i="8" s="1"/>
  <c r="A26" i="8" s="1"/>
  <c r="A27" i="8" s="1"/>
  <c r="J20" i="8"/>
  <c r="G20" i="8"/>
  <c r="F20" i="8"/>
  <c r="D20" i="8"/>
  <c r="C20" i="8"/>
  <c r="D19" i="8"/>
  <c r="D28" i="8" s="1"/>
  <c r="D37" i="8" s="1"/>
  <c r="D46" i="8" s="1"/>
  <c r="D55" i="8" s="1"/>
  <c r="D64" i="8" s="1"/>
  <c r="D73" i="8" s="1"/>
  <c r="C19" i="8"/>
  <c r="C28" i="8" s="1"/>
  <c r="C37" i="8" s="1"/>
  <c r="C46" i="8" s="1"/>
  <c r="C55" i="8" s="1"/>
  <c r="C64" i="8" s="1"/>
  <c r="C73" i="8" s="1"/>
  <c r="B19" i="8"/>
  <c r="B28" i="8" s="1"/>
  <c r="B37" i="8" s="1"/>
  <c r="B46" i="8" s="1"/>
  <c r="B55" i="8" s="1"/>
  <c r="B64" i="8" s="1"/>
  <c r="B73" i="8" s="1"/>
  <c r="J17" i="8"/>
  <c r="G17" i="8"/>
  <c r="F17" i="8"/>
  <c r="C17" i="8"/>
  <c r="J16" i="8"/>
  <c r="G16" i="8"/>
  <c r="F16" i="8"/>
  <c r="D16" i="8"/>
  <c r="C16" i="8"/>
  <c r="J15" i="8"/>
  <c r="G15" i="8"/>
  <c r="F15" i="8"/>
  <c r="D15" i="8"/>
  <c r="C15" i="8"/>
  <c r="J14" i="8"/>
  <c r="G14" i="8"/>
  <c r="F14" i="8"/>
  <c r="D14" i="8"/>
  <c r="C14" i="8"/>
  <c r="J13" i="8"/>
  <c r="G13" i="8"/>
  <c r="F13" i="8"/>
  <c r="D13" i="8"/>
  <c r="C13" i="8"/>
  <c r="J12" i="8"/>
  <c r="G12" i="8"/>
  <c r="F12" i="8"/>
  <c r="D12" i="8"/>
  <c r="C12" i="8"/>
  <c r="A12" i="8"/>
  <c r="A13" i="8" s="1"/>
  <c r="A14" i="8" s="1"/>
  <c r="A15" i="8" s="1"/>
  <c r="A16" i="8" s="1"/>
  <c r="A17" i="8" s="1"/>
  <c r="A18" i="8" s="1"/>
  <c r="J11" i="8"/>
  <c r="G11" i="8"/>
  <c r="F11" i="8"/>
  <c r="D11" i="8"/>
  <c r="C11" i="8"/>
  <c r="G10" i="8"/>
  <c r="G19" i="8" s="1"/>
  <c r="G28" i="8" s="1"/>
  <c r="G37" i="8" s="1"/>
  <c r="G46" i="8" s="1"/>
  <c r="G55" i="8" s="1"/>
  <c r="G64" i="8" s="1"/>
  <c r="G73" i="8" s="1"/>
  <c r="H4" i="8"/>
  <c r="E4" i="8"/>
  <c r="I4" i="8" s="1"/>
  <c r="G80" i="7"/>
  <c r="F80" i="7"/>
  <c r="D80" i="7"/>
  <c r="C80" i="7"/>
  <c r="G79" i="7"/>
  <c r="F79" i="7"/>
  <c r="D79" i="7"/>
  <c r="C79" i="7"/>
  <c r="G78" i="7"/>
  <c r="F78" i="7"/>
  <c r="L78" i="7"/>
  <c r="D78" i="7"/>
  <c r="C78" i="7"/>
  <c r="G77" i="7"/>
  <c r="F77" i="7"/>
  <c r="D77" i="7"/>
  <c r="C77" i="7"/>
  <c r="G76" i="7"/>
  <c r="F76" i="7"/>
  <c r="D76" i="7"/>
  <c r="C76" i="7"/>
  <c r="G75" i="7"/>
  <c r="F75" i="7"/>
  <c r="D75" i="7"/>
  <c r="C75" i="7"/>
  <c r="A75" i="7"/>
  <c r="A76" i="7" s="1"/>
  <c r="A77" i="7" s="1"/>
  <c r="A78" i="7" s="1"/>
  <c r="A79" i="7" s="1"/>
  <c r="A80" i="7" s="1"/>
  <c r="A81" i="7" s="1"/>
  <c r="G74" i="7"/>
  <c r="F74" i="7"/>
  <c r="D74" i="7"/>
  <c r="C74" i="7"/>
  <c r="G71" i="7"/>
  <c r="F71" i="7"/>
  <c r="D71" i="7"/>
  <c r="C71" i="7"/>
  <c r="G70" i="7"/>
  <c r="F70" i="7"/>
  <c r="D70" i="7"/>
  <c r="C70" i="7"/>
  <c r="G69" i="7"/>
  <c r="F69" i="7"/>
  <c r="D69" i="7"/>
  <c r="C69" i="7"/>
  <c r="G68" i="7"/>
  <c r="F68" i="7"/>
  <c r="D68" i="7"/>
  <c r="C68" i="7"/>
  <c r="G67" i="7"/>
  <c r="F67" i="7"/>
  <c r="D67" i="7"/>
  <c r="C67" i="7"/>
  <c r="G66" i="7"/>
  <c r="F66" i="7"/>
  <c r="D66" i="7"/>
  <c r="C66" i="7"/>
  <c r="A66" i="7"/>
  <c r="A67" i="7" s="1"/>
  <c r="A68" i="7" s="1"/>
  <c r="A69" i="7" s="1"/>
  <c r="A70" i="7" s="1"/>
  <c r="A71" i="7" s="1"/>
  <c r="A72" i="7" s="1"/>
  <c r="G65" i="7"/>
  <c r="F65" i="7"/>
  <c r="D65" i="7"/>
  <c r="C65" i="7"/>
  <c r="G57" i="7"/>
  <c r="F57" i="7"/>
  <c r="D57" i="7"/>
  <c r="C57" i="7"/>
  <c r="G62" i="7"/>
  <c r="F62" i="7"/>
  <c r="D62" i="7"/>
  <c r="C62" i="7"/>
  <c r="G61" i="7"/>
  <c r="F61" i="7"/>
  <c r="D61" i="7"/>
  <c r="C61" i="7"/>
  <c r="G60" i="7"/>
  <c r="F60" i="7"/>
  <c r="D60" i="7"/>
  <c r="C60" i="7"/>
  <c r="G59" i="7"/>
  <c r="F59" i="7"/>
  <c r="D59" i="7"/>
  <c r="C59" i="7"/>
  <c r="G58" i="7"/>
  <c r="F58" i="7"/>
  <c r="D58" i="7"/>
  <c r="C58" i="7"/>
  <c r="A57" i="7"/>
  <c r="A58" i="7" s="1"/>
  <c r="A59" i="7" s="1"/>
  <c r="A60" i="7" s="1"/>
  <c r="A61" i="7" s="1"/>
  <c r="A62" i="7" s="1"/>
  <c r="A63" i="7" s="1"/>
  <c r="G56" i="7"/>
  <c r="F56" i="7"/>
  <c r="D56" i="7"/>
  <c r="C56" i="7"/>
  <c r="G53" i="7"/>
  <c r="F53" i="7"/>
  <c r="D53" i="7"/>
  <c r="C53" i="7"/>
  <c r="G52" i="7"/>
  <c r="F52" i="7"/>
  <c r="D52" i="7"/>
  <c r="C52" i="7"/>
  <c r="G51" i="7"/>
  <c r="F51" i="7"/>
  <c r="D51" i="7"/>
  <c r="G50" i="7"/>
  <c r="F50" i="7"/>
  <c r="D50" i="7"/>
  <c r="C50" i="7"/>
  <c r="G49" i="7"/>
  <c r="F49" i="7"/>
  <c r="D49" i="7"/>
  <c r="C49" i="7"/>
  <c r="G48" i="7"/>
  <c r="F48" i="7"/>
  <c r="D48" i="7"/>
  <c r="C48" i="7"/>
  <c r="A48" i="7"/>
  <c r="A49" i="7" s="1"/>
  <c r="A50" i="7" s="1"/>
  <c r="A51" i="7" s="1"/>
  <c r="A52" i="7" s="1"/>
  <c r="A53" i="7" s="1"/>
  <c r="A54" i="7" s="1"/>
  <c r="G47" i="7"/>
  <c r="F47" i="7"/>
  <c r="D47" i="7"/>
  <c r="C47" i="7"/>
  <c r="G44" i="7"/>
  <c r="F44" i="7"/>
  <c r="D44" i="7"/>
  <c r="C44" i="7"/>
  <c r="G43" i="7"/>
  <c r="F43" i="7"/>
  <c r="D43" i="7"/>
  <c r="C43" i="7"/>
  <c r="G42" i="7"/>
  <c r="F42" i="7"/>
  <c r="D42" i="7"/>
  <c r="C42" i="7"/>
  <c r="G41" i="7"/>
  <c r="F41" i="7"/>
  <c r="D41" i="7"/>
  <c r="C41" i="7"/>
  <c r="G40" i="7"/>
  <c r="F40" i="7"/>
  <c r="D40" i="7"/>
  <c r="C40" i="7"/>
  <c r="G39" i="7"/>
  <c r="F39" i="7"/>
  <c r="D39" i="7"/>
  <c r="C39" i="7"/>
  <c r="A39" i="7"/>
  <c r="A40" i="7" s="1"/>
  <c r="A41" i="7" s="1"/>
  <c r="A42" i="7" s="1"/>
  <c r="A43" i="7" s="1"/>
  <c r="A44" i="7" s="1"/>
  <c r="A45" i="7" s="1"/>
  <c r="G38" i="7"/>
  <c r="F38" i="7"/>
  <c r="D38" i="7"/>
  <c r="C38" i="7"/>
  <c r="F37" i="7"/>
  <c r="F55" i="7" s="1"/>
  <c r="F73" i="7" s="1"/>
  <c r="G35" i="7"/>
  <c r="F35" i="7"/>
  <c r="D35" i="7"/>
  <c r="C35" i="7"/>
  <c r="G31" i="7"/>
  <c r="F31" i="7"/>
  <c r="D31" i="7"/>
  <c r="G34" i="7"/>
  <c r="F34" i="7"/>
  <c r="D34" i="7"/>
  <c r="C34" i="7"/>
  <c r="G33" i="7"/>
  <c r="F33" i="7"/>
  <c r="D33" i="7"/>
  <c r="C33" i="7"/>
  <c r="G32" i="7"/>
  <c r="F32" i="7"/>
  <c r="D32" i="7"/>
  <c r="C32" i="7"/>
  <c r="G30" i="7"/>
  <c r="F30" i="7"/>
  <c r="D30" i="7"/>
  <c r="C30" i="7"/>
  <c r="A30" i="7"/>
  <c r="A31" i="7" s="1"/>
  <c r="A32" i="7" s="1"/>
  <c r="A33" i="7" s="1"/>
  <c r="A34" i="7" s="1"/>
  <c r="A35" i="7" s="1"/>
  <c r="A36" i="7" s="1"/>
  <c r="G29" i="7"/>
  <c r="F29" i="7"/>
  <c r="D29" i="7"/>
  <c r="C29" i="7"/>
  <c r="F28" i="7"/>
  <c r="F46" i="7" s="1"/>
  <c r="F64" i="7" s="1"/>
  <c r="G26" i="7"/>
  <c r="F26" i="7"/>
  <c r="D26" i="7"/>
  <c r="C26" i="7"/>
  <c r="G22" i="7"/>
  <c r="F22" i="7"/>
  <c r="D22" i="7"/>
  <c r="C22" i="7"/>
  <c r="G25" i="7"/>
  <c r="F25" i="7"/>
  <c r="D25" i="7"/>
  <c r="C25" i="7"/>
  <c r="G24" i="7"/>
  <c r="F24" i="7"/>
  <c r="D24" i="7"/>
  <c r="C24" i="7"/>
  <c r="G23" i="7"/>
  <c r="F23" i="7"/>
  <c r="D23" i="7"/>
  <c r="C23" i="7"/>
  <c r="G21" i="7"/>
  <c r="F21" i="7"/>
  <c r="D21" i="7"/>
  <c r="C21" i="7"/>
  <c r="A21" i="7"/>
  <c r="A22" i="7" s="1"/>
  <c r="A23" i="7" s="1"/>
  <c r="A24" i="7" s="1"/>
  <c r="A25" i="7" s="1"/>
  <c r="A26" i="7" s="1"/>
  <c r="A27" i="7" s="1"/>
  <c r="G20" i="7"/>
  <c r="F20" i="7"/>
  <c r="D20" i="7"/>
  <c r="C20" i="7"/>
  <c r="D19" i="7"/>
  <c r="D28" i="7" s="1"/>
  <c r="D37" i="7" s="1"/>
  <c r="D46" i="7" s="1"/>
  <c r="D55" i="7" s="1"/>
  <c r="D64" i="7" s="1"/>
  <c r="D73" i="7" s="1"/>
  <c r="C19" i="7"/>
  <c r="C28" i="7" s="1"/>
  <c r="C37" i="7" s="1"/>
  <c r="C46" i="7" s="1"/>
  <c r="C55" i="7" s="1"/>
  <c r="C64" i="7" s="1"/>
  <c r="C73" i="7" s="1"/>
  <c r="B19" i="7"/>
  <c r="B28" i="7" s="1"/>
  <c r="B37" i="7" s="1"/>
  <c r="B46" i="7" s="1"/>
  <c r="B55" i="7" s="1"/>
  <c r="B64" i="7" s="1"/>
  <c r="B73" i="7" s="1"/>
  <c r="F17" i="7"/>
  <c r="D17" i="7"/>
  <c r="C17" i="7"/>
  <c r="G16" i="7"/>
  <c r="F16" i="7"/>
  <c r="D16" i="7"/>
  <c r="C16" i="7"/>
  <c r="G15" i="7"/>
  <c r="F15" i="7"/>
  <c r="D15" i="7"/>
  <c r="C15" i="7"/>
  <c r="G14" i="7"/>
  <c r="F14" i="7"/>
  <c r="D14" i="7"/>
  <c r="C14" i="7"/>
  <c r="G13" i="7"/>
  <c r="F13" i="7"/>
  <c r="D13" i="7"/>
  <c r="C13" i="7"/>
  <c r="G12" i="7"/>
  <c r="F12" i="7"/>
  <c r="D12" i="7"/>
  <c r="C12" i="7"/>
  <c r="A12" i="7"/>
  <c r="A13" i="7" s="1"/>
  <c r="A14" i="7" s="1"/>
  <c r="A15" i="7" s="1"/>
  <c r="A16" i="7" s="1"/>
  <c r="A17" i="7" s="1"/>
  <c r="A18" i="7" s="1"/>
  <c r="G11" i="7"/>
  <c r="F11" i="7"/>
  <c r="D11" i="7"/>
  <c r="C11" i="7"/>
  <c r="G10" i="7"/>
  <c r="G19" i="7" s="1"/>
  <c r="G28" i="7" s="1"/>
  <c r="G37" i="7" s="1"/>
  <c r="G46" i="7" s="1"/>
  <c r="G55" i="7" s="1"/>
  <c r="G64" i="7" s="1"/>
  <c r="G73" i="7" s="1"/>
  <c r="H4" i="7"/>
  <c r="E4" i="7"/>
  <c r="I4" i="7" s="1"/>
  <c r="G80" i="6"/>
  <c r="F80" i="6"/>
  <c r="D80" i="6"/>
  <c r="C80" i="6"/>
  <c r="G79" i="6"/>
  <c r="F79" i="6"/>
  <c r="D79" i="6"/>
  <c r="C79" i="6"/>
  <c r="G78" i="6"/>
  <c r="F78" i="6"/>
  <c r="D78" i="6"/>
  <c r="C78" i="6"/>
  <c r="G77" i="6"/>
  <c r="F77" i="6"/>
  <c r="D77" i="6"/>
  <c r="C77" i="6"/>
  <c r="G76" i="6"/>
  <c r="F76" i="6"/>
  <c r="D76" i="6"/>
  <c r="C76" i="6"/>
  <c r="G75" i="6"/>
  <c r="F75" i="6"/>
  <c r="D75" i="6"/>
  <c r="C75" i="6"/>
  <c r="A75" i="6"/>
  <c r="A76" i="6" s="1"/>
  <c r="A77" i="6" s="1"/>
  <c r="A78" i="6" s="1"/>
  <c r="A79" i="6" s="1"/>
  <c r="A80" i="6" s="1"/>
  <c r="A81" i="6" s="1"/>
  <c r="G74" i="6"/>
  <c r="F74" i="6"/>
  <c r="D74" i="6"/>
  <c r="C74" i="6"/>
  <c r="G71" i="6"/>
  <c r="F71" i="6"/>
  <c r="D71" i="6"/>
  <c r="C71" i="6"/>
  <c r="G70" i="6"/>
  <c r="F70" i="6"/>
  <c r="D70" i="6"/>
  <c r="C70" i="6"/>
  <c r="G69" i="6"/>
  <c r="F69" i="6"/>
  <c r="D69" i="6"/>
  <c r="C69" i="6"/>
  <c r="G68" i="6"/>
  <c r="F68" i="6"/>
  <c r="D68" i="6"/>
  <c r="C68" i="6"/>
  <c r="G67" i="6"/>
  <c r="F67" i="6"/>
  <c r="D67" i="6"/>
  <c r="C67" i="6"/>
  <c r="G66" i="6"/>
  <c r="F66" i="6"/>
  <c r="D66" i="6"/>
  <c r="C66" i="6"/>
  <c r="A66" i="6"/>
  <c r="A67" i="6" s="1"/>
  <c r="A68" i="6" s="1"/>
  <c r="A69" i="6" s="1"/>
  <c r="A70" i="6" s="1"/>
  <c r="A71" i="6" s="1"/>
  <c r="A72" i="6" s="1"/>
  <c r="G65" i="6"/>
  <c r="F65" i="6"/>
  <c r="D65" i="6"/>
  <c r="C65" i="6"/>
  <c r="G62" i="6"/>
  <c r="F62" i="6"/>
  <c r="D62" i="6"/>
  <c r="C62" i="6"/>
  <c r="G61" i="6"/>
  <c r="F61" i="6"/>
  <c r="D61" i="6"/>
  <c r="C61" i="6"/>
  <c r="G60" i="6"/>
  <c r="F60" i="6"/>
  <c r="D60" i="6"/>
  <c r="C60" i="6"/>
  <c r="G59" i="6"/>
  <c r="F59" i="6"/>
  <c r="D59" i="6"/>
  <c r="C59" i="6"/>
  <c r="G58" i="6"/>
  <c r="F58" i="6"/>
  <c r="D58" i="6"/>
  <c r="C58" i="6"/>
  <c r="G57" i="6"/>
  <c r="F57" i="6"/>
  <c r="D57" i="6"/>
  <c r="C57" i="6"/>
  <c r="A57" i="6"/>
  <c r="A58" i="6" s="1"/>
  <c r="A59" i="6" s="1"/>
  <c r="A60" i="6" s="1"/>
  <c r="A61" i="6" s="1"/>
  <c r="A62" i="6" s="1"/>
  <c r="A63" i="6" s="1"/>
  <c r="G56" i="6"/>
  <c r="F56" i="6"/>
  <c r="D56" i="6"/>
  <c r="C56" i="6"/>
  <c r="G53" i="6"/>
  <c r="F53" i="6"/>
  <c r="D53" i="6"/>
  <c r="C53" i="6"/>
  <c r="G52" i="6"/>
  <c r="F52" i="6"/>
  <c r="D52" i="6"/>
  <c r="C52" i="6"/>
  <c r="G51" i="6"/>
  <c r="F51" i="6"/>
  <c r="D51" i="6"/>
  <c r="C51" i="6"/>
  <c r="G50" i="6"/>
  <c r="F50" i="6"/>
  <c r="D50" i="6"/>
  <c r="C50" i="6"/>
  <c r="G49" i="6"/>
  <c r="F49" i="6"/>
  <c r="D49" i="6"/>
  <c r="C49" i="6"/>
  <c r="G48" i="6"/>
  <c r="F48" i="6"/>
  <c r="D48" i="6"/>
  <c r="C48" i="6"/>
  <c r="A48" i="6"/>
  <c r="A49" i="6" s="1"/>
  <c r="A50" i="6" s="1"/>
  <c r="A51" i="6" s="1"/>
  <c r="A52" i="6" s="1"/>
  <c r="A53" i="6" s="1"/>
  <c r="A54" i="6" s="1"/>
  <c r="G47" i="6"/>
  <c r="F47" i="6"/>
  <c r="D47" i="6"/>
  <c r="C47" i="6"/>
  <c r="G44" i="6"/>
  <c r="F44" i="6"/>
  <c r="D44" i="6"/>
  <c r="C44" i="6"/>
  <c r="G43" i="6"/>
  <c r="F43" i="6"/>
  <c r="D43" i="6"/>
  <c r="C43" i="6"/>
  <c r="G42" i="6"/>
  <c r="F42" i="6"/>
  <c r="D42" i="6"/>
  <c r="C42" i="6"/>
  <c r="G41" i="6"/>
  <c r="F41" i="6"/>
  <c r="D41" i="6"/>
  <c r="C41" i="6"/>
  <c r="G40" i="6"/>
  <c r="F40" i="6"/>
  <c r="D40" i="6"/>
  <c r="C40" i="6"/>
  <c r="G39" i="6"/>
  <c r="F39" i="6"/>
  <c r="D39" i="6"/>
  <c r="C39" i="6"/>
  <c r="A39" i="6"/>
  <c r="A40" i="6" s="1"/>
  <c r="A41" i="6" s="1"/>
  <c r="A42" i="6" s="1"/>
  <c r="A43" i="6" s="1"/>
  <c r="A44" i="6" s="1"/>
  <c r="G38" i="6"/>
  <c r="F38" i="6"/>
  <c r="D38" i="6"/>
  <c r="C38" i="6"/>
  <c r="F37" i="6"/>
  <c r="F55" i="6" s="1"/>
  <c r="F73" i="6" s="1"/>
  <c r="G35" i="6"/>
  <c r="F35" i="6"/>
  <c r="D35" i="6"/>
  <c r="C35" i="6"/>
  <c r="G34" i="6"/>
  <c r="F34" i="6"/>
  <c r="D34" i="6"/>
  <c r="C34" i="6"/>
  <c r="G33" i="6"/>
  <c r="F33" i="6"/>
  <c r="D33" i="6"/>
  <c r="C33" i="6"/>
  <c r="G32" i="6"/>
  <c r="F32" i="6"/>
  <c r="D32" i="6"/>
  <c r="C32" i="6"/>
  <c r="G31" i="6"/>
  <c r="F31" i="6"/>
  <c r="D31" i="6"/>
  <c r="C31" i="6"/>
  <c r="G30" i="6"/>
  <c r="F30" i="6"/>
  <c r="D30" i="6"/>
  <c r="C30" i="6"/>
  <c r="A30" i="6"/>
  <c r="A31" i="6" s="1"/>
  <c r="A32" i="6" s="1"/>
  <c r="A33" i="6" s="1"/>
  <c r="A34" i="6" s="1"/>
  <c r="A35" i="6" s="1"/>
  <c r="A36" i="6" s="1"/>
  <c r="G29" i="6"/>
  <c r="F29" i="6"/>
  <c r="D29" i="6"/>
  <c r="C29" i="6"/>
  <c r="F28" i="6"/>
  <c r="F46" i="6" s="1"/>
  <c r="F64" i="6" s="1"/>
  <c r="G26" i="6"/>
  <c r="F26" i="6"/>
  <c r="D26" i="6"/>
  <c r="C26" i="6"/>
  <c r="G25" i="6"/>
  <c r="F25" i="6"/>
  <c r="D25" i="6"/>
  <c r="C25" i="6"/>
  <c r="G24" i="6"/>
  <c r="F24" i="6"/>
  <c r="D24" i="6"/>
  <c r="C24" i="6"/>
  <c r="G23" i="6"/>
  <c r="F23" i="6"/>
  <c r="D23" i="6"/>
  <c r="C23" i="6"/>
  <c r="G22" i="6"/>
  <c r="F22" i="6"/>
  <c r="D22" i="6"/>
  <c r="C22" i="6"/>
  <c r="G21" i="6"/>
  <c r="F21" i="6"/>
  <c r="D21" i="6"/>
  <c r="C21" i="6"/>
  <c r="A21" i="6"/>
  <c r="A22" i="6" s="1"/>
  <c r="A23" i="6" s="1"/>
  <c r="A24" i="6" s="1"/>
  <c r="A25" i="6" s="1"/>
  <c r="A26" i="6" s="1"/>
  <c r="A27" i="6" s="1"/>
  <c r="G20" i="6"/>
  <c r="F20" i="6"/>
  <c r="D20" i="6"/>
  <c r="C20" i="6"/>
  <c r="D19" i="6"/>
  <c r="D28" i="6" s="1"/>
  <c r="D37" i="6" s="1"/>
  <c r="D46" i="6" s="1"/>
  <c r="D55" i="6" s="1"/>
  <c r="D64" i="6" s="1"/>
  <c r="D73" i="6" s="1"/>
  <c r="C19" i="6"/>
  <c r="C28" i="6" s="1"/>
  <c r="C37" i="6" s="1"/>
  <c r="C46" i="6" s="1"/>
  <c r="C55" i="6" s="1"/>
  <c r="C64" i="6" s="1"/>
  <c r="C73" i="6" s="1"/>
  <c r="B19" i="6"/>
  <c r="B28" i="6" s="1"/>
  <c r="B37" i="6" s="1"/>
  <c r="B46" i="6" s="1"/>
  <c r="B55" i="6" s="1"/>
  <c r="B64" i="6" s="1"/>
  <c r="B73" i="6" s="1"/>
  <c r="G17" i="6"/>
  <c r="F17" i="6"/>
  <c r="D17" i="6"/>
  <c r="C17" i="6"/>
  <c r="G16" i="6"/>
  <c r="F16" i="6"/>
  <c r="D16" i="6"/>
  <c r="C16" i="6"/>
  <c r="G15" i="6"/>
  <c r="F15" i="6"/>
  <c r="D15" i="6"/>
  <c r="C15" i="6"/>
  <c r="G14" i="6"/>
  <c r="F14" i="6"/>
  <c r="D14" i="6"/>
  <c r="C14" i="6"/>
  <c r="G13" i="6"/>
  <c r="F13" i="6"/>
  <c r="D13" i="6"/>
  <c r="C13" i="6"/>
  <c r="G12" i="6"/>
  <c r="F12" i="6"/>
  <c r="D12" i="6"/>
  <c r="C12" i="6"/>
  <c r="A12" i="6"/>
  <c r="A13" i="6" s="1"/>
  <c r="A14" i="6" s="1"/>
  <c r="A15" i="6" s="1"/>
  <c r="A16" i="6" s="1"/>
  <c r="A17" i="6" s="1"/>
  <c r="A18" i="6" s="1"/>
  <c r="G11" i="6"/>
  <c r="F11" i="6"/>
  <c r="D11" i="6"/>
  <c r="C11" i="6"/>
  <c r="G10" i="6"/>
  <c r="G19" i="6" s="1"/>
  <c r="G28" i="6" s="1"/>
  <c r="G37" i="6" s="1"/>
  <c r="G46" i="6" s="1"/>
  <c r="G55" i="6" s="1"/>
  <c r="G64" i="6" s="1"/>
  <c r="G73" i="6" s="1"/>
  <c r="H4" i="6"/>
  <c r="E4" i="6"/>
  <c r="I4" i="6" s="1"/>
  <c r="L76" i="8" l="1"/>
  <c r="L16" i="7"/>
  <c r="M55" i="11"/>
  <c r="J55" i="11" s="1"/>
  <c r="M46" i="12"/>
  <c r="J46" i="12" s="1"/>
  <c r="L19" i="12"/>
  <c r="M10" i="12"/>
  <c r="M28" i="12"/>
  <c r="J28" i="12" s="1"/>
  <c r="M37" i="12"/>
  <c r="J37" i="12" s="1"/>
  <c r="E82" i="11"/>
  <c r="M91" i="11"/>
  <c r="J91" i="11" s="1"/>
  <c r="L28" i="11"/>
  <c r="L55" i="11"/>
  <c r="L91" i="11"/>
  <c r="M10" i="11"/>
  <c r="J10" i="11" s="1"/>
  <c r="M19" i="11"/>
  <c r="J19" i="11" s="1"/>
  <c r="M37" i="11"/>
  <c r="J37" i="11" s="1"/>
  <c r="M46" i="11"/>
  <c r="J46" i="11" s="1"/>
  <c r="E64" i="12"/>
  <c r="L91" i="12"/>
  <c r="M82" i="12"/>
  <c r="J82" i="12" s="1"/>
  <c r="E19" i="11"/>
  <c r="M73" i="11"/>
  <c r="J73" i="11" s="1"/>
  <c r="M82" i="11"/>
  <c r="J82" i="11" s="1"/>
  <c r="E19" i="12"/>
  <c r="E37" i="12"/>
  <c r="M64" i="12"/>
  <c r="J64" i="12" s="1"/>
  <c r="M73" i="12"/>
  <c r="J73" i="12" s="1"/>
  <c r="L91" i="10"/>
  <c r="E46" i="12"/>
  <c r="E55" i="12"/>
  <c r="L73" i="12"/>
  <c r="L10" i="11"/>
  <c r="L46" i="11"/>
  <c r="L73" i="11"/>
  <c r="L10" i="12"/>
  <c r="L64" i="12"/>
  <c r="L37" i="11"/>
  <c r="L64" i="11"/>
  <c r="L82" i="11"/>
  <c r="L28" i="12"/>
  <c r="L82" i="12"/>
  <c r="L37" i="12"/>
  <c r="L55" i="12"/>
  <c r="J7" i="13"/>
  <c r="J5" i="13"/>
  <c r="E10" i="11"/>
  <c r="E28" i="11"/>
  <c r="L22" i="11"/>
  <c r="L19" i="11" s="1"/>
  <c r="E64" i="11"/>
  <c r="E28" i="12"/>
  <c r="M19" i="12"/>
  <c r="J19" i="12" s="1"/>
  <c r="L48" i="12"/>
  <c r="L46" i="12" s="1"/>
  <c r="M55" i="12"/>
  <c r="J55" i="12" s="1"/>
  <c r="M91" i="12"/>
  <c r="J91" i="12" s="1"/>
  <c r="M28" i="11"/>
  <c r="J28" i="11" s="1"/>
  <c r="M64" i="11"/>
  <c r="J64" i="11" s="1"/>
  <c r="E91" i="12"/>
  <c r="E82" i="12"/>
  <c r="E73" i="12"/>
  <c r="E10" i="12"/>
  <c r="E91" i="11"/>
  <c r="E37" i="11"/>
  <c r="E46" i="11"/>
  <c r="E55" i="11"/>
  <c r="E73" i="11"/>
  <c r="M28" i="8"/>
  <c r="J28" i="8" s="1"/>
  <c r="E10" i="7"/>
  <c r="E64" i="7"/>
  <c r="M10" i="7"/>
  <c r="M28" i="3"/>
  <c r="J28" i="3" s="1"/>
  <c r="M64" i="3"/>
  <c r="J64" i="3" s="1"/>
  <c r="M64" i="8"/>
  <c r="J64" i="8" s="1"/>
  <c r="E64" i="6"/>
  <c r="E55" i="8"/>
  <c r="L12" i="7"/>
  <c r="M10" i="6"/>
  <c r="J10" i="6" s="1"/>
  <c r="M28" i="6"/>
  <c r="J28" i="6" s="1"/>
  <c r="L46" i="8"/>
  <c r="L56" i="8"/>
  <c r="L55" i="8" s="1"/>
  <c r="M19" i="10"/>
  <c r="J19" i="10" s="1"/>
  <c r="M37" i="10"/>
  <c r="J37" i="10" s="1"/>
  <c r="M55" i="10"/>
  <c r="J55" i="10" s="1"/>
  <c r="M82" i="10"/>
  <c r="J82" i="10" s="1"/>
  <c r="L46" i="6"/>
  <c r="L10" i="6"/>
  <c r="L73" i="6"/>
  <c r="L66" i="7"/>
  <c r="L64" i="7" s="1"/>
  <c r="M37" i="3"/>
  <c r="J37" i="3" s="1"/>
  <c r="M46" i="3"/>
  <c r="J46" i="3" s="1"/>
  <c r="M55" i="3"/>
  <c r="J55" i="3" s="1"/>
  <c r="E46" i="7"/>
  <c r="E10" i="8"/>
  <c r="E19" i="8"/>
  <c r="E37" i="8"/>
  <c r="E46" i="8"/>
  <c r="M10" i="10"/>
  <c r="J10" i="10" s="1"/>
  <c r="E19" i="10"/>
  <c r="M28" i="10"/>
  <c r="J28" i="10" s="1"/>
  <c r="M46" i="10"/>
  <c r="J46" i="10" s="1"/>
  <c r="M64" i="10"/>
  <c r="J64" i="10" s="1"/>
  <c r="L73" i="8"/>
  <c r="E28" i="6"/>
  <c r="E37" i="6"/>
  <c r="E46" i="6"/>
  <c r="E55" i="6"/>
  <c r="M73" i="10"/>
  <c r="M91" i="10"/>
  <c r="J91" i="10" s="1"/>
  <c r="M46" i="6"/>
  <c r="J46" i="6" s="1"/>
  <c r="M55" i="6"/>
  <c r="J55" i="6" s="1"/>
  <c r="E10" i="6"/>
  <c r="E19" i="6"/>
  <c r="E28" i="7"/>
  <c r="E55" i="7"/>
  <c r="E73" i="7"/>
  <c r="E64" i="8"/>
  <c r="E91" i="10"/>
  <c r="M73" i="3"/>
  <c r="J73" i="3" s="1"/>
  <c r="M10" i="8"/>
  <c r="J10" i="8" s="1"/>
  <c r="L37" i="8"/>
  <c r="M73" i="8"/>
  <c r="J73" i="8" s="1"/>
  <c r="E19" i="7"/>
  <c r="E37" i="7"/>
  <c r="M46" i="1"/>
  <c r="M64" i="1"/>
  <c r="M19" i="3"/>
  <c r="J19" i="3" s="1"/>
  <c r="M37" i="7"/>
  <c r="J37" i="7" s="1"/>
  <c r="M55" i="7"/>
  <c r="J55" i="7" s="1"/>
  <c r="M64" i="7"/>
  <c r="J64" i="7" s="1"/>
  <c r="L10" i="8"/>
  <c r="L19" i="8"/>
  <c r="M37" i="8"/>
  <c r="J37" i="8" s="1"/>
  <c r="M46" i="8"/>
  <c r="E73" i="6"/>
  <c r="E28" i="8"/>
  <c r="E73" i="8"/>
  <c r="E10" i="10"/>
  <c r="L82" i="10"/>
  <c r="E82" i="10"/>
  <c r="L10" i="10"/>
  <c r="L19" i="10"/>
  <c r="L28" i="10"/>
  <c r="L37" i="10"/>
  <c r="L46" i="10"/>
  <c r="L55" i="10"/>
  <c r="L64" i="10"/>
  <c r="L73" i="10"/>
  <c r="E28" i="10"/>
  <c r="E37" i="10"/>
  <c r="E46" i="10"/>
  <c r="E55" i="10"/>
  <c r="E64" i="10"/>
  <c r="E73" i="10"/>
  <c r="M19" i="8"/>
  <c r="J19" i="8" s="1"/>
  <c r="L28" i="8"/>
  <c r="M55" i="8"/>
  <c r="J55" i="8" s="1"/>
  <c r="L64" i="8"/>
  <c r="M19" i="7"/>
  <c r="J19" i="7" s="1"/>
  <c r="M28" i="7"/>
  <c r="J28" i="7" s="1"/>
  <c r="M73" i="7"/>
  <c r="J73" i="7" s="1"/>
  <c r="L37" i="6"/>
  <c r="M73" i="6"/>
  <c r="J73" i="6" s="1"/>
  <c r="L55" i="7"/>
  <c r="L73" i="7"/>
  <c r="L28" i="7"/>
  <c r="L37" i="7"/>
  <c r="L46" i="7"/>
  <c r="L19" i="7"/>
  <c r="M46" i="7"/>
  <c r="J46" i="7" s="1"/>
  <c r="L55" i="6"/>
  <c r="M64" i="6"/>
  <c r="J64" i="6" s="1"/>
  <c r="M19" i="6"/>
  <c r="J19" i="6" s="1"/>
  <c r="L28" i="6"/>
  <c r="L64" i="6"/>
  <c r="M37" i="6"/>
  <c r="J37" i="6" s="1"/>
  <c r="L19" i="6"/>
  <c r="M10" i="3"/>
  <c r="J10" i="3" s="1"/>
  <c r="L18" i="1"/>
  <c r="M73" i="1"/>
  <c r="M19" i="1"/>
  <c r="M28" i="1"/>
  <c r="M37" i="1"/>
  <c r="J37" i="1" s="1"/>
  <c r="M55" i="1"/>
  <c r="G80" i="3"/>
  <c r="F80" i="3"/>
  <c r="E80" i="3"/>
  <c r="L80" i="3" s="1"/>
  <c r="D80" i="3"/>
  <c r="C80" i="3"/>
  <c r="G79" i="3"/>
  <c r="F79" i="3"/>
  <c r="E79" i="3"/>
  <c r="L79" i="3" s="1"/>
  <c r="D79" i="3"/>
  <c r="C79" i="3"/>
  <c r="G78" i="3"/>
  <c r="F78" i="3"/>
  <c r="E78" i="3"/>
  <c r="L78" i="3" s="1"/>
  <c r="D78" i="3"/>
  <c r="C78" i="3"/>
  <c r="G77" i="3"/>
  <c r="F77" i="3"/>
  <c r="E77" i="3"/>
  <c r="L77" i="3" s="1"/>
  <c r="D77" i="3"/>
  <c r="C77" i="3"/>
  <c r="G76" i="3"/>
  <c r="F76" i="3"/>
  <c r="E76" i="3"/>
  <c r="L76" i="3" s="1"/>
  <c r="D76" i="3"/>
  <c r="C76" i="3"/>
  <c r="G75" i="3"/>
  <c r="F75" i="3"/>
  <c r="E75" i="3"/>
  <c r="L75" i="3" s="1"/>
  <c r="D75" i="3"/>
  <c r="C75" i="3"/>
  <c r="G74" i="3"/>
  <c r="F74" i="3"/>
  <c r="E74" i="3"/>
  <c r="D74" i="3"/>
  <c r="C74" i="3"/>
  <c r="G71" i="3"/>
  <c r="F71" i="3"/>
  <c r="E71" i="3"/>
  <c r="L71" i="3" s="1"/>
  <c r="D71" i="3"/>
  <c r="C71" i="3"/>
  <c r="G70" i="3"/>
  <c r="F70" i="3"/>
  <c r="E70" i="3"/>
  <c r="L70" i="3" s="1"/>
  <c r="D70" i="3"/>
  <c r="C70" i="3"/>
  <c r="G69" i="3"/>
  <c r="F69" i="3"/>
  <c r="E69" i="3"/>
  <c r="L69" i="3" s="1"/>
  <c r="D69" i="3"/>
  <c r="C69" i="3"/>
  <c r="G68" i="3"/>
  <c r="F68" i="3"/>
  <c r="E68" i="3"/>
  <c r="L68" i="3" s="1"/>
  <c r="D68" i="3"/>
  <c r="C68" i="3"/>
  <c r="G67" i="3"/>
  <c r="F67" i="3"/>
  <c r="E67" i="3"/>
  <c r="L67" i="3" s="1"/>
  <c r="D67" i="3"/>
  <c r="C67" i="3"/>
  <c r="G66" i="3"/>
  <c r="F66" i="3"/>
  <c r="E66" i="3"/>
  <c r="L66" i="3" s="1"/>
  <c r="D66" i="3"/>
  <c r="C66" i="3"/>
  <c r="G65" i="3"/>
  <c r="F65" i="3"/>
  <c r="E65" i="3"/>
  <c r="D65" i="3"/>
  <c r="C65" i="3"/>
  <c r="G62" i="3"/>
  <c r="F62" i="3"/>
  <c r="E62" i="3"/>
  <c r="L62" i="3" s="1"/>
  <c r="D62" i="3"/>
  <c r="C62" i="3"/>
  <c r="G61" i="3"/>
  <c r="F61" i="3"/>
  <c r="E61" i="3"/>
  <c r="L61" i="3" s="1"/>
  <c r="D61" i="3"/>
  <c r="C61" i="3"/>
  <c r="G60" i="3"/>
  <c r="F60" i="3"/>
  <c r="E60" i="3"/>
  <c r="L60" i="3" s="1"/>
  <c r="D60" i="3"/>
  <c r="C60" i="3"/>
  <c r="G59" i="3"/>
  <c r="F59" i="3"/>
  <c r="E59" i="3"/>
  <c r="L59" i="3" s="1"/>
  <c r="D59" i="3"/>
  <c r="C59" i="3"/>
  <c r="G58" i="3"/>
  <c r="F58" i="3"/>
  <c r="E58" i="3"/>
  <c r="L58" i="3" s="1"/>
  <c r="D58" i="3"/>
  <c r="C58" i="3"/>
  <c r="G57" i="3"/>
  <c r="F57" i="3"/>
  <c r="E57" i="3"/>
  <c r="L57" i="3" s="1"/>
  <c r="D57" i="3"/>
  <c r="C57" i="3"/>
  <c r="G56" i="3"/>
  <c r="F56" i="3"/>
  <c r="E56" i="3"/>
  <c r="D56" i="3"/>
  <c r="C56" i="3"/>
  <c r="G53" i="3"/>
  <c r="F53" i="3"/>
  <c r="E53" i="3"/>
  <c r="L53" i="3" s="1"/>
  <c r="D53" i="3"/>
  <c r="C53" i="3"/>
  <c r="G52" i="3"/>
  <c r="F52" i="3"/>
  <c r="E52" i="3"/>
  <c r="L52" i="3" s="1"/>
  <c r="D52" i="3"/>
  <c r="C52" i="3"/>
  <c r="G51" i="3"/>
  <c r="F51" i="3"/>
  <c r="E51" i="3"/>
  <c r="L51" i="3" s="1"/>
  <c r="D51" i="3"/>
  <c r="C51" i="3"/>
  <c r="G50" i="3"/>
  <c r="F50" i="3"/>
  <c r="E50" i="3"/>
  <c r="L50" i="3" s="1"/>
  <c r="D50" i="3"/>
  <c r="C50" i="3"/>
  <c r="G49" i="3"/>
  <c r="F49" i="3"/>
  <c r="E49" i="3"/>
  <c r="L49" i="3" s="1"/>
  <c r="D49" i="3"/>
  <c r="C49" i="3"/>
  <c r="G48" i="3"/>
  <c r="F48" i="3"/>
  <c r="E48" i="3"/>
  <c r="L48" i="3" s="1"/>
  <c r="D48" i="3"/>
  <c r="C48" i="3"/>
  <c r="G47" i="3"/>
  <c r="F47" i="3"/>
  <c r="E47" i="3"/>
  <c r="D47" i="3"/>
  <c r="C47" i="3"/>
  <c r="G44" i="3"/>
  <c r="F44" i="3"/>
  <c r="E44" i="3"/>
  <c r="L44" i="3" s="1"/>
  <c r="D44" i="3"/>
  <c r="C44" i="3"/>
  <c r="G43" i="3"/>
  <c r="F43" i="3"/>
  <c r="E43" i="3"/>
  <c r="L43" i="3" s="1"/>
  <c r="D43" i="3"/>
  <c r="C43" i="3"/>
  <c r="G42" i="3"/>
  <c r="F42" i="3"/>
  <c r="E42" i="3"/>
  <c r="L42" i="3" s="1"/>
  <c r="D42" i="3"/>
  <c r="C42" i="3"/>
  <c r="G41" i="3"/>
  <c r="F41" i="3"/>
  <c r="E41" i="3"/>
  <c r="L41" i="3" s="1"/>
  <c r="D41" i="3"/>
  <c r="C41" i="3"/>
  <c r="G40" i="3"/>
  <c r="F40" i="3"/>
  <c r="E40" i="3"/>
  <c r="L40" i="3" s="1"/>
  <c r="D40" i="3"/>
  <c r="C40" i="3"/>
  <c r="G39" i="3"/>
  <c r="F39" i="3"/>
  <c r="E39" i="3"/>
  <c r="L39" i="3" s="1"/>
  <c r="D39" i="3"/>
  <c r="C39" i="3"/>
  <c r="G38" i="3"/>
  <c r="F38" i="3"/>
  <c r="E38" i="3"/>
  <c r="D38" i="3"/>
  <c r="C38" i="3"/>
  <c r="F37" i="3"/>
  <c r="F55" i="3" s="1"/>
  <c r="F73" i="3" s="1"/>
  <c r="G35" i="3"/>
  <c r="F35" i="3"/>
  <c r="E35" i="3"/>
  <c r="L35" i="3" s="1"/>
  <c r="D35" i="3"/>
  <c r="C35" i="3"/>
  <c r="G34" i="3"/>
  <c r="F34" i="3"/>
  <c r="E34" i="3"/>
  <c r="L34" i="3" s="1"/>
  <c r="D34" i="3"/>
  <c r="C34" i="3"/>
  <c r="G33" i="3"/>
  <c r="F33" i="3"/>
  <c r="E33" i="3"/>
  <c r="L33" i="3" s="1"/>
  <c r="D33" i="3"/>
  <c r="C33" i="3"/>
  <c r="G32" i="3"/>
  <c r="F32" i="3"/>
  <c r="E32" i="3"/>
  <c r="L32" i="3" s="1"/>
  <c r="D32" i="3"/>
  <c r="C32" i="3"/>
  <c r="G31" i="3"/>
  <c r="F31" i="3"/>
  <c r="E31" i="3"/>
  <c r="L31" i="3" s="1"/>
  <c r="D31" i="3"/>
  <c r="C31" i="3"/>
  <c r="G30" i="3"/>
  <c r="F30" i="3"/>
  <c r="E30" i="3"/>
  <c r="L30" i="3" s="1"/>
  <c r="D30" i="3"/>
  <c r="C30" i="3"/>
  <c r="G29" i="3"/>
  <c r="F29" i="3"/>
  <c r="E29" i="3"/>
  <c r="D29" i="3"/>
  <c r="C29" i="3"/>
  <c r="F28" i="3"/>
  <c r="F46" i="3" s="1"/>
  <c r="F64" i="3" s="1"/>
  <c r="G26" i="3"/>
  <c r="F26" i="3"/>
  <c r="E26" i="3"/>
  <c r="L26" i="3" s="1"/>
  <c r="D26" i="3"/>
  <c r="C26" i="3"/>
  <c r="G25" i="3"/>
  <c r="F25" i="3"/>
  <c r="E25" i="3"/>
  <c r="L25" i="3" s="1"/>
  <c r="D25" i="3"/>
  <c r="C25" i="3"/>
  <c r="G24" i="3"/>
  <c r="F24" i="3"/>
  <c r="E24" i="3"/>
  <c r="L24" i="3" s="1"/>
  <c r="D24" i="3"/>
  <c r="C24" i="3"/>
  <c r="G23" i="3"/>
  <c r="F23" i="3"/>
  <c r="E23" i="3"/>
  <c r="L23" i="3" s="1"/>
  <c r="D23" i="3"/>
  <c r="C23" i="3"/>
  <c r="G22" i="3"/>
  <c r="F22" i="3"/>
  <c r="E22" i="3"/>
  <c r="L22" i="3" s="1"/>
  <c r="D22" i="3"/>
  <c r="C22" i="3"/>
  <c r="G20" i="3"/>
  <c r="F20" i="3"/>
  <c r="E20" i="3"/>
  <c r="D20" i="3"/>
  <c r="C20" i="3"/>
  <c r="G21" i="3"/>
  <c r="F21" i="3"/>
  <c r="E21" i="3"/>
  <c r="L21" i="3" s="1"/>
  <c r="D21" i="3"/>
  <c r="C21" i="3"/>
  <c r="D19" i="3"/>
  <c r="D28" i="3" s="1"/>
  <c r="D37" i="3" s="1"/>
  <c r="D46" i="3" s="1"/>
  <c r="D55" i="3" s="1"/>
  <c r="D64" i="3" s="1"/>
  <c r="D73" i="3" s="1"/>
  <c r="C19" i="3"/>
  <c r="C28" i="3" s="1"/>
  <c r="C37" i="3" s="1"/>
  <c r="C46" i="3" s="1"/>
  <c r="C55" i="3" s="1"/>
  <c r="C64" i="3" s="1"/>
  <c r="C73" i="3" s="1"/>
  <c r="G17" i="3"/>
  <c r="F17" i="3"/>
  <c r="E17" i="3"/>
  <c r="L17" i="3" s="1"/>
  <c r="C17" i="3"/>
  <c r="G16" i="3"/>
  <c r="F16" i="3"/>
  <c r="E16" i="3"/>
  <c r="L16" i="3" s="1"/>
  <c r="D16" i="3"/>
  <c r="C16" i="3"/>
  <c r="G15" i="3"/>
  <c r="F15" i="3"/>
  <c r="E15" i="3"/>
  <c r="L15" i="3" s="1"/>
  <c r="D15" i="3"/>
  <c r="C15" i="3"/>
  <c r="G14" i="3"/>
  <c r="F14" i="3"/>
  <c r="E14" i="3"/>
  <c r="L14" i="3" s="1"/>
  <c r="D14" i="3"/>
  <c r="C14" i="3"/>
  <c r="G13" i="3"/>
  <c r="F13" i="3"/>
  <c r="E13" i="3"/>
  <c r="L13" i="3" s="1"/>
  <c r="D13" i="3"/>
  <c r="C13" i="3"/>
  <c r="G12" i="3"/>
  <c r="F12" i="3"/>
  <c r="E12" i="3"/>
  <c r="L12" i="3" s="1"/>
  <c r="D12" i="3"/>
  <c r="C12" i="3"/>
  <c r="G11" i="3"/>
  <c r="F11" i="3"/>
  <c r="E11" i="3"/>
  <c r="D11" i="3"/>
  <c r="C11" i="3"/>
  <c r="G10" i="3"/>
  <c r="G19" i="3" s="1"/>
  <c r="G28" i="3" s="1"/>
  <c r="G37" i="3" s="1"/>
  <c r="G46" i="3" s="1"/>
  <c r="G55" i="3" s="1"/>
  <c r="G64" i="3" s="1"/>
  <c r="G73" i="3" s="1"/>
  <c r="G80" i="1"/>
  <c r="F80" i="1"/>
  <c r="E80" i="1"/>
  <c r="L80" i="1" s="1"/>
  <c r="D80" i="1"/>
  <c r="C80" i="1"/>
  <c r="G79" i="1"/>
  <c r="F79" i="1"/>
  <c r="E79" i="1"/>
  <c r="L79" i="1" s="1"/>
  <c r="D79" i="1"/>
  <c r="C79" i="1"/>
  <c r="G78" i="1"/>
  <c r="F78" i="1"/>
  <c r="E78" i="1"/>
  <c r="L78" i="1" s="1"/>
  <c r="D78" i="1"/>
  <c r="C78" i="1"/>
  <c r="G77" i="1"/>
  <c r="F77" i="1"/>
  <c r="E77" i="1"/>
  <c r="L77" i="1" s="1"/>
  <c r="D77" i="1"/>
  <c r="C77" i="1"/>
  <c r="G76" i="1"/>
  <c r="F76" i="1"/>
  <c r="E76" i="1"/>
  <c r="L76" i="1" s="1"/>
  <c r="D76" i="1"/>
  <c r="C76" i="1"/>
  <c r="G75" i="1"/>
  <c r="F75" i="1"/>
  <c r="E75" i="1"/>
  <c r="L75" i="1" s="1"/>
  <c r="D75" i="1"/>
  <c r="C75" i="1"/>
  <c r="G74" i="1"/>
  <c r="F74" i="1"/>
  <c r="E74" i="1"/>
  <c r="D74" i="1"/>
  <c r="C74" i="1"/>
  <c r="G71" i="1"/>
  <c r="F71" i="1"/>
  <c r="E71" i="1"/>
  <c r="L71" i="1" s="1"/>
  <c r="D71" i="1"/>
  <c r="C71" i="1"/>
  <c r="G70" i="1"/>
  <c r="F70" i="1"/>
  <c r="E70" i="1"/>
  <c r="L70" i="1" s="1"/>
  <c r="D70" i="1"/>
  <c r="C70" i="1"/>
  <c r="G69" i="1"/>
  <c r="F69" i="1"/>
  <c r="E69" i="1"/>
  <c r="L69" i="1" s="1"/>
  <c r="D69" i="1"/>
  <c r="C69" i="1"/>
  <c r="G68" i="1"/>
  <c r="F68" i="1"/>
  <c r="E68" i="1"/>
  <c r="L68" i="1" s="1"/>
  <c r="D68" i="1"/>
  <c r="C68" i="1"/>
  <c r="G67" i="1"/>
  <c r="F67" i="1"/>
  <c r="E67" i="1"/>
  <c r="L67" i="1" s="1"/>
  <c r="D67" i="1"/>
  <c r="C67" i="1"/>
  <c r="G66" i="1"/>
  <c r="F66" i="1"/>
  <c r="E66" i="1"/>
  <c r="L66" i="1" s="1"/>
  <c r="D66" i="1"/>
  <c r="C66" i="1"/>
  <c r="G65" i="1"/>
  <c r="F65" i="1"/>
  <c r="E65" i="1"/>
  <c r="D65" i="1"/>
  <c r="C65" i="1"/>
  <c r="G62" i="1"/>
  <c r="F62" i="1"/>
  <c r="E62" i="1"/>
  <c r="L62" i="1" s="1"/>
  <c r="D62" i="1"/>
  <c r="C62" i="1"/>
  <c r="G61" i="1"/>
  <c r="F61" i="1"/>
  <c r="E61" i="1"/>
  <c r="L61" i="1" s="1"/>
  <c r="D61" i="1"/>
  <c r="C61" i="1"/>
  <c r="G60" i="1"/>
  <c r="F60" i="1"/>
  <c r="E60" i="1"/>
  <c r="L60" i="1" s="1"/>
  <c r="D60" i="1"/>
  <c r="C60" i="1"/>
  <c r="G59" i="1"/>
  <c r="F59" i="1"/>
  <c r="E59" i="1"/>
  <c r="L59" i="1" s="1"/>
  <c r="D59" i="1"/>
  <c r="C59" i="1"/>
  <c r="G58" i="1"/>
  <c r="F58" i="1"/>
  <c r="E58" i="1"/>
  <c r="L58" i="1" s="1"/>
  <c r="D58" i="1"/>
  <c r="C58" i="1"/>
  <c r="G57" i="1"/>
  <c r="F57" i="1"/>
  <c r="E57" i="1"/>
  <c r="L57" i="1" s="1"/>
  <c r="D57" i="1"/>
  <c r="C57" i="1"/>
  <c r="G56" i="1"/>
  <c r="F56" i="1"/>
  <c r="E56" i="1"/>
  <c r="D56" i="1"/>
  <c r="C56" i="1"/>
  <c r="G53" i="1"/>
  <c r="F53" i="1"/>
  <c r="E53" i="1"/>
  <c r="L53" i="1" s="1"/>
  <c r="D53" i="1"/>
  <c r="C53" i="1"/>
  <c r="G52" i="1"/>
  <c r="F52" i="1"/>
  <c r="E52" i="1"/>
  <c r="L52" i="1" s="1"/>
  <c r="D52" i="1"/>
  <c r="C52" i="1"/>
  <c r="G51" i="1"/>
  <c r="F51" i="1"/>
  <c r="E51" i="1"/>
  <c r="L51" i="1" s="1"/>
  <c r="D51" i="1"/>
  <c r="C51" i="1"/>
  <c r="G50" i="1"/>
  <c r="F50" i="1"/>
  <c r="E50" i="1"/>
  <c r="L50" i="1" s="1"/>
  <c r="D50" i="1"/>
  <c r="C50" i="1"/>
  <c r="G49" i="1"/>
  <c r="F49" i="1"/>
  <c r="E49" i="1"/>
  <c r="L49" i="1" s="1"/>
  <c r="D49" i="1"/>
  <c r="C49" i="1"/>
  <c r="G48" i="1"/>
  <c r="F48" i="1"/>
  <c r="E48" i="1"/>
  <c r="L48" i="1" s="1"/>
  <c r="D48" i="1"/>
  <c r="C48" i="1"/>
  <c r="G47" i="1"/>
  <c r="F47" i="1"/>
  <c r="E47" i="1"/>
  <c r="D47" i="1"/>
  <c r="C47" i="1"/>
  <c r="G44" i="1"/>
  <c r="F44" i="1"/>
  <c r="E44" i="1"/>
  <c r="L44" i="1" s="1"/>
  <c r="D44" i="1"/>
  <c r="C44" i="1"/>
  <c r="G43" i="1"/>
  <c r="F43" i="1"/>
  <c r="E43" i="1"/>
  <c r="L43" i="1" s="1"/>
  <c r="D43" i="1"/>
  <c r="C43" i="1"/>
  <c r="G42" i="1"/>
  <c r="F42" i="1"/>
  <c r="E42" i="1"/>
  <c r="L42" i="1" s="1"/>
  <c r="D42" i="1"/>
  <c r="C42" i="1"/>
  <c r="G41" i="1"/>
  <c r="F41" i="1"/>
  <c r="E41" i="1"/>
  <c r="L41" i="1" s="1"/>
  <c r="D41" i="1"/>
  <c r="C41" i="1"/>
  <c r="G40" i="1"/>
  <c r="F40" i="1"/>
  <c r="E40" i="1"/>
  <c r="L40" i="1" s="1"/>
  <c r="D40" i="1"/>
  <c r="C40" i="1"/>
  <c r="G39" i="1"/>
  <c r="F39" i="1"/>
  <c r="E39" i="1"/>
  <c r="L39" i="1" s="1"/>
  <c r="D39" i="1"/>
  <c r="C39" i="1"/>
  <c r="G38" i="1"/>
  <c r="F38" i="1"/>
  <c r="E38" i="1"/>
  <c r="D38" i="1"/>
  <c r="C38" i="1"/>
  <c r="G35" i="1"/>
  <c r="F35" i="1"/>
  <c r="E35" i="1"/>
  <c r="L35" i="1" s="1"/>
  <c r="D35" i="1"/>
  <c r="C35" i="1"/>
  <c r="G34" i="1"/>
  <c r="F34" i="1"/>
  <c r="E34" i="1"/>
  <c r="L34" i="1" s="1"/>
  <c r="D34" i="1"/>
  <c r="C34" i="1"/>
  <c r="G33" i="1"/>
  <c r="F33" i="1"/>
  <c r="E33" i="1"/>
  <c r="L33" i="1" s="1"/>
  <c r="D33" i="1"/>
  <c r="C33" i="1"/>
  <c r="G32" i="1"/>
  <c r="F32" i="1"/>
  <c r="E32" i="1"/>
  <c r="L32" i="1" s="1"/>
  <c r="D32" i="1"/>
  <c r="C32" i="1"/>
  <c r="G31" i="1"/>
  <c r="F31" i="1"/>
  <c r="E31" i="1"/>
  <c r="L31" i="1" s="1"/>
  <c r="D31" i="1"/>
  <c r="C31" i="1"/>
  <c r="G30" i="1"/>
  <c r="F30" i="1"/>
  <c r="E30" i="1"/>
  <c r="L30" i="1" s="1"/>
  <c r="D30" i="1"/>
  <c r="C30" i="1"/>
  <c r="G29" i="1"/>
  <c r="F29" i="1"/>
  <c r="E29" i="1"/>
  <c r="D29" i="1"/>
  <c r="C29" i="1"/>
  <c r="G26" i="1"/>
  <c r="F26" i="1"/>
  <c r="E26" i="1"/>
  <c r="L26" i="1" s="1"/>
  <c r="D26" i="1"/>
  <c r="C26" i="1"/>
  <c r="G25" i="1"/>
  <c r="F25" i="1"/>
  <c r="E25" i="1"/>
  <c r="L25" i="1" s="1"/>
  <c r="D25" i="1"/>
  <c r="C25" i="1"/>
  <c r="G24" i="1"/>
  <c r="F24" i="1"/>
  <c r="E24" i="1"/>
  <c r="L24" i="1" s="1"/>
  <c r="D24" i="1"/>
  <c r="C24" i="1"/>
  <c r="G23" i="1"/>
  <c r="F23" i="1"/>
  <c r="E23" i="1"/>
  <c r="L23" i="1" s="1"/>
  <c r="D23" i="1"/>
  <c r="C23" i="1"/>
  <c r="G22" i="1"/>
  <c r="F22" i="1"/>
  <c r="E22" i="1"/>
  <c r="L22" i="1" s="1"/>
  <c r="D22" i="1"/>
  <c r="C22" i="1"/>
  <c r="G21" i="1"/>
  <c r="F21" i="1"/>
  <c r="E21" i="1"/>
  <c r="L21" i="1" s="1"/>
  <c r="D21" i="1"/>
  <c r="C21" i="1"/>
  <c r="G20" i="1"/>
  <c r="F20" i="1"/>
  <c r="E20" i="1"/>
  <c r="D20" i="1"/>
  <c r="C20" i="1"/>
  <c r="C12" i="1"/>
  <c r="D12" i="1"/>
  <c r="E12" i="1"/>
  <c r="F12" i="1"/>
  <c r="G12" i="1"/>
  <c r="C13" i="1"/>
  <c r="D13" i="1"/>
  <c r="E13" i="1"/>
  <c r="F13" i="1"/>
  <c r="G13" i="1"/>
  <c r="C14" i="1"/>
  <c r="E14" i="1"/>
  <c r="F14" i="1"/>
  <c r="G14" i="1"/>
  <c r="C15" i="1"/>
  <c r="D15" i="1"/>
  <c r="E15" i="1"/>
  <c r="F15" i="1"/>
  <c r="G15" i="1"/>
  <c r="C16" i="1"/>
  <c r="D16" i="1"/>
  <c r="E16" i="1"/>
  <c r="F16" i="1"/>
  <c r="G16" i="1"/>
  <c r="G11" i="1"/>
  <c r="F11" i="1"/>
  <c r="E11" i="1"/>
  <c r="D11" i="1"/>
  <c r="C11" i="1"/>
  <c r="J80" i="1"/>
  <c r="J79" i="1"/>
  <c r="J78" i="1"/>
  <c r="J77" i="1"/>
  <c r="J76" i="1"/>
  <c r="J75" i="1"/>
  <c r="J74" i="1"/>
  <c r="J71" i="1"/>
  <c r="J70" i="1"/>
  <c r="J69" i="1"/>
  <c r="J68" i="1"/>
  <c r="J67" i="1"/>
  <c r="J66" i="1"/>
  <c r="J65" i="1"/>
  <c r="J62" i="1"/>
  <c r="J61" i="1"/>
  <c r="J60" i="1"/>
  <c r="J59" i="1"/>
  <c r="J58" i="1"/>
  <c r="J57" i="1"/>
  <c r="J56" i="1"/>
  <c r="J53" i="1"/>
  <c r="J52" i="1"/>
  <c r="J51" i="1"/>
  <c r="J50" i="1"/>
  <c r="J49" i="1"/>
  <c r="J48" i="1"/>
  <c r="J47" i="1"/>
  <c r="J44" i="1"/>
  <c r="J43" i="1"/>
  <c r="J42" i="1"/>
  <c r="J41" i="1"/>
  <c r="J40" i="1"/>
  <c r="J39" i="1"/>
  <c r="J38" i="1"/>
  <c r="J35" i="1"/>
  <c r="J34" i="1"/>
  <c r="J33" i="1"/>
  <c r="J32" i="1"/>
  <c r="J31" i="1"/>
  <c r="J30" i="1"/>
  <c r="J29" i="1"/>
  <c r="J26" i="1"/>
  <c r="J25" i="1"/>
  <c r="J24" i="1"/>
  <c r="J23" i="1"/>
  <c r="J22" i="1"/>
  <c r="J21" i="1"/>
  <c r="J20" i="1"/>
  <c r="J12" i="1"/>
  <c r="J13" i="1"/>
  <c r="J14" i="1"/>
  <c r="J15" i="1"/>
  <c r="J16" i="1"/>
  <c r="L10" i="7" l="1"/>
  <c r="L9" i="7" s="1"/>
  <c r="J10" i="7"/>
  <c r="M9" i="12"/>
  <c r="J7" i="12" s="1"/>
  <c r="J10" i="12"/>
  <c r="H5" i="10"/>
  <c r="H5" i="11"/>
  <c r="L9" i="12"/>
  <c r="L9" i="10"/>
  <c r="L9" i="11"/>
  <c r="H5" i="12"/>
  <c r="M9" i="11"/>
  <c r="J7" i="11" s="1"/>
  <c r="J73" i="10"/>
  <c r="M9" i="10"/>
  <c r="L9" i="8"/>
  <c r="M9" i="8"/>
  <c r="J7" i="8" s="1"/>
  <c r="L38" i="1"/>
  <c r="E37" i="1"/>
  <c r="L74" i="1"/>
  <c r="L73" i="1" s="1"/>
  <c r="E73" i="1"/>
  <c r="L11" i="3"/>
  <c r="L10" i="3" s="1"/>
  <c r="E10" i="3"/>
  <c r="E46" i="3"/>
  <c r="L47" i="3"/>
  <c r="L46" i="3" s="1"/>
  <c r="E10" i="1"/>
  <c r="J46" i="8"/>
  <c r="L47" i="1"/>
  <c r="L46" i="1" s="1"/>
  <c r="E46" i="1"/>
  <c r="L56" i="3"/>
  <c r="L55" i="3" s="1"/>
  <c r="E55" i="3"/>
  <c r="L20" i="1"/>
  <c r="L19" i="1" s="1"/>
  <c r="E19" i="1"/>
  <c r="L56" i="1"/>
  <c r="L55" i="1" s="1"/>
  <c r="E55" i="1"/>
  <c r="E19" i="3"/>
  <c r="L20" i="3"/>
  <c r="L19" i="3" s="1"/>
  <c r="E64" i="3"/>
  <c r="L65" i="3"/>
  <c r="L64" i="3" s="1"/>
  <c r="L29" i="1"/>
  <c r="L28" i="1" s="1"/>
  <c r="E28" i="1"/>
  <c r="L65" i="1"/>
  <c r="L64" i="1" s="1"/>
  <c r="E64" i="1"/>
  <c r="E28" i="3"/>
  <c r="L29" i="3"/>
  <c r="L28" i="3" s="1"/>
  <c r="E37" i="3"/>
  <c r="L38" i="3"/>
  <c r="L37" i="3" s="1"/>
  <c r="L74" i="3"/>
  <c r="L73" i="3" s="1"/>
  <c r="E73" i="3"/>
  <c r="L37" i="1"/>
  <c r="M9" i="3"/>
  <c r="L9" i="6"/>
  <c r="M9" i="6"/>
  <c r="J7" i="6" s="1"/>
  <c r="M9" i="7"/>
  <c r="J5" i="7" s="1"/>
  <c r="H5" i="6"/>
  <c r="H5" i="8"/>
  <c r="H5" i="7"/>
  <c r="J46" i="1"/>
  <c r="J55" i="1"/>
  <c r="J73" i="1"/>
  <c r="J19" i="1"/>
  <c r="J64" i="1"/>
  <c r="J28" i="1"/>
  <c r="A75" i="3"/>
  <c r="A76" i="3" s="1"/>
  <c r="A77" i="3" s="1"/>
  <c r="A78" i="3" s="1"/>
  <c r="A79" i="3" s="1"/>
  <c r="A80" i="3" s="1"/>
  <c r="A81" i="3" s="1"/>
  <c r="A66" i="3"/>
  <c r="A67" i="3" s="1"/>
  <c r="A68" i="3" s="1"/>
  <c r="A69" i="3" s="1"/>
  <c r="A70" i="3" s="1"/>
  <c r="A71" i="3" s="1"/>
  <c r="A72" i="3" s="1"/>
  <c r="A57" i="3"/>
  <c r="A58" i="3" s="1"/>
  <c r="A59" i="3" s="1"/>
  <c r="A60" i="3" s="1"/>
  <c r="A61" i="3" s="1"/>
  <c r="A62" i="3" s="1"/>
  <c r="A63" i="3" s="1"/>
  <c r="A48" i="3"/>
  <c r="A49" i="3" s="1"/>
  <c r="A50" i="3" s="1"/>
  <c r="A51" i="3" s="1"/>
  <c r="A52" i="3" s="1"/>
  <c r="A53" i="3" s="1"/>
  <c r="A54" i="3" s="1"/>
  <c r="A39" i="3"/>
  <c r="A40" i="3" s="1"/>
  <c r="A41" i="3" s="1"/>
  <c r="A42" i="3" s="1"/>
  <c r="A43" i="3" s="1"/>
  <c r="A44" i="3" s="1"/>
  <c r="A45" i="3" s="1"/>
  <c r="A30" i="3"/>
  <c r="A31" i="3" s="1"/>
  <c r="A32" i="3" s="1"/>
  <c r="A33" i="3" s="1"/>
  <c r="A34" i="3" s="1"/>
  <c r="A35" i="3" s="1"/>
  <c r="A36" i="3" s="1"/>
  <c r="A21" i="3"/>
  <c r="A22" i="3" s="1"/>
  <c r="A23" i="3" s="1"/>
  <c r="A24" i="3" s="1"/>
  <c r="A25" i="3" s="1"/>
  <c r="A26" i="3" s="1"/>
  <c r="A27" i="3" s="1"/>
  <c r="B19" i="3"/>
  <c r="B28" i="3" s="1"/>
  <c r="B37" i="3" s="1"/>
  <c r="B46" i="3" s="1"/>
  <c r="B55" i="3" s="1"/>
  <c r="B64" i="3" s="1"/>
  <c r="B73" i="3" s="1"/>
  <c r="A12" i="3"/>
  <c r="A13" i="3" s="1"/>
  <c r="A14" i="3" s="1"/>
  <c r="A15" i="3" s="1"/>
  <c r="A16" i="3" s="1"/>
  <c r="A17" i="3" s="1"/>
  <c r="A18" i="3" s="1"/>
  <c r="G10" i="1"/>
  <c r="G19" i="1" s="1"/>
  <c r="G28" i="1" s="1"/>
  <c r="G37" i="1" s="1"/>
  <c r="G46" i="1" s="1"/>
  <c r="G55" i="1" s="1"/>
  <c r="G64" i="1" s="1"/>
  <c r="G73" i="1" s="1"/>
  <c r="H4" i="1"/>
  <c r="E4" i="1"/>
  <c r="I4" i="1" s="1"/>
  <c r="A75" i="1"/>
  <c r="A76" i="1" s="1"/>
  <c r="A77" i="1" s="1"/>
  <c r="A78" i="1" s="1"/>
  <c r="A79" i="1" s="1"/>
  <c r="A80" i="1" s="1"/>
  <c r="A81" i="1" s="1"/>
  <c r="A66" i="1"/>
  <c r="A67" i="1" s="1"/>
  <c r="A68" i="1" s="1"/>
  <c r="A69" i="1" s="1"/>
  <c r="A70" i="1" s="1"/>
  <c r="A71" i="1" s="1"/>
  <c r="A72" i="1" s="1"/>
  <c r="A57" i="1"/>
  <c r="A58" i="1" s="1"/>
  <c r="A59" i="1" s="1"/>
  <c r="A60" i="1" s="1"/>
  <c r="A61" i="1" s="1"/>
  <c r="A62" i="1" s="1"/>
  <c r="A63" i="1" s="1"/>
  <c r="A48" i="1"/>
  <c r="A49" i="1" s="1"/>
  <c r="A50" i="1" s="1"/>
  <c r="A51" i="1" s="1"/>
  <c r="A52" i="1" s="1"/>
  <c r="A53" i="1" s="1"/>
  <c r="A54" i="1" s="1"/>
  <c r="A39" i="1"/>
  <c r="A40" i="1" s="1"/>
  <c r="A41" i="1" s="1"/>
  <c r="A42" i="1" s="1"/>
  <c r="A43" i="1" s="1"/>
  <c r="A44" i="1" s="1"/>
  <c r="A45" i="1" s="1"/>
  <c r="F37" i="1"/>
  <c r="F55" i="1" s="1"/>
  <c r="F73" i="1" s="1"/>
  <c r="F28" i="1"/>
  <c r="F46" i="1" s="1"/>
  <c r="F64" i="1" s="1"/>
  <c r="A30" i="1"/>
  <c r="A31" i="1" s="1"/>
  <c r="A32" i="1" s="1"/>
  <c r="A33" i="1" s="1"/>
  <c r="A34" i="1" s="1"/>
  <c r="A35" i="1" s="1"/>
  <c r="A36" i="1" s="1"/>
  <c r="A21" i="1"/>
  <c r="A22" i="1" s="1"/>
  <c r="A23" i="1" s="1"/>
  <c r="A24" i="1" s="1"/>
  <c r="A25" i="1" s="1"/>
  <c r="A26" i="1" s="1"/>
  <c r="A27" i="1" s="1"/>
  <c r="A12" i="1"/>
  <c r="A13" i="1" s="1"/>
  <c r="A14" i="1" s="1"/>
  <c r="A15" i="1" s="1"/>
  <c r="A16" i="1" s="1"/>
  <c r="A17" i="1" s="1"/>
  <c r="A18" i="1" s="1"/>
  <c r="C19" i="1"/>
  <c r="C28" i="1" s="1"/>
  <c r="C37" i="1" s="1"/>
  <c r="C46" i="1" s="1"/>
  <c r="C55" i="1" s="1"/>
  <c r="C64" i="1" s="1"/>
  <c r="C73" i="1" s="1"/>
  <c r="B19" i="1"/>
  <c r="B28" i="1" s="1"/>
  <c r="B37" i="1" s="1"/>
  <c r="B46" i="1" s="1"/>
  <c r="B55" i="1" s="1"/>
  <c r="B64" i="1" s="1"/>
  <c r="B73" i="1" s="1"/>
  <c r="D19" i="1"/>
  <c r="D28" i="1" s="1"/>
  <c r="D37" i="1" s="1"/>
  <c r="D46" i="1" s="1"/>
  <c r="D55" i="1" s="1"/>
  <c r="D64" i="1" s="1"/>
  <c r="D73" i="1" s="1"/>
  <c r="L12" i="1"/>
  <c r="L13" i="1"/>
  <c r="L14" i="1"/>
  <c r="L15" i="1"/>
  <c r="L16" i="1"/>
  <c r="L11" i="1"/>
  <c r="D20" i="2"/>
  <c r="C31" i="7" s="1"/>
  <c r="J5" i="12" l="1"/>
  <c r="J5" i="11"/>
  <c r="J5" i="10"/>
  <c r="J7" i="10"/>
  <c r="L9" i="3"/>
  <c r="L10" i="1"/>
  <c r="J5" i="8"/>
  <c r="J5" i="6"/>
  <c r="J7" i="7"/>
  <c r="J7" i="3"/>
  <c r="M13" i="1"/>
  <c r="M12" i="1"/>
  <c r="M15" i="1"/>
  <c r="M14" i="1"/>
  <c r="M11" i="1"/>
  <c r="M16" i="1"/>
  <c r="E4" i="3"/>
  <c r="I4" i="3" s="1"/>
  <c r="H4" i="3"/>
  <c r="M10" i="1" l="1"/>
  <c r="J10" i="1" s="1"/>
  <c r="J5" i="3"/>
  <c r="L9" i="1"/>
  <c r="H5" i="3"/>
  <c r="H5" i="1"/>
  <c r="M9" i="1" l="1"/>
  <c r="J7" i="1" s="1"/>
  <c r="J5" i="1" l="1"/>
</calcChain>
</file>

<file path=xl/sharedStrings.xml><?xml version="1.0" encoding="utf-8"?>
<sst xmlns="http://schemas.openxmlformats.org/spreadsheetml/2006/main" count="2321" uniqueCount="770">
  <si>
    <t>GEORGE WASHINGTON UNIVERSITY (GWU)</t>
  </si>
  <si>
    <t>SCHOOL OF ENGINEERING and APPLIED SCIENCE (SEAS)</t>
  </si>
  <si>
    <t>DEPARTMENT OF CIVIL and ENVIRONMENTAL ENGINEERING (CEE)</t>
  </si>
  <si>
    <t>FALL</t>
  </si>
  <si>
    <t>SPRING</t>
  </si>
  <si>
    <t>Grade</t>
  </si>
  <si>
    <t>Date</t>
  </si>
  <si>
    <t>H/SS 3</t>
  </si>
  <si>
    <t>CE 2210 (117)</t>
  </si>
  <si>
    <t>CE 2220 (120)</t>
  </si>
  <si>
    <t>CE 6503 (242)</t>
  </si>
  <si>
    <t>H/SS 4</t>
  </si>
  <si>
    <t>CE 3240 (122)</t>
  </si>
  <si>
    <t>H/SS 5</t>
  </si>
  <si>
    <t>H/SS 6</t>
  </si>
  <si>
    <t>CE 4410 (168)</t>
  </si>
  <si>
    <t>CE 4620 (195)</t>
  </si>
  <si>
    <t>Design Elective</t>
  </si>
  <si>
    <t>Technical Elective</t>
  </si>
  <si>
    <t>CEE Curriculum Courses</t>
  </si>
  <si>
    <t>Area</t>
  </si>
  <si>
    <t>New</t>
  </si>
  <si>
    <t>Old</t>
  </si>
  <si>
    <t>Title</t>
  </si>
  <si>
    <t>Credit Hrs</t>
  </si>
  <si>
    <t>Semester</t>
  </si>
  <si>
    <t>Prerequisite</t>
  </si>
  <si>
    <t>Notes</t>
  </si>
  <si>
    <t>  APSC</t>
  </si>
  <si>
    <t> Applied Science</t>
  </si>
  <si>
    <t>  057</t>
  </si>
  <si>
    <t>F &amp; S</t>
  </si>
  <si>
    <t>  058</t>
  </si>
  <si>
    <t>  113</t>
  </si>
  <si>
    <t> Engineering Analysis I</t>
  </si>
  <si>
    <t>S</t>
  </si>
  <si>
    <t>COMPUTER SCIENCE</t>
  </si>
  <si>
    <t>Introduction to FORTRAN Programming</t>
  </si>
  <si>
    <t>F</t>
  </si>
  <si>
    <t>CHEM</t>
  </si>
  <si>
    <t>CHEMISTRY</t>
  </si>
  <si>
    <t>General Chemistry I</t>
  </si>
  <si>
    <t>Geol</t>
  </si>
  <si>
    <t>GEOLOGY</t>
  </si>
  <si>
    <t>Physical Geology</t>
  </si>
  <si>
    <t>MAE</t>
  </si>
  <si>
    <t>MICH. &amp; Aerospace</t>
  </si>
  <si>
    <t>Engineering Drawing and Computer Graphics</t>
  </si>
  <si>
    <t>Fluid Mechanics</t>
  </si>
  <si>
    <t>MATH</t>
  </si>
  <si>
    <t>MATHEMATICS</t>
  </si>
  <si>
    <t>Calculus with Precalculus I</t>
  </si>
  <si>
    <t>Calculus with Precalculus II</t>
  </si>
  <si>
    <t>Single-Variable Calculus II</t>
  </si>
  <si>
    <t>Multivariable Calculus</t>
  </si>
  <si>
    <t>PHYS</t>
  </si>
  <si>
    <t>PHYSICS</t>
  </si>
  <si>
    <t>University Physics I</t>
  </si>
  <si>
    <t>University Physics II</t>
  </si>
  <si>
    <t>UW</t>
  </si>
  <si>
    <t>UNIVERSITY WRITING</t>
  </si>
  <si>
    <t>University Writing </t>
  </si>
  <si>
    <t xml:space="preserve">  CE</t>
  </si>
  <si>
    <t> Civil Engineering</t>
  </si>
  <si>
    <t>  001</t>
  </si>
  <si>
    <t> Intro:Civil &amp; Environmentl Eng</t>
  </si>
  <si>
    <t>---</t>
  </si>
  <si>
    <t>Introduction to a Sustainable World</t>
  </si>
  <si>
    <t>  CE</t>
  </si>
  <si>
    <t>  117</t>
  </si>
  <si>
    <t>  120</t>
  </si>
  <si>
    <t> Intro to Mechanics of Solids</t>
  </si>
  <si>
    <t>Environmental Sustainability </t>
  </si>
  <si>
    <t>  170</t>
  </si>
  <si>
    <t> Intro to Transportation Engine</t>
  </si>
  <si>
    <t>Math 2233</t>
  </si>
  <si>
    <t> Materials Engineering</t>
  </si>
  <si>
    <t>WID</t>
  </si>
  <si>
    <t>  167W</t>
  </si>
  <si>
    <t>  121</t>
  </si>
  <si>
    <t>  122</t>
  </si>
  <si>
    <t>  192</t>
  </si>
  <si>
    <t> Reinforced Concrete Structures</t>
  </si>
  <si>
    <t>  194</t>
  </si>
  <si>
    <t> Envir Eng I:Water Resourc&amp;Qual</t>
  </si>
  <si>
    <t>  189</t>
  </si>
  <si>
    <t> Environmental Engineering Lab</t>
  </si>
  <si>
    <t>  193</t>
  </si>
  <si>
    <t> Hydraulics</t>
  </si>
  <si>
    <t>MAE 3126</t>
  </si>
  <si>
    <t>  188</t>
  </si>
  <si>
    <t> Hydraulics Laboratory</t>
  </si>
  <si>
    <t>  171</t>
  </si>
  <si>
    <t> Highway Engineering &amp; Design</t>
  </si>
  <si>
    <t>  191</t>
  </si>
  <si>
    <t> Metal Structures</t>
  </si>
  <si>
    <t>  190W</t>
  </si>
  <si>
    <t>  196</t>
  </si>
  <si>
    <t> Design/Cost Analysis-CE Struct</t>
  </si>
  <si>
    <t>  168</t>
  </si>
  <si>
    <t> Intro-Geotechnical Engineering</t>
  </si>
  <si>
    <t>  185</t>
  </si>
  <si>
    <t> Geotechnical Engineering Lab</t>
  </si>
  <si>
    <t xml:space="preserve"> ---</t>
  </si>
  <si>
    <t>Introduction to Geo-environmental Engineering</t>
  </si>
  <si>
    <t>  197</t>
  </si>
  <si>
    <t> Env Eng 2:Water Supply/Pollutn</t>
  </si>
  <si>
    <t>  195</t>
  </si>
  <si>
    <t> Hydrology &amp; Hydraulic Design</t>
  </si>
  <si>
    <t>  198</t>
  </si>
  <si>
    <t> Research</t>
  </si>
  <si>
    <t>1 to 3</t>
  </si>
  <si>
    <t>  199</t>
  </si>
  <si>
    <t> Special Topics</t>
  </si>
  <si>
    <t>1 to 6</t>
  </si>
  <si>
    <t>  201</t>
  </si>
  <si>
    <t> Numerical Methods in Enginrng</t>
  </si>
  <si>
    <t>T</t>
  </si>
  <si>
    <t>  202</t>
  </si>
  <si>
    <t> Application of Probability</t>
  </si>
  <si>
    <t>APSC 3115 (115)</t>
  </si>
  <si>
    <t>Core Course for M.Sc. Trans. Eng. Students</t>
  </si>
  <si>
    <t>  205</t>
  </si>
  <si>
    <t> Advanced Strength of Materials</t>
  </si>
  <si>
    <t>Core Course for M.Sc. Struct. Eng. Students</t>
  </si>
  <si>
    <t>  210</t>
  </si>
  <si>
    <t> Methods of Structural Analysis</t>
  </si>
  <si>
    <t>  213</t>
  </si>
  <si>
    <t> Reliability Analysis Engr Stru</t>
  </si>
  <si>
    <t>  214</t>
  </si>
  <si>
    <t> Analysis of Plates &amp; Shells</t>
  </si>
  <si>
    <t>  215</t>
  </si>
  <si>
    <t> Theory of Structural Stability</t>
  </si>
  <si>
    <t>  220</t>
  </si>
  <si>
    <t> Continuum Mechanics</t>
  </si>
  <si>
    <t>Core Course for M.Sc. Eng. Mech. Students</t>
  </si>
  <si>
    <t>  221</t>
  </si>
  <si>
    <t> Theory of Elasticity I</t>
  </si>
  <si>
    <t>Approval of department</t>
  </si>
  <si>
    <t>  222</t>
  </si>
  <si>
    <t> Plasticity</t>
  </si>
  <si>
    <t>  223</t>
  </si>
  <si>
    <t> Mechanics/ Composite Materials</t>
  </si>
  <si>
    <t>  227</t>
  </si>
  <si>
    <t> Intro to Finite Elmnt Analysis</t>
  </si>
  <si>
    <t>Core Course for M.Sc. Eng. Mech. Students
Core Course for M.Sc. Geo. Eng. Students
Core Course for M.Sc. Struct. Eng. Students
Core Course for M.Sc. Trans. Eng. Students</t>
  </si>
  <si>
    <t>  206</t>
  </si>
  <si>
    <t> Design of Reinforced Concrete</t>
  </si>
  <si>
    <t>CE 3310 (192)</t>
  </si>
  <si>
    <t>D</t>
  </si>
  <si>
    <t>Concrete</t>
  </si>
  <si>
    <t>  207</t>
  </si>
  <si>
    <t> Prestressed Concrete Structure</t>
  </si>
  <si>
    <t>  208</t>
  </si>
  <si>
    <t> Advanced Reinforced Concrete</t>
  </si>
  <si>
    <t>CE6301 (206)</t>
  </si>
  <si>
    <t>  209</t>
  </si>
  <si>
    <t> Bridge Design</t>
  </si>
  <si>
    <t>CE6302 (207)</t>
  </si>
  <si>
    <t>  211</t>
  </si>
  <si>
    <t> Design of Metal Structures</t>
  </si>
  <si>
    <t>CE4320 (191)</t>
  </si>
  <si>
    <t>Steel</t>
  </si>
  <si>
    <t>  212</t>
  </si>
  <si>
    <t> Advanced Metal Structures</t>
  </si>
  <si>
    <t>CE6320 (211)</t>
  </si>
  <si>
    <t>  216</t>
  </si>
  <si>
    <t> Structural Dynamics</t>
  </si>
  <si>
    <t>  217</t>
  </si>
  <si>
    <t> Random Vibration of Structures</t>
  </si>
  <si>
    <t>  218</t>
  </si>
  <si>
    <t> Structural Dgn Resist Nat Haz</t>
  </si>
  <si>
    <t>  225</t>
  </si>
  <si>
    <t> Intro to Biomechanics</t>
  </si>
  <si>
    <t>  230</t>
  </si>
  <si>
    <t> Fundamentals of Soil Behavior</t>
  </si>
  <si>
    <t>  231</t>
  </si>
  <si>
    <t> Theoretical Soil Mechanics</t>
  </si>
  <si>
    <t>CE4410 (168) (or equivalent)</t>
  </si>
  <si>
    <t>Core Course for M.Sc. Geo. Eng. Students</t>
  </si>
  <si>
    <t>  232</t>
  </si>
  <si>
    <t> Geotechnical Engineering</t>
  </si>
  <si>
    <t>Geo. Tech.</t>
  </si>
  <si>
    <t>  233</t>
  </si>
  <si>
    <t> Geotech Earthquake Engr</t>
  </si>
  <si>
    <t>  234</t>
  </si>
  <si>
    <t> Rock Engineering</t>
  </si>
  <si>
    <t>  240</t>
  </si>
  <si>
    <t> Environmental Chemistry</t>
  </si>
  <si>
    <t>  241</t>
  </si>
  <si>
    <t> Adv Sanitary Engr Design</t>
  </si>
  <si>
    <t>CE 4530 (197)</t>
  </si>
  <si>
    <t>  242</t>
  </si>
  <si>
    <t> Principles of Envr Engr</t>
  </si>
  <si>
    <t>  243</t>
  </si>
  <si>
    <t> Water/Waste Treatment Process</t>
  </si>
  <si>
    <t>  244</t>
  </si>
  <si>
    <t> Environmental Impact Assessmen</t>
  </si>
  <si>
    <t>  245</t>
  </si>
  <si>
    <t> Microbiology for EV Engrs</t>
  </si>
  <si>
    <t>  246</t>
  </si>
  <si>
    <t> Advanced Treatment Processes</t>
  </si>
  <si>
    <t>  247</t>
  </si>
  <si>
    <t> Industrial Waste Treatment</t>
  </si>
  <si>
    <t>  248</t>
  </si>
  <si>
    <t> Intro to Hazardous Wastes</t>
  </si>
  <si>
    <t>  250</t>
  </si>
  <si>
    <t> Open Channel Flow</t>
  </si>
  <si>
    <t>CE 3610 (193) or equivalent</t>
  </si>
  <si>
    <t>  251</t>
  </si>
  <si>
    <t> Hydraulic Engineering</t>
  </si>
  <si>
    <t>CE 3610 (193)</t>
  </si>
  <si>
    <t>  252</t>
  </si>
  <si>
    <t> Design of Dams</t>
  </si>
  <si>
    <t>Water R.</t>
  </si>
  <si>
    <t>  253</t>
  </si>
  <si>
    <t> Advanced Hydrology</t>
  </si>
  <si>
    <t>  254</t>
  </si>
  <si>
    <t> Ground Water and Seepage</t>
  </si>
  <si>
    <t>  255</t>
  </si>
  <si>
    <t> Mechanics of Water Waves</t>
  </si>
  <si>
    <t>ApSc 6213 (213)</t>
  </si>
  <si>
    <t>  257</t>
  </si>
  <si>
    <t> Hydraulic Modeling</t>
  </si>
  <si>
    <t>  258</t>
  </si>
  <si>
    <t> Numerical Methods in EV Engr</t>
  </si>
  <si>
    <t>  259</t>
  </si>
  <si>
    <t> Pollution Transport Systems</t>
  </si>
  <si>
    <t>CE 3610 (193), MAE 2131</t>
  </si>
  <si>
    <t>  260</t>
  </si>
  <si>
    <t> Analytical Mechanics</t>
  </si>
  <si>
    <t>  261</t>
  </si>
  <si>
    <t> Vehicle Dynamics</t>
  </si>
  <si>
    <t>CE 6701 (260)</t>
  </si>
  <si>
    <t>  262</t>
  </si>
  <si>
    <t> Vehicle Stand &amp; Crsh Test Anal</t>
  </si>
  <si>
    <t>  263</t>
  </si>
  <si>
    <t> Crash Investigation &amp; Analysis</t>
  </si>
  <si>
    <t>  264</t>
  </si>
  <si>
    <t> Non-Linear FEM &amp; Simulation</t>
  </si>
  <si>
    <t>  269</t>
  </si>
  <si>
    <t> Pavement &amp; Runway Design</t>
  </si>
  <si>
    <t>Pavment</t>
  </si>
  <si>
    <t>  270</t>
  </si>
  <si>
    <t> Systs Dynamics Modeling&amp;Contol</t>
  </si>
  <si>
    <t>  272</t>
  </si>
  <si>
    <t> Traffic Engin &amp; Highway Safety</t>
  </si>
  <si>
    <t>  273</t>
  </si>
  <si>
    <t> Intelligent Transportation Sys</t>
  </si>
  <si>
    <t>  290</t>
  </si>
  <si>
    <t>  291</t>
  </si>
  <si>
    <t> CEE Grad Internship</t>
  </si>
  <si>
    <t>Additional prerequisites may be required for a specific internship as determined by the research supervisor</t>
  </si>
  <si>
    <t>NA</t>
  </si>
  <si>
    <t>  298</t>
  </si>
  <si>
    <t>  299</t>
  </si>
  <si>
    <t> Thesis Research</t>
  </si>
  <si>
    <t>  300</t>
  </si>
  <si>
    <t>  320</t>
  </si>
  <si>
    <t> Theory of Elasticity II</t>
  </si>
  <si>
    <t>ApSc 6211 (211); CE 6207 (221)</t>
  </si>
  <si>
    <t>  321</t>
  </si>
  <si>
    <t> Nonlinear Mechanics/ Continua</t>
  </si>
  <si>
    <t>CE 6206 (220)</t>
  </si>
  <si>
    <t>  228</t>
  </si>
  <si>
    <t> Adv Finite Element Analysis</t>
  </si>
  <si>
    <t>  350</t>
  </si>
  <si>
    <t> Sedimentation Engineering</t>
  </si>
  <si>
    <t>  351</t>
  </si>
  <si>
    <t> Mechanics of Alluvial Channels</t>
  </si>
  <si>
    <t>  352</t>
  </si>
  <si>
    <t> Advanced Hydraulics</t>
  </si>
  <si>
    <t>  370</t>
  </si>
  <si>
    <t> Intelligent Systs Theory &amp;Appl</t>
  </si>
  <si>
    <t>CE 6707 (270)</t>
  </si>
  <si>
    <t>  226</t>
  </si>
  <si>
    <t> Advanced Biomechanics</t>
  </si>
  <si>
    <t>CE 6206 (220) or 6350 (225)</t>
  </si>
  <si>
    <t>  398</t>
  </si>
  <si>
    <t> Advanced Reading and Research</t>
  </si>
  <si>
    <t>  399</t>
  </si>
  <si>
    <t> Dissertation Research</t>
  </si>
  <si>
    <t>APSC 2057</t>
  </si>
  <si>
    <t>CHEM 1111</t>
  </si>
  <si>
    <t>GEOL 1001</t>
  </si>
  <si>
    <t>MAE 1004</t>
  </si>
  <si>
    <t>MAE 3126</t>
  </si>
  <si>
    <t>MATH 1020</t>
  </si>
  <si>
    <t>MATH 1021</t>
  </si>
  <si>
    <t>MATH 1231</t>
  </si>
  <si>
    <t>MATH 1232</t>
  </si>
  <si>
    <t>MATH  2233</t>
  </si>
  <si>
    <t>PHYS 1021</t>
  </si>
  <si>
    <t>PHYS 1022</t>
  </si>
  <si>
    <t>UW 1020</t>
  </si>
  <si>
    <t>CE 1010</t>
  </si>
  <si>
    <t>CE 1020</t>
  </si>
  <si>
    <t>CE 2210</t>
  </si>
  <si>
    <t>CE 2220</t>
  </si>
  <si>
    <t>CE 2510</t>
  </si>
  <si>
    <t>CE 3730</t>
  </si>
  <si>
    <t>CE 4450</t>
  </si>
  <si>
    <t>CE 6101</t>
  </si>
  <si>
    <t>CE 6102</t>
  </si>
  <si>
    <t>APSC 2058</t>
  </si>
  <si>
    <t>APSC 2113</t>
  </si>
  <si>
    <t>CE 2710</t>
  </si>
  <si>
    <t>CE 3110W</t>
  </si>
  <si>
    <t>CE 3111W</t>
  </si>
  <si>
    <t>CE 3230</t>
  </si>
  <si>
    <t>CE 3240</t>
  </si>
  <si>
    <t>CE 3310</t>
  </si>
  <si>
    <t>CE 3520</t>
  </si>
  <si>
    <t>CE 3521</t>
  </si>
  <si>
    <t>CE 3610</t>
  </si>
  <si>
    <t>CE 3611</t>
  </si>
  <si>
    <t>CE 3720</t>
  </si>
  <si>
    <t>CE 4320</t>
  </si>
  <si>
    <t>CE 4330W</t>
  </si>
  <si>
    <t>CE 4340</t>
  </si>
  <si>
    <t>CE 4410</t>
  </si>
  <si>
    <t>CE 4411</t>
  </si>
  <si>
    <t>CE 4530</t>
  </si>
  <si>
    <t>CE 4620</t>
  </si>
  <si>
    <t>CE 4810</t>
  </si>
  <si>
    <t>CE 4820</t>
  </si>
  <si>
    <t>CE 6201</t>
  </si>
  <si>
    <t>CE 6202</t>
  </si>
  <si>
    <t>CE 6203</t>
  </si>
  <si>
    <t>CE 6204</t>
  </si>
  <si>
    <t>CE 6205</t>
  </si>
  <si>
    <t>CE 6206</t>
  </si>
  <si>
    <t>CE 6207</t>
  </si>
  <si>
    <t>CE 6208</t>
  </si>
  <si>
    <t>CE 6209</t>
  </si>
  <si>
    <t>CE 6210</t>
  </si>
  <si>
    <t>CE 6301</t>
  </si>
  <si>
    <t>CE 6302</t>
  </si>
  <si>
    <t>CE 6310</t>
  </si>
  <si>
    <t>CE 6311</t>
  </si>
  <si>
    <t>CE 6320</t>
  </si>
  <si>
    <t>CE 6321</t>
  </si>
  <si>
    <t>CE 6340</t>
  </si>
  <si>
    <t>CE 6341</t>
  </si>
  <si>
    <t>CE 6342</t>
  </si>
  <si>
    <t>CE 6350</t>
  </si>
  <si>
    <t>CE 6401</t>
  </si>
  <si>
    <t>CE 6402</t>
  </si>
  <si>
    <t>CE 6403</t>
  </si>
  <si>
    <t>CE 6404</t>
  </si>
  <si>
    <t>CE 6405</t>
  </si>
  <si>
    <t>CE 6501</t>
  </si>
  <si>
    <t>CE 6502</t>
  </si>
  <si>
    <t>CE 6503</t>
  </si>
  <si>
    <t>CE 6504</t>
  </si>
  <si>
    <t>CE 6505</t>
  </si>
  <si>
    <t>CE 6506</t>
  </si>
  <si>
    <t>CE 6507</t>
  </si>
  <si>
    <t>CE 6508</t>
  </si>
  <si>
    <t>CE 6509</t>
  </si>
  <si>
    <t>CE 6601</t>
  </si>
  <si>
    <t>CE 6602</t>
  </si>
  <si>
    <t>CE 6603</t>
  </si>
  <si>
    <t>CE 6604</t>
  </si>
  <si>
    <t>CE 6605</t>
  </si>
  <si>
    <t>CE 6606</t>
  </si>
  <si>
    <t>CE 6608</t>
  </si>
  <si>
    <t>CE 6609</t>
  </si>
  <si>
    <t>CE 6610</t>
  </si>
  <si>
    <t>CE 6701</t>
  </si>
  <si>
    <t>CE 6702</t>
  </si>
  <si>
    <t>CE 6703</t>
  </si>
  <si>
    <t>CE 6704</t>
  </si>
  <si>
    <t>CE 6705</t>
  </si>
  <si>
    <t>CE 6706</t>
  </si>
  <si>
    <t>CE 6707</t>
  </si>
  <si>
    <t>CE 6721</t>
  </si>
  <si>
    <t>CE 6722</t>
  </si>
  <si>
    <t>CE 6800</t>
  </si>
  <si>
    <t>CE 6801</t>
  </si>
  <si>
    <t>CE 6808</t>
  </si>
  <si>
    <t>CE 6998</t>
  </si>
  <si>
    <t>CE 6999</t>
  </si>
  <si>
    <t>CE 8320</t>
  </si>
  <si>
    <t>CE 8321</t>
  </si>
  <si>
    <t>CE 8330</t>
  </si>
  <si>
    <t>CE 8350</t>
  </si>
  <si>
    <t>CE 8351</t>
  </si>
  <si>
    <t>CE 8352</t>
  </si>
  <si>
    <t>CE 8370</t>
  </si>
  <si>
    <t>CE 8380</t>
  </si>
  <si>
    <t>CE 8998</t>
  </si>
  <si>
    <t>CE 8999</t>
  </si>
  <si>
    <t>CSCI 1041</t>
  </si>
  <si>
    <t>Math 1231</t>
  </si>
  <si>
    <t>SEAS 1001</t>
  </si>
  <si>
    <t>Course
New Number</t>
  </si>
  <si>
    <t>Chem 1111</t>
  </si>
  <si>
    <t>SEAS</t>
  </si>
  <si>
    <t> School of Eng &amp; Applied Sci</t>
  </si>
  <si>
    <t>  721</t>
  </si>
  <si>
    <t> Chngng World by Engineering It</t>
  </si>
  <si>
    <t>  SEAS</t>
  </si>
  <si>
    <t>  920</t>
  </si>
  <si>
    <t> Continuing Research - Masters</t>
  </si>
  <si>
    <t>  930</t>
  </si>
  <si>
    <t> Examination Preparation</t>
  </si>
  <si>
    <t>  940</t>
  </si>
  <si>
    <t> Continuing Research - Doctoral</t>
  </si>
  <si>
    <t> Engineering Orientation</t>
  </si>
  <si>
    <t>SEAS 0721</t>
  </si>
  <si>
    <t>SEAS 0920</t>
  </si>
  <si>
    <t>SEAS 0930</t>
  </si>
  <si>
    <t>SEAS 0940</t>
  </si>
  <si>
    <t>H/SS 1</t>
  </si>
  <si>
    <t>H/SS</t>
  </si>
  <si>
    <t>H/SS 2</t>
  </si>
  <si>
    <t>Math 1232</t>
  </si>
  <si>
    <t>Phys 1021</t>
  </si>
  <si>
    <t>Total Credit Hours</t>
  </si>
  <si>
    <t>Starting AY</t>
  </si>
  <si>
    <t>ApSc 2113</t>
  </si>
  <si>
    <t>Phys 1022</t>
  </si>
  <si>
    <t>ApSc 2058</t>
  </si>
  <si>
    <t>Geol 1001</t>
  </si>
  <si>
    <t>ApSc 3115</t>
  </si>
  <si>
    <t>CE Technical Elective</t>
  </si>
  <si>
    <t>CE Design Elective</t>
  </si>
  <si>
    <t>CE</t>
  </si>
  <si>
    <t>Graduation AY</t>
  </si>
  <si>
    <t>Old Number</t>
  </si>
  <si>
    <t>Student ID #</t>
  </si>
  <si>
    <t>Admit Date</t>
  </si>
  <si>
    <t>Student's Name</t>
  </si>
  <si>
    <t>Advisor</t>
  </si>
  <si>
    <t>Chem 1112</t>
  </si>
  <si>
    <t>CHEM 1112</t>
  </si>
  <si>
    <t>General Chemistry II</t>
  </si>
  <si>
    <t>Environmental Engr. Option in Civil Engineering (B.Sc.)</t>
  </si>
  <si>
    <t>Bachelor of Science in Civil Engineering (B.Sc.)</t>
  </si>
  <si>
    <t>GPA</t>
  </si>
  <si>
    <t>Grade Levels (%)</t>
  </si>
  <si>
    <t>A</t>
  </si>
  <si>
    <t>&gt;=</t>
  </si>
  <si>
    <t xml:space="preserve">Excellent </t>
  </si>
  <si>
    <t>A-</t>
  </si>
  <si>
    <t>B+</t>
  </si>
  <si>
    <t>B</t>
  </si>
  <si>
    <t>Good</t>
  </si>
  <si>
    <t>B-</t>
  </si>
  <si>
    <t>C+</t>
  </si>
  <si>
    <t>C</t>
  </si>
  <si>
    <t>Satisfactory</t>
  </si>
  <si>
    <t>C-</t>
  </si>
  <si>
    <t>D+</t>
  </si>
  <si>
    <t>D-</t>
  </si>
  <si>
    <t>&lt;</t>
  </si>
  <si>
    <t>Fail</t>
  </si>
  <si>
    <t>Total Credits Hrs. of Program</t>
  </si>
  <si>
    <t>Total GPA</t>
  </si>
  <si>
    <t>Total Hrs</t>
  </si>
  <si>
    <t>Leading Professor</t>
  </si>
  <si>
    <t>Non CE Courses</t>
  </si>
  <si>
    <t>Applied Science</t>
  </si>
  <si>
    <t>Analytical Methods in Eng. I</t>
  </si>
  <si>
    <t>Haque/Silva</t>
  </si>
  <si>
    <t>Analytical Methods in Eng. II</t>
  </si>
  <si>
    <t>Haque</t>
  </si>
  <si>
    <t>Analytical Methods in Eng. III</t>
  </si>
  <si>
    <t>EMSE</t>
  </si>
  <si>
    <t xml:space="preserve">Eng. Management </t>
  </si>
  <si>
    <t>Survey of Finance  &amp; En. Economics</t>
  </si>
  <si>
    <t>Staff</t>
  </si>
  <si>
    <t>CE courses</t>
  </si>
  <si>
    <t>Eskandarian</t>
  </si>
  <si>
    <t>Silva</t>
  </si>
  <si>
    <t>Manzari</t>
  </si>
  <si>
    <t>Badie</t>
  </si>
  <si>
    <t>Sliva</t>
  </si>
  <si>
    <t>D/T</t>
  </si>
  <si>
    <t>Roddis</t>
  </si>
  <si>
    <t>CE 3240 (122), CE 4340 (196), 6340  or 6701</t>
  </si>
  <si>
    <t>Riffat</t>
  </si>
  <si>
    <t>Core Course for M.Sc. Env. Eng. Students
Core Course for M.Sc. Water R. Students</t>
  </si>
  <si>
    <t>Digges</t>
  </si>
  <si>
    <t>CE 2710 (170) or approval of department</t>
  </si>
  <si>
    <t>Eskandarian/Hamdar</t>
  </si>
  <si>
    <t>SEAS Grades and Corresponding GPA</t>
  </si>
  <si>
    <t>http://my.gwu.edu/mod/pws/courserenumbering.cfm</t>
  </si>
  <si>
    <t>Transportation Engr. Option in Civil Engineering (B.Sc.)</t>
  </si>
  <si>
    <t>Sustainability Engr. Option in Civil Engineering (B.Sc.)</t>
  </si>
  <si>
    <t>CE 3140</t>
  </si>
  <si>
    <t>Medical Preparation Option in Civil Engineering (B.Sc.)</t>
  </si>
  <si>
    <t> STAT</t>
  </si>
  <si>
    <t> Statistics</t>
  </si>
  <si>
    <t>STAT 2183</t>
  </si>
  <si>
    <t> 183</t>
  </si>
  <si>
    <t>Statistical Computing Packages</t>
  </si>
  <si>
    <t>Sustainability in Engineering Materials</t>
  </si>
  <si>
    <t>Sustainable Urban Planning Dynamics
Counted as H/SS 5</t>
  </si>
  <si>
    <t>ECE</t>
  </si>
  <si>
    <t>ECE 2110</t>
  </si>
  <si>
    <t>Circuit Theory</t>
  </si>
  <si>
    <t>CHEM 2151</t>
  </si>
  <si>
    <t>CHEM 2153</t>
  </si>
  <si>
    <t>Organic Chemistry</t>
  </si>
  <si>
    <t>Organic Chemistry Laboratory</t>
  </si>
  <si>
    <t>ApSc 2057</t>
  </si>
  <si>
    <t>CHEM 2154</t>
  </si>
  <si>
    <t>CHEM 2152</t>
  </si>
  <si>
    <t>Introductory Biology: Cells and Molecules</t>
  </si>
  <si>
    <t>BiSc</t>
  </si>
  <si>
    <t>BiSc 1111</t>
  </si>
  <si>
    <t>Introductory Biology: The Biology of Organisms</t>
  </si>
  <si>
    <t>BiSc 1112</t>
  </si>
  <si>
    <t>Columbian College of Arts and Sciences</t>
  </si>
  <si>
    <t>Chem 2151</t>
  </si>
  <si>
    <t>Chem 2153</t>
  </si>
  <si>
    <t>Chem 2152</t>
  </si>
  <si>
    <t>Chem 2154</t>
  </si>
  <si>
    <t>AY</t>
  </si>
  <si>
    <t>Engineering Analysis III</t>
  </si>
  <si>
    <t>APSC 3115</t>
  </si>
  <si>
    <t>Phil 772, Phil 771, HCS/Phil 775, Rel 770, Rel 771, Rel 772, Rel 773, Rel 775</t>
  </si>
  <si>
    <t># To expedite Secondary Fields of Studies, advisors could permit 3 courses in a desired department to meet secondary field requirements.</t>
  </si>
  <si>
    <t>AmCv 145, 175-176, 192</t>
  </si>
  <si>
    <t xml:space="preserve"> All Courses</t>
  </si>
  <si>
    <t>All courses except Clas 63</t>
  </si>
  <si>
    <t>All Courses</t>
  </si>
  <si>
    <t xml:space="preserve">EFL 61, 62 </t>
  </si>
  <si>
    <t xml:space="preserve">All Courses (including WSTU 140) </t>
  </si>
  <si>
    <t>Honors**</t>
  </si>
  <si>
    <t xml:space="preserve">Mus 3, 4, 7, 8, 101-102*, 103*-104*, 109, 110, 121, 125 </t>
  </si>
  <si>
    <t xml:space="preserve"> All Courses except Phil 45</t>
  </si>
  <si>
    <t xml:space="preserve">All Courses </t>
  </si>
  <si>
    <t>Sped 187, 188</t>
  </si>
  <si>
    <t xml:space="preserve">SPHR 72 </t>
  </si>
  <si>
    <t>TrDa 45, 46, 140*, 145-146, 191*</t>
  </si>
  <si>
    <t xml:space="preserve"> Jour 101, SMPA 50</t>
  </si>
  <si>
    <t xml:space="preserve">AmCv 50, 71-72, 165, 167, 186 </t>
  </si>
  <si>
    <t>Anth 2, 4, 150-159, 161-163, 165, 170-173, 174*, 175, 176*, 177, 178, 179*, 181*, 182-186, 190-192, 197, 198, 200</t>
  </si>
  <si>
    <t xml:space="preserve">All courses except Econ 123, 160 </t>
  </si>
  <si>
    <t>EMda 30, 100, 180, 188</t>
  </si>
  <si>
    <t>Geog 1, 2, 3, 110, 120, 127, 133-135, 141, 143, 144, 145*, 146*, 151, 154*, 161*, 164*</t>
  </si>
  <si>
    <t xml:space="preserve">HSCI 101, 103 </t>
  </si>
  <si>
    <t>HMSR 171, 172, 177</t>
  </si>
  <si>
    <t>IAff 90-93, 152</t>
  </si>
  <si>
    <t xml:space="preserve">126, 160 </t>
  </si>
  <si>
    <t>PSTD 10</t>
  </si>
  <si>
    <t xml:space="preserve">PCM 100, 128, 140 </t>
  </si>
  <si>
    <t>PUBH 110, 111, 112, 114</t>
  </si>
  <si>
    <t xml:space="preserve">All courses except Soc 192, 195* </t>
  </si>
  <si>
    <t>TSTD 104</t>
  </si>
  <si>
    <t xml:space="preserve">Iaff/PSc 770, Iaff/PSc 772 </t>
  </si>
  <si>
    <t>Exercise Science*</t>
  </si>
  <si>
    <t>Geography and Regional Science</t>
  </si>
  <si>
    <t>Health Sciences*</t>
  </si>
  <si>
    <t>Human Services*</t>
  </si>
  <si>
    <t>International Affairs</t>
  </si>
  <si>
    <t>Naval Science</t>
  </si>
  <si>
    <t xml:space="preserve">Peace Studies* </t>
  </si>
  <si>
    <t>Political Communication*</t>
  </si>
  <si>
    <t>Political Science</t>
  </si>
  <si>
    <t>Psychology</t>
  </si>
  <si>
    <t xml:space="preserve">Public Health* </t>
  </si>
  <si>
    <t xml:space="preserve">Tourism Studies* </t>
  </si>
  <si>
    <t>University Professors*</t>
  </si>
  <si>
    <t>Women's Studies</t>
  </si>
  <si>
    <t>American Studies</t>
  </si>
  <si>
    <t>Economics</t>
  </si>
  <si>
    <t>Electronic Media*</t>
  </si>
  <si>
    <t>Anthropology</t>
  </si>
  <si>
    <t>Sociology 
(Not Human Services or Legal Assistant Program)</t>
  </si>
  <si>
    <t>Classics</t>
  </si>
  <si>
    <t>East Asian Languages and Literatures</t>
  </si>
  <si>
    <t>English and American Literature</t>
  </si>
  <si>
    <t>English as a Foreign Language*</t>
  </si>
  <si>
    <t>Germanic Languages and Literatures</t>
  </si>
  <si>
    <t>History $</t>
  </si>
  <si>
    <t>Humanities</t>
  </si>
  <si>
    <t>Journalism*</t>
  </si>
  <si>
    <t>Music Theory, History, and Literature</t>
  </si>
  <si>
    <t>Philosophy</t>
  </si>
  <si>
    <t>Religion</t>
  </si>
  <si>
    <t>Romance Languages and Literatures</t>
  </si>
  <si>
    <t>Slavic Languages and Literatures</t>
  </si>
  <si>
    <t>Special Education*</t>
  </si>
  <si>
    <t>Speech and Hearing*</t>
  </si>
  <si>
    <t>Theatre and Dance</t>
  </si>
  <si>
    <t>English 
(NOT Expository Writing; NOT Creative Writing)</t>
  </si>
  <si>
    <t xml:space="preserve"> Art History 
(Not Fine Arts)</t>
  </si>
  <si>
    <r>
      <t>Single-Variable Calculus I</t>
    </r>
    <r>
      <rPr>
        <sz val="12"/>
        <color rgb="FF000000"/>
        <rFont val="Verdana"/>
        <family val="2"/>
      </rPr>
      <t> </t>
    </r>
  </si>
  <si>
    <t>WSTU 1, 2, 120, 125</t>
  </si>
  <si>
    <t>CE 6000 &amp; 8000 Level</t>
  </si>
  <si>
    <t>CE M.SC. Course</t>
  </si>
  <si>
    <t>5-Year Bachelor/Mater of Science in Structural Engineering (B.Sc./M.Sc.)</t>
  </si>
  <si>
    <t>5-Year Bachelor/Mater of Science in Environmental Engineering (B.Sc./M.Sc.)</t>
  </si>
  <si>
    <t>5-Year Bachelor/Mater of Science in Transportation Engineering (B.Sc./M.Sc.)</t>
  </si>
  <si>
    <t>5-Year B.Sc. Degree in Civil Engineering &amp; Physics</t>
  </si>
  <si>
    <t>GCR</t>
  </si>
  <si>
    <t>Phys 1023</t>
  </si>
  <si>
    <t>PHYS 1023</t>
  </si>
  <si>
    <t>University Physics III (Modern Physics)</t>
  </si>
  <si>
    <t>Intermediate Laboratory</t>
  </si>
  <si>
    <t>PHYS 2151W</t>
  </si>
  <si>
    <t>151W</t>
  </si>
  <si>
    <t>Phys 2151W</t>
  </si>
  <si>
    <t>PHYS 2161</t>
  </si>
  <si>
    <t>Mechanics</t>
  </si>
  <si>
    <t>Phys 2161</t>
  </si>
  <si>
    <t>Phys 2165</t>
  </si>
  <si>
    <t>PHYS 2165</t>
  </si>
  <si>
    <t>CE 3529</t>
  </si>
  <si>
    <t>Phys 2164</t>
  </si>
  <si>
    <t>PHYS 2164</t>
  </si>
  <si>
    <t>Thermal and Statistical Physics</t>
  </si>
  <si>
    <t>Electromagnetic Theory I</t>
  </si>
  <si>
    <t>PHYS 2167</t>
  </si>
  <si>
    <t>Principles of Quantum Physics</t>
  </si>
  <si>
    <t>Phys 2167</t>
  </si>
  <si>
    <t>PHYS Elective</t>
  </si>
  <si>
    <t>Phys Elective</t>
  </si>
  <si>
    <t>General Curriculum Requirements</t>
  </si>
  <si>
    <t>CE 2220 (120) &amp; CE3240 (122) or equivalent</t>
  </si>
  <si>
    <t>CE 2220 (120) &amp; CE3240 (122)</t>
  </si>
  <si>
    <t>CE 6206 (220)</t>
  </si>
  <si>
    <t>CE 4410 (168) or equivalent</t>
  </si>
  <si>
    <t>Env. Eng.</t>
  </si>
  <si>
    <t>Reqd course for BS env option</t>
  </si>
  <si>
    <t>CE 3520 or equivalent</t>
  </si>
  <si>
    <t>CE 6504 (233) and Graduate standing</t>
  </si>
  <si>
    <t>MAE3126 ( or equivalent)  
&amp; CE 2210 (or equivalent)</t>
  </si>
  <si>
    <t>Trans. Safety</t>
  </si>
  <si>
    <t>Hamdar/Eskandarian</t>
  </si>
  <si>
    <t>Haque/Eskandarian</t>
  </si>
  <si>
    <t>Haque/Silva/li</t>
  </si>
  <si>
    <t>Silva, Li</t>
  </si>
  <si>
    <t>Badie/Manzari</t>
  </si>
  <si>
    <t>Silva,/Badie/Manzari</t>
  </si>
  <si>
    <t xml:space="preserve">Staff </t>
  </si>
  <si>
    <t>S (Even)</t>
  </si>
  <si>
    <t>F (Odd)</t>
  </si>
  <si>
    <t>AS ARRANG.</t>
  </si>
  <si>
    <t>S (Odd)</t>
  </si>
  <si>
    <t>F (Even)</t>
  </si>
  <si>
    <t>See the T&amp;D List</t>
  </si>
  <si>
    <t>F &amp; S &amp; Sum</t>
  </si>
  <si>
    <t>APSC 6211</t>
  </si>
  <si>
    <t>APSC 6212</t>
  </si>
  <si>
    <t>APSC 6213</t>
  </si>
  <si>
    <t>APSC 6410</t>
  </si>
  <si>
    <t>APSC</t>
  </si>
  <si>
    <t>ApSc 2058 (58),  ApSc 2113 (113) &amp; Senior Standing</t>
  </si>
  <si>
    <t>ApSC 2058 (58), CE 2220 (120) &amp; Senior Standing</t>
  </si>
  <si>
    <t>ApSC 2058 (58), CE 2220 (120), ApSc 3115 (115) (or Equiv.)  &amp; Senior Standing</t>
  </si>
  <si>
    <t>CE 2220 (120) &amp; CE 6210 (227) &amp; Senior Standing</t>
  </si>
  <si>
    <t>CE 2710 (170) or CE 3720 (171) &amp; Senior Standing</t>
  </si>
  <si>
    <t>H &amp; SS Courses Approved by the CEE Department
Revised 11/03/2012</t>
  </si>
  <si>
    <t>*</t>
  </si>
  <si>
    <t>Proficiency in one computer language
and
CE 2220 (120) &amp; CE3240 (122)</t>
  </si>
  <si>
    <t>Water Resources Planning/Contr</t>
  </si>
  <si>
    <t>Civil Engineering</t>
  </si>
  <si>
    <t>CE 6607</t>
  </si>
  <si>
    <t>* The % is set by the course leading professor</t>
  </si>
  <si>
    <t>See the H/SS List</t>
  </si>
  <si>
    <t>CEE Curriculum Sheets - AY 2013-2014</t>
  </si>
  <si>
    <t>Notes:</t>
  </si>
  <si>
    <t>One year of high school algebra</t>
  </si>
  <si>
    <t>The placement examination or a score of 560 or above on the SAT II in mathematics</t>
  </si>
  <si>
    <t>The placement examination or a score of 720 or above on the SAT II in mathematics</t>
  </si>
  <si>
    <t>T/D List
Technical &amp; Design Elective Courses for CEE UG Senior Students</t>
  </si>
  <si>
    <t> Structural Theory I (w recitation)</t>
  </si>
  <si>
    <t> Analytical Mechanics I (w recitation)</t>
  </si>
  <si>
    <t> Analytical Mechanics II (w recitation)</t>
  </si>
  <si>
    <t>Last update:</t>
  </si>
  <si>
    <t> Engineering Computations (w recitation)</t>
  </si>
  <si>
    <t>ApSc 2058 (58)</t>
  </si>
  <si>
    <t>Math 1232 (32)</t>
  </si>
  <si>
    <t> Math 1220 (20)</t>
  </si>
  <si>
    <r>
      <t>Math 1221</t>
    </r>
    <r>
      <rPr>
        <sz val="12"/>
        <color rgb="FF000000"/>
        <rFont val="Calibri"/>
        <family val="2"/>
        <scheme val="minor"/>
      </rPr>
      <t> (21) or </t>
    </r>
    <r>
      <rPr>
        <sz val="12"/>
        <color theme="1"/>
        <rFont val="Calibri"/>
        <family val="2"/>
        <scheme val="minor"/>
      </rPr>
      <t>1231 (31)</t>
    </r>
  </si>
  <si>
    <t>Math 1231 (31), co-requisite Math 1232 (32)</t>
  </si>
  <si>
    <t>Phys 1021 (21)</t>
  </si>
  <si>
    <t>Prerequisite: Phys 1022 (22), Math 2233 (33)</t>
  </si>
  <si>
    <t>Corequisite: Phys 1023 (23)</t>
  </si>
  <si>
    <t>Phys 1023 (23), Math 2233 (33)</t>
  </si>
  <si>
    <r>
      <t>Corequisite: ApSc </t>
    </r>
    <r>
      <rPr>
        <sz val="12"/>
        <color theme="1"/>
        <rFont val="Verdana"/>
        <family val="2"/>
      </rPr>
      <t>2113 (113)</t>
    </r>
    <r>
      <rPr>
        <sz val="12"/>
        <color rgb="FF000000"/>
        <rFont val="Verdana"/>
        <family val="2"/>
      </rPr>
      <t>, Phys </t>
    </r>
    <r>
      <rPr>
        <sz val="12"/>
        <color theme="1"/>
        <rFont val="Verdana"/>
        <family val="2"/>
      </rPr>
      <t>1022 (22)</t>
    </r>
  </si>
  <si>
    <t>Chem 1111 (11)</t>
  </si>
  <si>
    <t>Chem 1113 (13)</t>
  </si>
  <si>
    <t>Concurrent registration: Chem 2152 (52)</t>
  </si>
  <si>
    <r>
      <t>Math 1220 (20)</t>
    </r>
    <r>
      <rPr>
        <sz val="12"/>
        <color rgb="FF000000"/>
        <rFont val="Calibri"/>
        <family val="2"/>
        <scheme val="minor"/>
      </rPr>
      <t xml:space="preserve"> or Math </t>
    </r>
    <r>
      <rPr>
        <sz val="12"/>
        <color theme="1"/>
        <rFont val="Calibri"/>
        <family val="2"/>
        <scheme val="minor"/>
      </rPr>
      <t>1231 (31)</t>
    </r>
  </si>
  <si>
    <t>CE 6601 (250) or approval of department</t>
  </si>
  <si>
    <t>CE 6206 (220), 6210 (227), or MAE 6210, MAE 6286</t>
  </si>
  <si>
    <t>CE 3520 (194) or equivalent</t>
  </si>
  <si>
    <t>Chem 1111 (11), Chem 1112 (12)</t>
  </si>
  <si>
    <t>ApSc 3115 (115) &amp; CE6340 (216) (or equivalent)</t>
  </si>
  <si>
    <t>CE3240 (122) or equivalent</t>
  </si>
  <si>
    <t>ApSc 3115 (115), CE 3610 (193)</t>
  </si>
  <si>
    <t>CE 3520 (194)</t>
  </si>
  <si>
    <t>CE 4410 (168)</t>
  </si>
  <si>
    <t>CE 2220 (120), MAE 3126</t>
  </si>
  <si>
    <t>CE 3520 (194), CE 4410 (168)</t>
  </si>
  <si>
    <t>CE 3240 (122)</t>
  </si>
  <si>
    <t>CE 2710 (170)</t>
  </si>
  <si>
    <t>Math 2233 (33) or ApSc 3115 (115), CE 2220 (120)</t>
  </si>
  <si>
    <t>ApSc 2057 (57), ApSc 2113 (113)</t>
  </si>
  <si>
    <t>Math 2233 (33)</t>
  </si>
  <si>
    <t xml:space="preserve">CE 2220 (120) </t>
  </si>
  <si>
    <t>CE 3110 (166W), CE 3111 (167W)</t>
  </si>
  <si>
    <t>CE 2210 (117), CE 2220 (120)</t>
  </si>
  <si>
    <t>CE 3230 (121)</t>
  </si>
  <si>
    <t>Concurrent Registration CE 3240 (122)</t>
  </si>
  <si>
    <t>CE3610 (193)</t>
  </si>
  <si>
    <t>ApSc 2057 (57)</t>
  </si>
  <si>
    <t>Math 1232 (32), UW 1020 (20)</t>
  </si>
  <si>
    <t>Prerequisite or concurrent registration: ApSc 2113 (113), Phys 1021 (21)</t>
  </si>
  <si>
    <t>Chem 1112 (12)</t>
  </si>
  <si>
    <t>Concurrent registration: Chem 2151 (51)</t>
  </si>
  <si>
    <t>Successful completion of all CE courses up to the end of the 7th semester</t>
  </si>
  <si>
    <t> Contracts and Specifications (WID)</t>
  </si>
  <si>
    <t>CE 3110</t>
  </si>
  <si>
    <t>  166</t>
  </si>
  <si>
    <t> Mechanics of Materials Lab (WID)</t>
  </si>
  <si>
    <t>Introduction to C Programming</t>
  </si>
  <si>
    <t>CSCI 1121</t>
  </si>
  <si>
    <t> Structural Theory II (w recitation)</t>
  </si>
  <si>
    <t>CSCI 1121</t>
  </si>
  <si>
    <t>CSCI</t>
  </si>
  <si>
    <t>CEE v4 - May 31-2013</t>
  </si>
  <si>
    <t>This file contains many sheets that are cross linked</t>
  </si>
  <si>
    <t>Please, do not make any changes</t>
  </si>
  <si>
    <t>If you have any comments or want to make canges, please contact Dr Badie</t>
  </si>
  <si>
    <t>This file was compiled By Dr Badie (Chair of the CEE UCC)</t>
  </si>
  <si>
    <t>Performance</t>
  </si>
  <si>
    <t>Low Pass</t>
  </si>
  <si>
    <t>Department</t>
  </si>
  <si>
    <t>Courses</t>
  </si>
  <si>
    <t>HUMANITIES (H)
(3 courses are required, where 2 courses must be taken from the same deparment)</t>
  </si>
  <si>
    <t>SOCIAL SCIENCES (SS)
(3 courses are required, where 2 courses must be taken from the same deparment)</t>
  </si>
  <si>
    <t>$ History may often be counted as a social science at the advisor’s suggestion</t>
  </si>
  <si>
    <t>* Newly added courses</t>
  </si>
  <si>
    <t>** Honors courses maybe counted in the Humanities or Social Sciences, depending on the course focus</t>
  </si>
  <si>
    <t xml:space="preserve"> </t>
  </si>
  <si>
    <t>Rules for the Ph.D. Program</t>
  </si>
  <si>
    <t>Students with a Master's degree:  At least 6 courses (18 credits) and 12 credits of research</t>
  </si>
  <si>
    <t>PhD students are required to have two minors (one in Applied Science and one in other fields).  At least two courses in each minor must be taken.  </t>
  </si>
  <si>
    <t xml:space="preserve">If the TOEFL score is higher than 100, they don't have to take any English class. </t>
  </si>
  <si>
    <t xml:space="preserve"> If the score is less than 100, then English course is required. </t>
  </si>
  <si>
    <t> They should contact ask Adina Luv to find out where they stand.</t>
  </si>
  <si>
    <t>The above are the minimum number of courses required for the PhD degree. </t>
  </si>
  <si>
    <t xml:space="preserve"> If students need to take more courses area to gain knowledge in their fields of research, they should take them in consultation with their academic advisor.</t>
  </si>
  <si>
    <t>Students without a Master's degree:  At least 14 courses (42 credits) and 12 credits of research. Maintaine the 3 core classes.</t>
  </si>
  <si>
    <t>Rules for the M.Sc. Program</t>
  </si>
  <si>
    <t>Regular students:</t>
  </si>
  <si>
    <t>Non thesis option:</t>
  </si>
  <si>
    <t xml:space="preserve">11 courses </t>
  </si>
  <si>
    <t>@</t>
  </si>
  <si>
    <t>3 CH</t>
  </si>
  <si>
    <t>=</t>
  </si>
  <si>
    <t>33 chs</t>
  </si>
  <si>
    <t>Thesis option:</t>
  </si>
  <si>
    <t xml:space="preserve">9 courses </t>
  </si>
  <si>
    <t xml:space="preserve">10 courses </t>
  </si>
  <si>
    <t>3 ch</t>
  </si>
  <si>
    <t>30 chs</t>
  </si>
  <si>
    <t>The 2 research courses con not be taken in the same semester</t>
  </si>
  <si>
    <t>27 chs</t>
  </si>
  <si>
    <t>GW five yr program:</t>
  </si>
  <si>
    <t>8 regular courses (including 3 core courses) + 2 courses for research</t>
  </si>
  <si>
    <t>7 regular courses (including 3 core courses) + 2 courses for research</t>
  </si>
  <si>
    <t>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</si>
</sst>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Verdana"/>
      <family val="2"/>
    </font>
    <font>
      <sz val="12"/>
      <color rgb="FF000000"/>
      <name val="Verdana"/>
      <family val="2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u/>
      <sz val="20"/>
      <color theme="10"/>
      <name val="Calibri"/>
      <family val="2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10"/>
      <color rgb="FF000000"/>
      <name val="Arial"/>
      <family val="2"/>
    </font>
    <font>
      <b/>
      <sz val="1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9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21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/>
    <xf numFmtId="0" fontId="2" fillId="0" borderId="0" xfId="0" applyFont="1" applyBorder="1"/>
    <xf numFmtId="0" fontId="4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/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/>
    <xf numFmtId="0" fontId="2" fillId="5" borderId="8" xfId="0" applyFont="1" applyFill="1" applyBorder="1" applyAlignment="1">
      <alignment horizontal="center" wrapText="1"/>
    </xf>
    <xf numFmtId="0" fontId="2" fillId="5" borderId="1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6" fillId="0" borderId="2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vertical="center" wrapText="1"/>
    </xf>
    <xf numFmtId="0" fontId="2" fillId="4" borderId="2" xfId="0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vertical="center" wrapText="1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0" fontId="4" fillId="0" borderId="9" xfId="0" applyFont="1" applyBorder="1" applyAlignment="1" applyProtection="1">
      <alignment vertical="center" wrapText="1"/>
      <protection locked="0"/>
    </xf>
    <xf numFmtId="0" fontId="4" fillId="0" borderId="12" xfId="0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/>
    </xf>
    <xf numFmtId="0" fontId="4" fillId="2" borderId="18" xfId="0" applyFont="1" applyFill="1" applyBorder="1" applyAlignment="1">
      <alignment horizontal="center" vertical="center" wrapText="1"/>
    </xf>
    <xf numFmtId="0" fontId="10" fillId="0" borderId="0" xfId="0" applyFont="1"/>
    <xf numFmtId="0" fontId="2" fillId="0" borderId="0" xfId="0" applyFont="1" applyAlignment="1">
      <alignment horizontal="center"/>
    </xf>
    <xf numFmtId="2" fontId="2" fillId="4" borderId="2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/>
    <xf numFmtId="9" fontId="14" fillId="6" borderId="8" xfId="2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8" xfId="0" quotePrefix="1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vertical="center" wrapText="1"/>
    </xf>
    <xf numFmtId="0" fontId="3" fillId="7" borderId="0" xfId="0" applyFont="1" applyFill="1" applyAlignment="1">
      <alignment vertical="center" wrapText="1"/>
    </xf>
    <xf numFmtId="0" fontId="3" fillId="3" borderId="8" xfId="0" quotePrefix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3" fillId="2" borderId="8" xfId="0" quotePrefix="1" applyFont="1" applyFill="1" applyBorder="1" applyAlignment="1">
      <alignment horizontal="center" vertical="center" wrapText="1"/>
    </xf>
    <xf numFmtId="0" fontId="3" fillId="8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18" fillId="4" borderId="27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 wrapText="1"/>
    </xf>
    <xf numFmtId="0" fontId="15" fillId="5" borderId="0" xfId="0" applyFont="1" applyFill="1" applyAlignment="1">
      <alignment vertical="center"/>
    </xf>
    <xf numFmtId="0" fontId="15" fillId="5" borderId="0" xfId="0" applyFont="1" applyFill="1"/>
    <xf numFmtId="0" fontId="15" fillId="5" borderId="8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 wrapText="1"/>
    </xf>
    <xf numFmtId="0" fontId="3" fillId="9" borderId="8" xfId="0" quotePrefix="1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3" fillId="0" borderId="0" xfId="0" applyFont="1" applyFill="1" applyAlignment="1">
      <alignment vertical="center" wrapText="1"/>
    </xf>
    <xf numFmtId="0" fontId="23" fillId="0" borderId="0" xfId="0" applyFont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4" fillId="5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/>
    </xf>
    <xf numFmtId="0" fontId="4" fillId="0" borderId="8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2" fontId="2" fillId="4" borderId="25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wrapText="1"/>
    </xf>
    <xf numFmtId="0" fontId="6" fillId="0" borderId="22" xfId="0" applyFont="1" applyBorder="1" applyAlignment="1" applyProtection="1">
      <alignment horizontal="center" vertical="center" wrapText="1"/>
    </xf>
    <xf numFmtId="0" fontId="6" fillId="0" borderId="24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4" borderId="4" xfId="0" applyFont="1" applyFill="1" applyBorder="1" applyAlignment="1" applyProtection="1">
      <alignment horizontal="center" vertical="center"/>
    </xf>
    <xf numFmtId="0" fontId="2" fillId="4" borderId="13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/>
    </xf>
    <xf numFmtId="0" fontId="6" fillId="4" borderId="2" xfId="0" applyFont="1" applyFill="1" applyBorder="1" applyAlignment="1" applyProtection="1">
      <alignment horizontal="center"/>
    </xf>
    <xf numFmtId="0" fontId="2" fillId="4" borderId="2" xfId="0" applyFont="1" applyFill="1" applyBorder="1" applyAlignment="1" applyProtection="1">
      <alignment horizontal="center"/>
    </xf>
    <xf numFmtId="0" fontId="2" fillId="4" borderId="4" xfId="0" applyFont="1" applyFill="1" applyBorder="1" applyAlignment="1" applyProtection="1">
      <alignment horizontal="center"/>
    </xf>
    <xf numFmtId="0" fontId="2" fillId="4" borderId="13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4" fillId="4" borderId="2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8" fillId="5" borderId="6" xfId="0" applyFont="1" applyFill="1" applyBorder="1" applyAlignment="1" applyProtection="1">
      <alignment horizontal="center"/>
    </xf>
    <xf numFmtId="9" fontId="14" fillId="0" borderId="8" xfId="2" applyFont="1" applyFill="1" applyBorder="1" applyAlignment="1" applyProtection="1">
      <alignment horizontal="center" vertical="center"/>
    </xf>
    <xf numFmtId="164" fontId="14" fillId="6" borderId="8" xfId="2" applyNumberFormat="1" applyFont="1" applyFill="1" applyBorder="1" applyAlignment="1" applyProtection="1">
      <alignment horizontal="center" vertical="center"/>
    </xf>
    <xf numFmtId="164" fontId="14" fillId="0" borderId="8" xfId="2" applyNumberFormat="1" applyFont="1" applyFill="1" applyBorder="1" applyAlignment="1" applyProtection="1">
      <alignment horizontal="center" vertical="center"/>
    </xf>
    <xf numFmtId="0" fontId="13" fillId="6" borderId="8" xfId="0" applyFont="1" applyFill="1" applyBorder="1" applyAlignment="1" applyProtection="1">
      <alignment horizontal="center" vertical="center" wrapText="1"/>
    </xf>
    <xf numFmtId="0" fontId="14" fillId="6" borderId="8" xfId="0" applyFont="1" applyFill="1" applyBorder="1" applyAlignment="1" applyProtection="1">
      <alignment horizontal="center" vertical="center" wrapText="1"/>
    </xf>
    <xf numFmtId="0" fontId="13" fillId="0" borderId="8" xfId="0" applyFont="1" applyFill="1" applyBorder="1" applyAlignment="1" applyProtection="1">
      <alignment horizontal="center" vertical="center" wrapText="1"/>
    </xf>
    <xf numFmtId="0" fontId="14" fillId="0" borderId="8" xfId="0" applyFont="1" applyFill="1" applyBorder="1" applyAlignment="1" applyProtection="1">
      <alignment horizontal="center" vertical="center" wrapText="1"/>
    </xf>
    <xf numFmtId="0" fontId="14" fillId="6" borderId="8" xfId="0" applyFont="1" applyFill="1" applyBorder="1" applyAlignment="1" applyProtection="1">
      <alignment horizontal="center" vertical="center"/>
    </xf>
    <xf numFmtId="0" fontId="13" fillId="0" borderId="0" xfId="0" applyFont="1" applyProtection="1"/>
    <xf numFmtId="0" fontId="13" fillId="4" borderId="8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" fillId="5" borderId="6" xfId="0" applyFont="1" applyFill="1" applyBorder="1" applyAlignment="1" applyProtection="1">
      <alignment horizontal="center"/>
    </xf>
    <xf numFmtId="0" fontId="2" fillId="5" borderId="15" xfId="0" applyFont="1" applyFill="1" applyBorder="1" applyAlignment="1" applyProtection="1">
      <alignment horizontal="center"/>
    </xf>
    <xf numFmtId="0" fontId="2" fillId="5" borderId="8" xfId="0" applyFont="1" applyFill="1" applyBorder="1" applyAlignment="1" applyProtection="1">
      <alignment horizontal="center" vertical="center" wrapText="1"/>
    </xf>
    <xf numFmtId="0" fontId="26" fillId="0" borderId="0" xfId="0" applyFont="1"/>
    <xf numFmtId="0" fontId="27" fillId="0" borderId="0" xfId="0" applyFont="1"/>
    <xf numFmtId="0" fontId="0" fillId="0" borderId="0" xfId="0" quotePrefix="1"/>
    <xf numFmtId="0" fontId="0" fillId="0" borderId="8" xfId="0" applyBorder="1" applyAlignment="1">
      <alignment horizontal="center"/>
    </xf>
    <xf numFmtId="0" fontId="0" fillId="0" borderId="8" xfId="0" applyBorder="1" applyAlignment="1" applyProtection="1">
      <alignment horizontal="center"/>
      <protection locked="0"/>
    </xf>
    <xf numFmtId="0" fontId="0" fillId="4" borderId="8" xfId="0" applyFill="1" applyBorder="1" applyAlignment="1">
      <alignment horizontal="center"/>
    </xf>
    <xf numFmtId="0" fontId="0" fillId="0" borderId="8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22" fillId="2" borderId="8" xfId="0" applyFont="1" applyFill="1" applyBorder="1" applyAlignment="1">
      <alignment horizontal="center" vertical="center" wrapText="1"/>
    </xf>
    <xf numFmtId="0" fontId="20" fillId="2" borderId="8" xfId="3" applyFont="1" applyFill="1" applyBorder="1" applyAlignment="1" applyProtection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21" fillId="2" borderId="28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30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/>
    </xf>
    <xf numFmtId="0" fontId="25" fillId="4" borderId="16" xfId="0" applyFont="1" applyFill="1" applyBorder="1" applyAlignment="1">
      <alignment horizontal="center" vertical="center" wrapText="1"/>
    </xf>
    <xf numFmtId="0" fontId="25" fillId="4" borderId="33" xfId="0" applyFont="1" applyFill="1" applyBorder="1" applyAlignment="1">
      <alignment horizontal="center" vertical="center" wrapText="1"/>
    </xf>
    <xf numFmtId="0" fontId="25" fillId="4" borderId="34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 applyProtection="1">
      <alignment horizontal="center" vertical="center" wrapText="1"/>
    </xf>
    <xf numFmtId="0" fontId="13" fillId="4" borderId="8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 applyProtection="1">
      <alignment horizontal="center" vertical="center" wrapText="1"/>
      <protection locked="0"/>
    </xf>
    <xf numFmtId="0" fontId="4" fillId="5" borderId="11" xfId="0" applyFont="1" applyFill="1" applyBorder="1" applyAlignment="1" applyProtection="1">
      <alignment horizontal="center" vertical="center" wrapText="1"/>
      <protection locked="0"/>
    </xf>
    <xf numFmtId="0" fontId="4" fillId="5" borderId="16" xfId="0" applyFont="1" applyFill="1" applyBorder="1" applyAlignment="1" applyProtection="1">
      <alignment horizontal="center" vertical="center" wrapText="1"/>
      <protection locked="0"/>
    </xf>
    <xf numFmtId="0" fontId="4" fillId="5" borderId="17" xfId="0" applyFont="1" applyFill="1" applyBorder="1" applyAlignment="1" applyProtection="1">
      <alignment horizontal="center" vertical="center" wrapText="1"/>
      <protection locked="0"/>
    </xf>
    <xf numFmtId="0" fontId="8" fillId="5" borderId="7" xfId="0" applyFont="1" applyFill="1" applyBorder="1" applyAlignment="1" applyProtection="1">
      <alignment horizontal="center" vertical="center" wrapText="1"/>
    </xf>
    <xf numFmtId="0" fontId="8" fillId="5" borderId="8" xfId="0" applyFont="1" applyFill="1" applyBorder="1" applyAlignment="1" applyProtection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 applyProtection="1">
      <alignment horizontal="center"/>
    </xf>
    <xf numFmtId="0" fontId="2" fillId="5" borderId="6" xfId="0" applyFont="1" applyFill="1" applyBorder="1" applyAlignment="1" applyProtection="1">
      <alignment horizontal="center"/>
    </xf>
    <xf numFmtId="0" fontId="2" fillId="5" borderId="15" xfId="0" applyFont="1" applyFill="1" applyBorder="1" applyAlignment="1" applyProtection="1">
      <alignment horizontal="center"/>
    </xf>
    <xf numFmtId="0" fontId="2" fillId="5" borderId="14" xfId="0" applyFont="1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2" fillId="5" borderId="8" xfId="0" applyFont="1" applyFill="1" applyBorder="1" applyAlignment="1" applyProtection="1">
      <alignment horizontal="center" vertical="center" wrapText="1"/>
    </xf>
    <xf numFmtId="0" fontId="2" fillId="5" borderId="16" xfId="0" applyFont="1" applyFill="1" applyBorder="1" applyAlignment="1" applyProtection="1">
      <alignment horizontal="center" vertical="center" wrapText="1"/>
    </xf>
    <xf numFmtId="0" fontId="15" fillId="0" borderId="8" xfId="0" quotePrefix="1" applyFont="1" applyBorder="1" applyAlignment="1">
      <alignment horizontal="center" vertical="center" wrapText="1"/>
    </xf>
  </cellXfs>
  <cellStyles count="4">
    <cellStyle name="Hyperlink" xfId="3" builtinId="8"/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</xdr:colOff>
      <xdr:row>0</xdr:row>
      <xdr:rowOff>180975</xdr:rowOff>
    </xdr:from>
    <xdr:to>
      <xdr:col>6</xdr:col>
      <xdr:colOff>571500</xdr:colOff>
      <xdr:row>4</xdr:row>
      <xdr:rowOff>169069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28900" y="180975"/>
          <a:ext cx="1600200" cy="750094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1</xdr:col>
      <xdr:colOff>209550</xdr:colOff>
      <xdr:row>5</xdr:row>
      <xdr:rowOff>98918</xdr:rowOff>
    </xdr:from>
    <xdr:to>
      <xdr:col>9</xdr:col>
      <xdr:colOff>446964</xdr:colOff>
      <xdr:row>8</xdr:row>
      <xdr:rowOff>57150</xdr:rowOff>
    </xdr:to>
    <xdr:pic>
      <xdr:nvPicPr>
        <xdr:cNvPr id="3" name="Picture 2" descr="CEE Logo"/>
        <xdr:cNvPicPr/>
      </xdr:nvPicPr>
      <xdr:blipFill>
        <a:blip xmlns:r="http://schemas.openxmlformats.org/officeDocument/2006/relationships" r:embed="rId2" cstate="print">
          <a:lum bright="18000" contrast="18000"/>
        </a:blip>
        <a:srcRect/>
        <a:stretch>
          <a:fillRect/>
        </a:stretch>
      </xdr:blipFill>
      <xdr:spPr bwMode="auto">
        <a:xfrm>
          <a:off x="819150" y="1051418"/>
          <a:ext cx="5114214" cy="52973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y.gwu.edu/mod/pws/courserenumbering.cf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J17"/>
  <sheetViews>
    <sheetView zoomScale="130" zoomScaleNormal="130" workbookViewId="0">
      <selection activeCell="K10" sqref="K10"/>
    </sheetView>
  </sheetViews>
  <sheetFormatPr defaultRowHeight="14.4" x14ac:dyDescent="0.3"/>
  <sheetData>
    <row r="10" spans="2:10" x14ac:dyDescent="0.3">
      <c r="B10" s="181" t="s">
        <v>665</v>
      </c>
      <c r="C10" s="181"/>
      <c r="D10" s="181"/>
      <c r="E10" s="181"/>
      <c r="F10" s="181"/>
      <c r="G10" s="181"/>
      <c r="H10" s="181"/>
      <c r="I10" s="181"/>
      <c r="J10" s="181"/>
    </row>
    <row r="12" spans="2:10" x14ac:dyDescent="0.3">
      <c r="B12" s="183" t="s">
        <v>666</v>
      </c>
      <c r="C12" s="182" t="s">
        <v>728</v>
      </c>
      <c r="D12" s="182"/>
      <c r="E12" s="182"/>
      <c r="F12" s="182"/>
      <c r="G12" s="182"/>
      <c r="H12" s="182"/>
      <c r="I12" s="182"/>
      <c r="J12" s="182"/>
    </row>
    <row r="13" spans="2:10" x14ac:dyDescent="0.3">
      <c r="B13" s="184"/>
      <c r="C13" s="182" t="s">
        <v>729</v>
      </c>
      <c r="D13" s="182"/>
      <c r="E13" s="182"/>
      <c r="F13" s="182"/>
      <c r="G13" s="182"/>
      <c r="H13" s="182"/>
      <c r="I13" s="182"/>
      <c r="J13" s="182"/>
    </row>
    <row r="14" spans="2:10" x14ac:dyDescent="0.3">
      <c r="B14" s="184"/>
      <c r="C14" s="182" t="s">
        <v>731</v>
      </c>
      <c r="D14" s="182"/>
      <c r="E14" s="182"/>
      <c r="F14" s="182"/>
      <c r="G14" s="182"/>
      <c r="H14" s="182"/>
      <c r="I14" s="182"/>
      <c r="J14" s="182"/>
    </row>
    <row r="15" spans="2:10" x14ac:dyDescent="0.3">
      <c r="B15" s="185"/>
      <c r="C15" s="182" t="s">
        <v>730</v>
      </c>
      <c r="D15" s="182"/>
      <c r="E15" s="182"/>
      <c r="F15" s="182"/>
      <c r="G15" s="182"/>
      <c r="H15" s="182"/>
      <c r="I15" s="182"/>
      <c r="J15" s="182"/>
    </row>
    <row r="17" spans="2:10" x14ac:dyDescent="0.3">
      <c r="B17" s="179" t="s">
        <v>674</v>
      </c>
      <c r="C17" s="179"/>
      <c r="D17" s="179"/>
      <c r="E17" s="180" t="s">
        <v>727</v>
      </c>
      <c r="F17" s="180"/>
      <c r="G17" s="180"/>
      <c r="H17" s="180"/>
      <c r="I17" s="180"/>
      <c r="J17" s="180"/>
    </row>
  </sheetData>
  <sheetProtection password="CD74" sheet="1" objects="1" scenarios="1"/>
  <mergeCells count="8">
    <mergeCell ref="B17:D17"/>
    <mergeCell ref="E17:J17"/>
    <mergeCell ref="B10:J10"/>
    <mergeCell ref="C12:J12"/>
    <mergeCell ref="C13:J13"/>
    <mergeCell ref="C14:J14"/>
    <mergeCell ref="C15:J15"/>
    <mergeCell ref="B12:B15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9"/>
  <sheetViews>
    <sheetView zoomScale="80" zoomScaleNormal="80" workbookViewId="0">
      <selection activeCell="G14" sqref="G14"/>
    </sheetView>
  </sheetViews>
  <sheetFormatPr defaultColWidth="9.109375" defaultRowHeight="15.6" x14ac:dyDescent="0.3"/>
  <cols>
    <col min="1" max="1" width="4.6640625" style="2" customWidth="1"/>
    <col min="2" max="2" width="21.88671875" style="3" customWidth="1"/>
    <col min="3" max="3" width="9.109375" style="2" customWidth="1"/>
    <col min="4" max="4" width="47.6640625" style="2" customWidth="1"/>
    <col min="5" max="5" width="8.33203125" style="2" customWidth="1"/>
    <col min="6" max="6" width="10.5546875" style="2" customWidth="1"/>
    <col min="7" max="7" width="47" style="3" customWidth="1"/>
    <col min="8" max="8" width="8.5546875" style="2" customWidth="1"/>
    <col min="9" max="9" width="12.5546875" style="2" customWidth="1"/>
    <col min="10" max="10" width="14.109375" style="18" customWidth="1"/>
    <col min="11" max="11" width="8" style="18" customWidth="1"/>
    <col min="12" max="13" width="6.6640625" style="18" customWidth="1"/>
    <col min="14" max="14" width="7.6640625" style="18" customWidth="1"/>
    <col min="15" max="24" width="9.109375" style="18"/>
    <col min="25" max="16384" width="9.109375" style="2"/>
  </cols>
  <sheetData>
    <row r="1" spans="1:24" s="51" customFormat="1" x14ac:dyDescent="0.3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2"/>
      <c r="L1" s="22"/>
      <c r="M1" s="22"/>
      <c r="N1" s="22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4" s="51" customFormat="1" x14ac:dyDescent="0.3">
      <c r="A2" s="214" t="s">
        <v>1</v>
      </c>
      <c r="B2" s="214"/>
      <c r="C2" s="214"/>
      <c r="D2" s="214"/>
      <c r="E2" s="214"/>
      <c r="F2" s="214"/>
      <c r="G2" s="214"/>
      <c r="H2" s="214"/>
      <c r="I2" s="214"/>
      <c r="J2" s="214"/>
      <c r="K2" s="22"/>
      <c r="L2" s="22"/>
      <c r="M2" s="22"/>
      <c r="N2" s="22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s="51" customFormat="1" ht="16.2" thickBot="1" x14ac:dyDescent="0.35">
      <c r="A3" s="214" t="s">
        <v>2</v>
      </c>
      <c r="B3" s="214"/>
      <c r="C3" s="214"/>
      <c r="D3" s="214"/>
      <c r="E3" s="214"/>
      <c r="F3" s="214"/>
      <c r="G3" s="214"/>
      <c r="H3" s="214"/>
      <c r="I3" s="214"/>
      <c r="J3" s="214"/>
      <c r="K3" s="22"/>
      <c r="L3" s="22"/>
      <c r="M3" s="22"/>
      <c r="N3" s="22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x14ac:dyDescent="0.3">
      <c r="B4" s="210" t="s">
        <v>420</v>
      </c>
      <c r="C4" s="211"/>
      <c r="D4" s="161">
        <v>2013</v>
      </c>
      <c r="E4" s="212">
        <f>D4+1</f>
        <v>2014</v>
      </c>
      <c r="F4" s="213"/>
      <c r="G4" s="173" t="s">
        <v>429</v>
      </c>
      <c r="H4" s="173">
        <f>D4+3</f>
        <v>2016</v>
      </c>
      <c r="I4" s="174">
        <f>E4+3</f>
        <v>2017</v>
      </c>
      <c r="J4" s="41" t="s">
        <v>460</v>
      </c>
    </row>
    <row r="5" spans="1:24" s="4" customFormat="1" ht="16.5" customHeight="1" thickBot="1" x14ac:dyDescent="0.35">
      <c r="B5" s="207" t="s">
        <v>492</v>
      </c>
      <c r="C5" s="208"/>
      <c r="D5" s="208"/>
      <c r="E5" s="208"/>
      <c r="F5" s="208"/>
      <c r="G5" s="175" t="s">
        <v>458</v>
      </c>
      <c r="H5" s="215">
        <f>E10+E19+E28+E37+E46+E55+E64+E73</f>
        <v>141</v>
      </c>
      <c r="I5" s="216"/>
      <c r="J5" s="42">
        <f>M9</f>
        <v>0</v>
      </c>
      <c r="K5" s="37"/>
      <c r="L5" s="8"/>
      <c r="M5" s="8"/>
      <c r="N5" s="11"/>
    </row>
    <row r="6" spans="1:24" s="5" customFormat="1" ht="15.75" customHeight="1" x14ac:dyDescent="0.3">
      <c r="B6" s="199" t="s">
        <v>433</v>
      </c>
      <c r="C6" s="200"/>
      <c r="D6" s="203"/>
      <c r="E6" s="203"/>
      <c r="F6" s="203"/>
      <c r="G6" s="26" t="s">
        <v>431</v>
      </c>
      <c r="H6" s="203"/>
      <c r="I6" s="205"/>
      <c r="J6" s="41" t="s">
        <v>459</v>
      </c>
      <c r="L6" s="21"/>
      <c r="M6" s="21"/>
      <c r="N6" s="21"/>
    </row>
    <row r="7" spans="1:24" s="5" customFormat="1" ht="16.5" customHeight="1" thickBot="1" x14ac:dyDescent="0.35">
      <c r="B7" s="201" t="s">
        <v>434</v>
      </c>
      <c r="C7" s="202"/>
      <c r="D7" s="204"/>
      <c r="E7" s="204"/>
      <c r="F7" s="204"/>
      <c r="G7" s="27" t="s">
        <v>432</v>
      </c>
      <c r="H7" s="204"/>
      <c r="I7" s="206"/>
      <c r="J7" s="43">
        <f>IF(M9=0,0,ROUND(L9/M9,2))</f>
        <v>0</v>
      </c>
      <c r="K7" s="44"/>
      <c r="L7" s="21"/>
      <c r="M7" s="21"/>
      <c r="N7" s="21"/>
    </row>
    <row r="8" spans="1:24" s="5" customFormat="1" ht="16.2" thickBot="1" x14ac:dyDescent="0.35">
      <c r="B8" s="124"/>
      <c r="C8" s="6"/>
      <c r="D8" s="7"/>
      <c r="E8" s="8"/>
      <c r="F8" s="8"/>
      <c r="G8" s="8"/>
      <c r="H8" s="8"/>
      <c r="I8" s="8"/>
      <c r="J8" s="8"/>
      <c r="K8" s="9"/>
      <c r="L8" s="10"/>
      <c r="M8" s="10"/>
      <c r="N8" s="10"/>
    </row>
    <row r="9" spans="1:24" s="15" customFormat="1" ht="32.25" customHeight="1" thickBot="1" x14ac:dyDescent="0.35">
      <c r="B9" s="30" t="s">
        <v>396</v>
      </c>
      <c r="C9" s="31" t="s">
        <v>430</v>
      </c>
      <c r="D9" s="31" t="s">
        <v>23</v>
      </c>
      <c r="E9" s="31" t="s">
        <v>24</v>
      </c>
      <c r="F9" s="31" t="s">
        <v>25</v>
      </c>
      <c r="G9" s="31" t="s">
        <v>26</v>
      </c>
      <c r="H9" s="32" t="s">
        <v>5</v>
      </c>
      <c r="I9" s="33" t="s">
        <v>6</v>
      </c>
      <c r="J9" s="52" t="s">
        <v>440</v>
      </c>
      <c r="K9" s="16"/>
      <c r="L9" s="40">
        <f>L10+L19+L28+L37+L46+L55+L64+L73</f>
        <v>0</v>
      </c>
      <c r="M9" s="40">
        <f>M10+M19+M28+M37+M46+M55+M64+M73</f>
        <v>0</v>
      </c>
    </row>
    <row r="10" spans="1:24" s="29" customFormat="1" ht="16.2" thickBot="1" x14ac:dyDescent="0.35">
      <c r="A10" s="148"/>
      <c r="B10" s="149" t="s">
        <v>25</v>
      </c>
      <c r="C10" s="149">
        <v>1</v>
      </c>
      <c r="D10" s="149" t="s">
        <v>419</v>
      </c>
      <c r="E10" s="149">
        <f>SUM(E11:E18)</f>
        <v>16</v>
      </c>
      <c r="F10" s="150" t="s">
        <v>3</v>
      </c>
      <c r="G10" s="150">
        <f>D4</f>
        <v>2013</v>
      </c>
      <c r="H10" s="45"/>
      <c r="I10" s="46"/>
      <c r="J10" s="55">
        <f>IF(M10=0,0,ROUND(L10/M10,2))</f>
        <v>0</v>
      </c>
      <c r="K10" s="13"/>
      <c r="L10" s="38">
        <f>SUM(L11:L18)</f>
        <v>0</v>
      </c>
      <c r="M10" s="39">
        <f>SUM(M11:M18)</f>
        <v>0</v>
      </c>
      <c r="N10" s="14"/>
    </row>
    <row r="11" spans="1:24" s="5" customFormat="1" x14ac:dyDescent="0.3">
      <c r="A11" s="151">
        <v>1</v>
      </c>
      <c r="B11" s="128" t="s">
        <v>295</v>
      </c>
      <c r="C11" s="129" t="str">
        <f>IF(B11=0,"",LOOKUP($B11,'Course List'!$C$6:$C$1017,'Course List'!D$6:D$1017))</f>
        <v>  001</v>
      </c>
      <c r="D11" s="129" t="str">
        <f>IF(B11=0,"",LOOKUP($B11,'Course List'!$C$6:$C$1017,'Course List'!E$6:E$1017))</f>
        <v> Intro:Civil &amp; Environmentl Eng</v>
      </c>
      <c r="E11" s="129">
        <f>IF(B11=0,"",LOOKUP($B11,'Course List'!$C$6:$C$1017,'Course List'!F$6:F$1017))</f>
        <v>1</v>
      </c>
      <c r="F11" s="129" t="str">
        <f>IF(B11=0,"",LOOKUP($B11,'Course List'!$C$6:$C$1017,'Course List'!G$6:G$1017))</f>
        <v>F</v>
      </c>
      <c r="G11" s="129" t="str">
        <f>IF(B11=0,"",LOOKUP($B11,'Course List'!$C$6:$C$1017,'Course List'!H$6:H$1017))</f>
        <v>None</v>
      </c>
      <c r="H11" s="47"/>
      <c r="I11" s="49"/>
      <c r="J11" s="34" t="str">
        <f>IF(H11=0,"",LOOKUP(H11,'GPA Table'!$B$5:$B$16,'GPA Table'!$E$5:$E$16))</f>
        <v/>
      </c>
      <c r="K11" s="9"/>
      <c r="L11" s="17">
        <f>IF(E11=0,0,IF(H11=0,0,J11*E11))</f>
        <v>0</v>
      </c>
      <c r="M11" s="17">
        <f>IF(H11=0,0,E11)</f>
        <v>0</v>
      </c>
      <c r="N11" s="10"/>
    </row>
    <row r="12" spans="1:24" s="5" customFormat="1" x14ac:dyDescent="0.3">
      <c r="A12" s="151">
        <f>A11+1</f>
        <v>2</v>
      </c>
      <c r="B12" s="130" t="s">
        <v>397</v>
      </c>
      <c r="C12" s="129">
        <f>IF(B12=0,"",LOOKUP($B12,'Course List'!$C$6:$C$1017,'Course List'!D$6:D$1017))</f>
        <v>11</v>
      </c>
      <c r="D12" s="129" t="str">
        <f>IF(B12=0,"",LOOKUP($B12,'Course List'!$C$6:$C$1017,'Course List'!E$6:E$1017))</f>
        <v>General Chemistry I</v>
      </c>
      <c r="E12" s="129">
        <f>IF(B12=0,"",LOOKUP($B12,'Course List'!$C$6:$C$1017,'Course List'!F$6:F$1017))</f>
        <v>4</v>
      </c>
      <c r="F12" s="129" t="str">
        <f>IF(B12=0,"",LOOKUP($B12,'Course List'!$C$6:$C$1017,'Course List'!G$6:G$1017))</f>
        <v>F &amp; S</v>
      </c>
      <c r="G12" s="129" t="str">
        <f>IF(B12=0,"",LOOKUP($B12,'Course List'!$C$6:$C$1017,'Course List'!H$6:H$1017))</f>
        <v>One year of high school algebra</v>
      </c>
      <c r="H12" s="47"/>
      <c r="I12" s="49"/>
      <c r="J12" s="35" t="str">
        <f>IF(H12=0,"",LOOKUP(H12,'GPA Table'!$B$5:$B$16,'GPA Table'!$E$5:$E$16))</f>
        <v/>
      </c>
      <c r="K12" s="9"/>
      <c r="L12" s="17">
        <f t="shared" ref="L12:L18" si="0">IF(E12=0,0,IF(H12=0,0,J12*E12))</f>
        <v>0</v>
      </c>
      <c r="M12" s="17">
        <f t="shared" ref="M12:M18" si="1">IF(H12=0,0,E12)</f>
        <v>0</v>
      </c>
      <c r="N12" s="10"/>
    </row>
    <row r="13" spans="1:24" s="5" customFormat="1" x14ac:dyDescent="0.3">
      <c r="A13" s="151">
        <f t="shared" ref="A13:A18" si="2">A12+1</f>
        <v>3</v>
      </c>
      <c r="B13" s="128" t="s">
        <v>414</v>
      </c>
      <c r="C13" s="129" t="str">
        <f>IF(B13=0,"",LOOKUP($B13,'Course List'!$C$6:$C$1017,'Course List'!D$6:D$1017))</f>
        <v>---</v>
      </c>
      <c r="D13" s="129" t="str">
        <f>IF(B13=0,"",LOOKUP($B13,'Course List'!$C$6:$C$1017,'Course List'!E$6:E$1017))</f>
        <v>See the H/SS List</v>
      </c>
      <c r="E13" s="129">
        <f>IF(B13=0,"",LOOKUP($B13,'Course List'!$C$6:$C$1017,'Course List'!F$6:F$1017))</f>
        <v>3</v>
      </c>
      <c r="F13" s="129" t="str">
        <f>IF(B13=0,"",LOOKUP($B13,'Course List'!$C$6:$C$1017,'Course List'!G$6:G$1017))</f>
        <v>F &amp; S</v>
      </c>
      <c r="G13" s="129" t="str">
        <f>IF(B13=0,"",LOOKUP($B13,'Course List'!$C$6:$C$1017,'Course List'!H$6:H$1017))</f>
        <v xml:space="preserve"> ---</v>
      </c>
      <c r="H13" s="47"/>
      <c r="I13" s="49"/>
      <c r="J13" s="35" t="str">
        <f>IF(H13=0,"",LOOKUP(H13,'GPA Table'!$B$5:$B$16,'GPA Table'!$E$5:$E$16))</f>
        <v/>
      </c>
      <c r="K13" s="9"/>
      <c r="L13" s="17">
        <f t="shared" si="0"/>
        <v>0</v>
      </c>
      <c r="M13" s="17">
        <f t="shared" si="1"/>
        <v>0</v>
      </c>
      <c r="N13" s="10"/>
    </row>
    <row r="14" spans="1:24" s="5" customFormat="1" ht="32.4" customHeight="1" x14ac:dyDescent="0.3">
      <c r="A14" s="151">
        <f t="shared" si="2"/>
        <v>4</v>
      </c>
      <c r="B14" s="128" t="s">
        <v>394</v>
      </c>
      <c r="C14" s="129">
        <f>IF(B14=0,"",LOOKUP($B14,'Course List'!$C$6:$C$1017,'Course List'!D$6:D$1017))</f>
        <v>31</v>
      </c>
      <c r="D14" s="129" t="str">
        <f>IF(B14=0,"",LOOKUP($B14,'Course List'!$C$6:$C$1017,'Course List'!E$6:E$1017))</f>
        <v>Single-Variable Calculus I </v>
      </c>
      <c r="E14" s="129">
        <f>IF(B14=0,"",LOOKUP($B14,'Course List'!$C$6:$C$1017,'Course List'!F$6:F$1017))</f>
        <v>3</v>
      </c>
      <c r="F14" s="129" t="str">
        <f>IF(B14=0,"",LOOKUP($B14,'Course List'!$C$6:$C$1017,'Course List'!G$6:G$1017))</f>
        <v>F &amp; S</v>
      </c>
      <c r="G14" s="129" t="str">
        <f>IF(B14=0,"",LOOKUP($B14,'Course List'!$C$6:$C$1017,'Course List'!H$6:H$1017))</f>
        <v>The placement examination or a score of 720 or above on the SAT II in mathematics</v>
      </c>
      <c r="H14" s="47"/>
      <c r="I14" s="49"/>
      <c r="J14" s="35" t="str">
        <f>IF(H14=0,"",LOOKUP(H14,'GPA Table'!$B$5:$B$16,'GPA Table'!$E$5:$E$16))</f>
        <v/>
      </c>
      <c r="K14" s="9"/>
      <c r="L14" s="17">
        <f t="shared" si="0"/>
        <v>0</v>
      </c>
      <c r="M14" s="17">
        <f t="shared" si="1"/>
        <v>0</v>
      </c>
      <c r="N14" s="10"/>
    </row>
    <row r="15" spans="1:24" s="5" customFormat="1" x14ac:dyDescent="0.3">
      <c r="A15" s="151">
        <f t="shared" si="2"/>
        <v>5</v>
      </c>
      <c r="B15" s="128" t="s">
        <v>395</v>
      </c>
      <c r="C15" s="129" t="str">
        <f>IF(B15=0,"",LOOKUP($B15,'Course List'!$C$6:$C$1017,'Course List'!D$6:D$1017))</f>
        <v>  001</v>
      </c>
      <c r="D15" s="129" t="str">
        <f>IF(B15=0,"",LOOKUP($B15,'Course List'!$C$6:$C$1017,'Course List'!E$6:E$1017))</f>
        <v> Engineering Orientation</v>
      </c>
      <c r="E15" s="129">
        <f>IF(B15=0,"",LOOKUP($B15,'Course List'!$C$6:$C$1017,'Course List'!F$6:F$1017))</f>
        <v>1</v>
      </c>
      <c r="F15" s="129" t="str">
        <f>IF(B15=0,"",LOOKUP($B15,'Course List'!$C$6:$C$1017,'Course List'!G$6:G$1017))</f>
        <v>F</v>
      </c>
      <c r="G15" s="129" t="str">
        <f>IF(B15=0,"",LOOKUP($B15,'Course List'!$C$6:$C$1017,'Course List'!H$6:H$1017))</f>
        <v xml:space="preserve"> ---</v>
      </c>
      <c r="H15" s="47"/>
      <c r="I15" s="49"/>
      <c r="J15" s="35" t="str">
        <f>IF(H15=0,"",LOOKUP(H15,'GPA Table'!$B$5:$B$16,'GPA Table'!$E$5:$E$16))</f>
        <v/>
      </c>
      <c r="K15" s="9"/>
      <c r="L15" s="17">
        <f t="shared" si="0"/>
        <v>0</v>
      </c>
      <c r="M15" s="17">
        <f t="shared" si="1"/>
        <v>0</v>
      </c>
      <c r="N15" s="10"/>
    </row>
    <row r="16" spans="1:24" s="5" customFormat="1" x14ac:dyDescent="0.3">
      <c r="A16" s="151">
        <f t="shared" si="2"/>
        <v>6</v>
      </c>
      <c r="B16" s="128" t="s">
        <v>294</v>
      </c>
      <c r="C16" s="129">
        <f>IF(B16=0,"",LOOKUP($B16,'Course List'!$C$6:$C$1017,'Course List'!D$6:D$1017))</f>
        <v>20</v>
      </c>
      <c r="D16" s="129" t="str">
        <f>IF(B16=0,"",LOOKUP($B16,'Course List'!$C$6:$C$1017,'Course List'!E$6:E$1017))</f>
        <v>University Writing </v>
      </c>
      <c r="E16" s="129">
        <f>IF(B16=0,"",LOOKUP($B16,'Course List'!$C$6:$C$1017,'Course List'!F$6:F$1017))</f>
        <v>4</v>
      </c>
      <c r="F16" s="129" t="str">
        <f>IF(B16=0,"",LOOKUP($B16,'Course List'!$C$6:$C$1017,'Course List'!G$6:G$1017))</f>
        <v>F &amp; S</v>
      </c>
      <c r="G16" s="129" t="str">
        <f>IF(B16=0,"",LOOKUP($B16,'Course List'!$C$6:$C$1017,'Course List'!H$6:H$1017))</f>
        <v xml:space="preserve"> ---</v>
      </c>
      <c r="H16" s="47"/>
      <c r="I16" s="49"/>
      <c r="J16" s="35" t="str">
        <f>IF(H16=0,"",LOOKUP(H16,'GPA Table'!$B$5:$B$16,'GPA Table'!$E$5:$E$16))</f>
        <v/>
      </c>
      <c r="K16" s="9"/>
      <c r="L16" s="17">
        <f t="shared" si="0"/>
        <v>0</v>
      </c>
      <c r="M16" s="17">
        <f t="shared" si="1"/>
        <v>0</v>
      </c>
      <c r="N16" s="10"/>
    </row>
    <row r="17" spans="1:14" s="5" customFormat="1" x14ac:dyDescent="0.3">
      <c r="A17" s="151">
        <f t="shared" si="2"/>
        <v>7</v>
      </c>
      <c r="B17" s="158"/>
      <c r="C17" s="83" t="str">
        <f>IF(B17=0,"",LOOKUP($B17,'Course List'!$C$6:$C$1017,'Course List'!D$6:D$1017))</f>
        <v/>
      </c>
      <c r="D17" s="83" t="str">
        <f>IF(B17=0,"",LOOKUP($B17,'Course List'!$C$6:$C$1017,'Course List'!E$6:E$1017))</f>
        <v/>
      </c>
      <c r="E17" s="83" t="str">
        <f>IF(B17=0,"",LOOKUP($B17,'Course List'!$C$6:$C$1017,'Course List'!F$6:F$1017))</f>
        <v/>
      </c>
      <c r="F17" s="83" t="str">
        <f>IF(B17=0,"",LOOKUP($B17,'Course List'!$C$6:$C$1017,'Course List'!G$6:G$1017))</f>
        <v/>
      </c>
      <c r="G17" s="83" t="str">
        <f>IF(B17=0,"",LOOKUP($B17,'Course List'!$C$6:$C$1017,'Course List'!H$6:H$1017))</f>
        <v/>
      </c>
      <c r="H17" s="47"/>
      <c r="I17" s="49"/>
      <c r="J17" s="35" t="str">
        <f>IF(H17=0,"",LOOKUP(H17,'GPA Table'!$B$5:$B$16,'GPA Table'!$E$5:$E$16))</f>
        <v/>
      </c>
      <c r="K17" s="9"/>
      <c r="L17" s="17">
        <f t="shared" si="0"/>
        <v>0</v>
      </c>
      <c r="M17" s="17">
        <f t="shared" si="1"/>
        <v>0</v>
      </c>
      <c r="N17" s="10"/>
    </row>
    <row r="18" spans="1:14" s="5" customFormat="1" ht="16.2" thickBot="1" x14ac:dyDescent="0.35">
      <c r="A18" s="152">
        <f t="shared" si="2"/>
        <v>8</v>
      </c>
      <c r="B18" s="160"/>
      <c r="C18" s="84" t="str">
        <f>IF(B18=0,"",LOOKUP($B18,'Course List'!$C$6:$C$1017,'Course List'!D$6:D$1017))</f>
        <v/>
      </c>
      <c r="D18" s="84" t="str">
        <f>IF(B18=0,"",LOOKUP($B18,'Course List'!$C$6:$C$1017,'Course List'!E$6:E$1017))</f>
        <v/>
      </c>
      <c r="E18" s="83" t="str">
        <f>IF(B18=0,"",LOOKUP($B18,'Course List'!$C$6:$C$1017,'Course List'!F$6:F$1017))</f>
        <v/>
      </c>
      <c r="F18" s="84" t="str">
        <f>IF(B18=0,"",LOOKUP($B18,'Course List'!$C$6:$C$1017,'Course List'!G$6:G$1017))</f>
        <v/>
      </c>
      <c r="G18" s="84" t="str">
        <f>IF(B18=0,"",LOOKUP($B18,'Course List'!$C$6:$C$1017,'Course List'!H$6:H$1017))</f>
        <v/>
      </c>
      <c r="H18" s="48"/>
      <c r="I18" s="50"/>
      <c r="J18" s="36" t="str">
        <f>IF(H18=0,"",LOOKUP(H18,'GPA Table'!$B$5:$B$16,'GPA Table'!$E$5:$E$16))</f>
        <v/>
      </c>
      <c r="K18" s="9"/>
      <c r="L18" s="17">
        <f t="shared" si="0"/>
        <v>0</v>
      </c>
      <c r="M18" s="17">
        <f t="shared" si="1"/>
        <v>0</v>
      </c>
      <c r="N18" s="10"/>
    </row>
    <row r="19" spans="1:14" s="29" customFormat="1" ht="16.2" thickBot="1" x14ac:dyDescent="0.35">
      <c r="A19" s="148"/>
      <c r="B19" s="149" t="str">
        <f>B10</f>
        <v>Semester</v>
      </c>
      <c r="C19" s="149">
        <f>C10+1</f>
        <v>2</v>
      </c>
      <c r="D19" s="149" t="str">
        <f>D10</f>
        <v>Total Credit Hours</v>
      </c>
      <c r="E19" s="149">
        <f>SUM(E20:E27)</f>
        <v>17</v>
      </c>
      <c r="F19" s="150" t="s">
        <v>4</v>
      </c>
      <c r="G19" s="150">
        <f>G10+1</f>
        <v>2014</v>
      </c>
      <c r="H19" s="45"/>
      <c r="I19" s="46"/>
      <c r="J19" s="55">
        <f>IF(M19=0,0,ROUND(L19/M19,2))</f>
        <v>0</v>
      </c>
      <c r="K19" s="13"/>
      <c r="L19" s="38">
        <f>SUM(L20:L27)</f>
        <v>0</v>
      </c>
      <c r="M19" s="39">
        <f t="shared" ref="M19" si="3">SUM(M20:M27)</f>
        <v>0</v>
      </c>
      <c r="N19" s="14"/>
    </row>
    <row r="20" spans="1:14" s="5" customFormat="1" x14ac:dyDescent="0.3">
      <c r="A20" s="151">
        <v>1</v>
      </c>
      <c r="B20" s="128" t="s">
        <v>723</v>
      </c>
      <c r="C20" s="129" t="str">
        <f>IF(B20=0,"",LOOKUP($B20,'Course List'!$C$6:$C$1017,'Course List'!D$6:D$1017))</f>
        <v>---</v>
      </c>
      <c r="D20" s="129" t="str">
        <f>IF(B20=0,"",LOOKUP($B20,'Course List'!$C$6:$C$1017,'Course List'!E$6:E$1017))</f>
        <v>Introduction to C Programming</v>
      </c>
      <c r="E20" s="129">
        <f>IF(B20=0,"",LOOKUP($B20,'Course List'!$C$6:$C$1017,'Course List'!F$6:F$1017))</f>
        <v>3</v>
      </c>
      <c r="F20" s="129" t="str">
        <f>IF(B20=0,"",LOOKUP($B20,'Course List'!$C$6:$C$1017,'Course List'!G$6:G$1017))</f>
        <v>S</v>
      </c>
      <c r="G20" s="129" t="str">
        <f>IF(B20=0,"",LOOKUP($B20,'Course List'!$C$6:$C$1017,'Course List'!H$6:H$1017))</f>
        <v>Math 1220 (20) or Math 1231 (31)</v>
      </c>
      <c r="H20" s="47"/>
      <c r="I20" s="49"/>
      <c r="J20" s="34" t="str">
        <f>IF(H20=0,"",LOOKUP(H20,'GPA Table'!$B$5:$B$16,'GPA Table'!$E$5:$E$16))</f>
        <v/>
      </c>
      <c r="K20" s="9"/>
      <c r="L20" s="17">
        <f t="shared" ref="L20:L27" si="4">IF(E20=0,0,IF(H20=0,0,J20*E20))</f>
        <v>0</v>
      </c>
      <c r="M20" s="17">
        <f t="shared" ref="M20:M27" si="5">IF(H20=0,0,E20)</f>
        <v>0</v>
      </c>
      <c r="N20" s="10"/>
    </row>
    <row r="21" spans="1:14" s="5" customFormat="1" x14ac:dyDescent="0.3">
      <c r="A21" s="151">
        <f>A20+1</f>
        <v>2</v>
      </c>
      <c r="B21" s="130" t="s">
        <v>435</v>
      </c>
      <c r="C21" s="129">
        <f>IF(B21=0,"",LOOKUP($B21,'Course List'!$C$6:$C$1017,'Course List'!D$6:D$1017))</f>
        <v>12</v>
      </c>
      <c r="D21" s="129" t="str">
        <f>IF(B21=0,"",LOOKUP($B21,'Course List'!$C$6:$C$1017,'Course List'!E$6:E$1017))</f>
        <v>General Chemistry II</v>
      </c>
      <c r="E21" s="129">
        <f>IF(B21=0,"",LOOKUP($B21,'Course List'!$C$6:$C$1017,'Course List'!F$6:F$1017))</f>
        <v>4</v>
      </c>
      <c r="F21" s="129" t="str">
        <f>IF(B21=0,"",LOOKUP($B21,'Course List'!$C$6:$C$1017,'Course List'!G$6:G$1017))</f>
        <v>F &amp; S</v>
      </c>
      <c r="G21" s="129" t="str">
        <f>IF(B21=0,"",LOOKUP($B21,'Course List'!$C$6:$C$1017,'Course List'!H$6:H$1017))</f>
        <v>Chem 1111 (11)</v>
      </c>
      <c r="H21" s="47"/>
      <c r="I21" s="49"/>
      <c r="J21" s="35" t="str">
        <f>IF(H21=0,"",LOOKUP(H21,'GPA Table'!$B$5:$B$16,'GPA Table'!$E$5:$E$16))</f>
        <v/>
      </c>
      <c r="K21" s="9"/>
      <c r="L21" s="17">
        <f t="shared" si="4"/>
        <v>0</v>
      </c>
      <c r="M21" s="17">
        <f t="shared" si="5"/>
        <v>0</v>
      </c>
      <c r="N21" s="10"/>
    </row>
    <row r="22" spans="1:14" s="5" customFormat="1" x14ac:dyDescent="0.3">
      <c r="A22" s="151">
        <f t="shared" ref="A22:A27" si="6">A21+1</f>
        <v>3</v>
      </c>
      <c r="B22" s="128" t="s">
        <v>285</v>
      </c>
      <c r="C22" s="129">
        <f>IF(B22=0,"",LOOKUP($B22,'Course List'!$C$6:$C$1017,'Course List'!D$6:D$1017))</f>
        <v>4</v>
      </c>
      <c r="D22" s="129" t="str">
        <f>IF(B22=0,"",LOOKUP($B22,'Course List'!$C$6:$C$1017,'Course List'!E$6:E$1017))</f>
        <v>Engineering Drawing and Computer Graphics</v>
      </c>
      <c r="E22" s="129">
        <f>IF(B22=0,"",LOOKUP($B22,'Course List'!$C$6:$C$1017,'Course List'!F$6:F$1017))</f>
        <v>3</v>
      </c>
      <c r="F22" s="129" t="str">
        <f>IF(B22=0,"",LOOKUP($B22,'Course List'!$C$6:$C$1017,'Course List'!G$6:G$1017))</f>
        <v>F &amp; S</v>
      </c>
      <c r="G22" s="129" t="str">
        <f>IF(B22=0,"",LOOKUP($B22,'Course List'!$C$6:$C$1017,'Course List'!H$6:H$1017))</f>
        <v xml:space="preserve"> ---</v>
      </c>
      <c r="H22" s="47"/>
      <c r="I22" s="49"/>
      <c r="J22" s="35" t="str">
        <f>IF(H22=0,"",LOOKUP(H22,'GPA Table'!$B$5:$B$16,'GPA Table'!$E$5:$E$16))</f>
        <v/>
      </c>
      <c r="K22" s="9"/>
      <c r="L22" s="17">
        <f t="shared" si="4"/>
        <v>0</v>
      </c>
      <c r="M22" s="17">
        <f t="shared" si="5"/>
        <v>0</v>
      </c>
      <c r="N22" s="10"/>
    </row>
    <row r="23" spans="1:14" s="5" customFormat="1" ht="18" customHeight="1" x14ac:dyDescent="0.3">
      <c r="A23" s="151">
        <f t="shared" si="6"/>
        <v>4</v>
      </c>
      <c r="B23" s="128" t="s">
        <v>417</v>
      </c>
      <c r="C23" s="129">
        <f>IF(B23=0,"",LOOKUP($B23,'Course List'!$C$6:$C$1017,'Course List'!D$6:D$1017))</f>
        <v>32</v>
      </c>
      <c r="D23" s="129" t="str">
        <f>IF(B23=0,"",LOOKUP($B23,'Course List'!$C$6:$C$1017,'Course List'!E$6:E$1017))</f>
        <v>Single-Variable Calculus II</v>
      </c>
      <c r="E23" s="129">
        <f>IF(B23=0,"",LOOKUP($B23,'Course List'!$C$6:$C$1017,'Course List'!F$6:F$1017))</f>
        <v>3</v>
      </c>
      <c r="F23" s="129" t="str">
        <f>IF(B23=0,"",LOOKUP($B23,'Course List'!$C$6:$C$1017,'Course List'!G$6:G$1017))</f>
        <v>F &amp; S</v>
      </c>
      <c r="G23" s="129" t="str">
        <f>IF(B23=0,"",LOOKUP($B23,'Course List'!$C$6:$C$1017,'Course List'!H$6:H$1017))</f>
        <v>Math 1221 (21) or 1231 (31)</v>
      </c>
      <c r="H23" s="47"/>
      <c r="I23" s="49"/>
      <c r="J23" s="35" t="str">
        <f>IF(H23=0,"",LOOKUP(H23,'GPA Table'!$B$5:$B$16,'GPA Table'!$E$5:$E$16))</f>
        <v/>
      </c>
      <c r="K23" s="9"/>
      <c r="L23" s="17">
        <f t="shared" si="4"/>
        <v>0</v>
      </c>
      <c r="M23" s="17">
        <f t="shared" si="5"/>
        <v>0</v>
      </c>
      <c r="N23" s="10"/>
    </row>
    <row r="24" spans="1:14" s="5" customFormat="1" x14ac:dyDescent="0.3">
      <c r="A24" s="151">
        <f t="shared" si="6"/>
        <v>5</v>
      </c>
      <c r="B24" s="128" t="s">
        <v>418</v>
      </c>
      <c r="C24" s="129">
        <f>IF(B24=0,"",LOOKUP($B24,'Course List'!$C$6:$C$1017,'Course List'!D$6:D$1017))</f>
        <v>21</v>
      </c>
      <c r="D24" s="129" t="str">
        <f>IF(B24=0,"",LOOKUP($B24,'Course List'!$C$6:$C$1017,'Course List'!E$6:E$1017))</f>
        <v>University Physics I</v>
      </c>
      <c r="E24" s="129">
        <f>IF(B24=0,"",LOOKUP($B24,'Course List'!$C$6:$C$1017,'Course List'!F$6:F$1017))</f>
        <v>4</v>
      </c>
      <c r="F24" s="129" t="str">
        <f>IF(B24=0,"",LOOKUP($B24,'Course List'!$C$6:$C$1017,'Course List'!G$6:G$1017))</f>
        <v>F &amp; S</v>
      </c>
      <c r="G24" s="129" t="str">
        <f>IF(B24=0,"",LOOKUP($B24,'Course List'!$C$6:$C$1017,'Course List'!H$6:H$1017))</f>
        <v>Math 1231 (31), co-requisite Math 1232 (32)</v>
      </c>
      <c r="H24" s="47"/>
      <c r="I24" s="49"/>
      <c r="J24" s="35" t="str">
        <f>IF(H24=0,"",LOOKUP(H24,'GPA Table'!$B$5:$B$16,'GPA Table'!$E$5:$E$16))</f>
        <v/>
      </c>
      <c r="K24" s="9"/>
      <c r="L24" s="17">
        <f t="shared" si="4"/>
        <v>0</v>
      </c>
      <c r="M24" s="17">
        <f t="shared" si="5"/>
        <v>0</v>
      </c>
      <c r="N24" s="10"/>
    </row>
    <row r="25" spans="1:14" s="5" customFormat="1" x14ac:dyDescent="0.3">
      <c r="A25" s="151">
        <f t="shared" si="6"/>
        <v>6</v>
      </c>
      <c r="B25" s="158"/>
      <c r="C25" s="83" t="str">
        <f>IF(B25=0,"",LOOKUP($B25,'Course List'!$C$6:$C$1017,'Course List'!D$6:D$1017))</f>
        <v/>
      </c>
      <c r="D25" s="83" t="str">
        <f>IF(B25=0,"",LOOKUP($B25,'Course List'!$C$6:$C$1017,'Course List'!E$6:E$1017))</f>
        <v/>
      </c>
      <c r="E25" s="83" t="str">
        <f>IF(B25=0,"",LOOKUP($B25,'Course List'!$C$6:$C$1017,'Course List'!F$6:F$1017))</f>
        <v/>
      </c>
      <c r="F25" s="83" t="str">
        <f>IF(B25=0,"",LOOKUP($B25,'Course List'!$C$6:$C$1017,'Course List'!G$6:G$1017))</f>
        <v/>
      </c>
      <c r="G25" s="83" t="str">
        <f>IF(B25=0,"",LOOKUP($B25,'Course List'!$C$6:$C$1017,'Course List'!H$6:H$1017))</f>
        <v/>
      </c>
      <c r="H25" s="47"/>
      <c r="I25" s="49"/>
      <c r="J25" s="35" t="str">
        <f>IF(H25=0,"",LOOKUP(H25,'GPA Table'!$B$5:$B$16,'GPA Table'!$E$5:$E$16))</f>
        <v/>
      </c>
      <c r="K25" s="9"/>
      <c r="L25" s="17">
        <f t="shared" si="4"/>
        <v>0</v>
      </c>
      <c r="M25" s="17">
        <f t="shared" si="5"/>
        <v>0</v>
      </c>
      <c r="N25" s="10"/>
    </row>
    <row r="26" spans="1:14" s="5" customFormat="1" x14ac:dyDescent="0.3">
      <c r="A26" s="151">
        <f t="shared" si="6"/>
        <v>7</v>
      </c>
      <c r="B26" s="158"/>
      <c r="C26" s="83" t="str">
        <f>IF(B26=0,"",LOOKUP($B26,'Course List'!$C$6:$C$1017,'Course List'!D$6:D$1017))</f>
        <v/>
      </c>
      <c r="D26" s="83" t="str">
        <f>IF(B26=0,"",LOOKUP($B26,'Course List'!$C$6:$C$1017,'Course List'!E$6:E$1017))</f>
        <v/>
      </c>
      <c r="E26" s="83" t="str">
        <f>IF(B26=0,"",LOOKUP($B26,'Course List'!$C$6:$C$1017,'Course List'!F$6:F$1017))</f>
        <v/>
      </c>
      <c r="F26" s="83" t="str">
        <f>IF(B26=0,"",LOOKUP($B26,'Course List'!$C$6:$C$1017,'Course List'!G$6:G$1017))</f>
        <v/>
      </c>
      <c r="G26" s="83" t="str">
        <f>IF(B26=0,"",LOOKUP($B26,'Course List'!$C$6:$C$1017,'Course List'!H$6:H$1017))</f>
        <v/>
      </c>
      <c r="H26" s="47"/>
      <c r="I26" s="49"/>
      <c r="J26" s="35" t="str">
        <f>IF(H26=0,"",LOOKUP(H26,'GPA Table'!$B$5:$B$16,'GPA Table'!$E$5:$E$16))</f>
        <v/>
      </c>
      <c r="K26" s="9"/>
      <c r="L26" s="17">
        <f t="shared" si="4"/>
        <v>0</v>
      </c>
      <c r="M26" s="17">
        <f t="shared" si="5"/>
        <v>0</v>
      </c>
      <c r="N26" s="10"/>
    </row>
    <row r="27" spans="1:14" s="5" customFormat="1" ht="16.2" thickBot="1" x14ac:dyDescent="0.35">
      <c r="A27" s="152">
        <f t="shared" si="6"/>
        <v>8</v>
      </c>
      <c r="B27" s="160"/>
      <c r="C27" s="84" t="str">
        <f>IF(B27=0,"",LOOKUP($B27,'Course List'!$C$6:$C$1017,'Course List'!D$6:D$1017))</f>
        <v/>
      </c>
      <c r="D27" s="84" t="str">
        <f>IF(B27=0,"",LOOKUP($B27,'Course List'!$C$6:$C$1017,'Course List'!E$6:E$1017))</f>
        <v/>
      </c>
      <c r="E27" s="83" t="str">
        <f>IF(B27=0,"",LOOKUP($B27,'Course List'!$C$6:$C$1017,'Course List'!F$6:F$1017))</f>
        <v/>
      </c>
      <c r="F27" s="84" t="str">
        <f>IF(B27=0,"",LOOKUP($B27,'Course List'!$C$6:$C$1017,'Course List'!G$6:G$1017))</f>
        <v/>
      </c>
      <c r="G27" s="84" t="str">
        <f>IF(B27=0,"",LOOKUP($B27,'Course List'!$C$6:$C$1017,'Course List'!H$6:H$1017))</f>
        <v/>
      </c>
      <c r="H27" s="48"/>
      <c r="I27" s="50"/>
      <c r="J27" s="36" t="str">
        <f>IF(H27=0,"",LOOKUP(H27,'GPA Table'!$B$5:$B$16,'GPA Table'!$E$5:$E$16))</f>
        <v/>
      </c>
      <c r="K27" s="9"/>
      <c r="L27" s="17">
        <f t="shared" si="4"/>
        <v>0</v>
      </c>
      <c r="M27" s="17">
        <f t="shared" si="5"/>
        <v>0</v>
      </c>
      <c r="N27" s="10"/>
    </row>
    <row r="28" spans="1:14" s="29" customFormat="1" ht="16.2" thickBot="1" x14ac:dyDescent="0.35">
      <c r="A28" s="148"/>
      <c r="B28" s="149" t="str">
        <f>B19</f>
        <v>Semester</v>
      </c>
      <c r="C28" s="149">
        <f>C19+1</f>
        <v>3</v>
      </c>
      <c r="D28" s="149" t="str">
        <f>D19</f>
        <v>Total Credit Hours</v>
      </c>
      <c r="E28" s="149">
        <f>SUM(E29:E36)</f>
        <v>20</v>
      </c>
      <c r="F28" s="150" t="str">
        <f>F10</f>
        <v>FALL</v>
      </c>
      <c r="G28" s="150">
        <f>G19</f>
        <v>2014</v>
      </c>
      <c r="H28" s="45"/>
      <c r="I28" s="46"/>
      <c r="J28" s="55">
        <f>IF(M28=0,0,ROUND(L28/M28,2))</f>
        <v>0</v>
      </c>
      <c r="K28" s="13"/>
      <c r="L28" s="38">
        <f t="shared" ref="L28:M28" si="7">SUM(L29:L36)</f>
        <v>0</v>
      </c>
      <c r="M28" s="39">
        <f t="shared" si="7"/>
        <v>0</v>
      </c>
      <c r="N28" s="14"/>
    </row>
    <row r="29" spans="1:14" s="5" customFormat="1" ht="31.2" x14ac:dyDescent="0.3">
      <c r="A29" s="151">
        <v>1</v>
      </c>
      <c r="B29" s="128" t="s">
        <v>282</v>
      </c>
      <c r="C29" s="129" t="str">
        <f>IF(B29=0,"",LOOKUP($B29,'Course List'!$C$6:$C$1017,'Course List'!D$6:D$1017))</f>
        <v>  057</v>
      </c>
      <c r="D29" s="129" t="str">
        <f>IF(B29=0,"",LOOKUP($B29,'Course List'!$C$6:$C$1017,'Course List'!E$6:E$1017))</f>
        <v> Analytical Mechanics I (w recitation)</v>
      </c>
      <c r="E29" s="129">
        <f>IF(B29=0,"",LOOKUP($B29,'Course List'!$C$6:$C$1017,'Course List'!F$6:F$1017))</f>
        <v>3</v>
      </c>
      <c r="F29" s="129" t="str">
        <f>IF(B29=0,"",LOOKUP($B29,'Course List'!$C$6:$C$1017,'Course List'!G$6:G$1017))</f>
        <v>F &amp; S</v>
      </c>
      <c r="G29" s="129" t="str">
        <f>IF(B29=0,"",LOOKUP($B29,'Course List'!$C$6:$C$1017,'Course List'!H$6:H$1017))</f>
        <v>Prerequisite or concurrent registration: ApSc 2113 (113), Phys 1021 (21)</v>
      </c>
      <c r="H29" s="47"/>
      <c r="I29" s="49"/>
      <c r="J29" s="34" t="str">
        <f>IF(H29=0,"",LOOKUP(H29,'GPA Table'!$B$5:$B$16,'GPA Table'!$E$5:$E$16))</f>
        <v/>
      </c>
      <c r="K29" s="9"/>
      <c r="L29" s="17">
        <f t="shared" ref="L29:L36" si="8">IF(E29=0,0,IF(H29=0,0,J29*E29))</f>
        <v>0</v>
      </c>
      <c r="M29" s="17">
        <f t="shared" ref="M29:M36" si="9">IF(H29=0,0,E29)</f>
        <v>0</v>
      </c>
      <c r="N29" s="10"/>
    </row>
    <row r="30" spans="1:14" s="5" customFormat="1" x14ac:dyDescent="0.3">
      <c r="A30" s="151">
        <f>A29+1</f>
        <v>2</v>
      </c>
      <c r="B30" s="130" t="s">
        <v>421</v>
      </c>
      <c r="C30" s="129" t="str">
        <f>IF(B30=0,"",LOOKUP($B30,'Course List'!$C$6:$C$1017,'Course List'!D$6:D$1017))</f>
        <v>  113</v>
      </c>
      <c r="D30" s="129" t="str">
        <f>IF(B30=0,"",LOOKUP($B30,'Course List'!$C$6:$C$1017,'Course List'!E$6:E$1017))</f>
        <v> Engineering Analysis I</v>
      </c>
      <c r="E30" s="129">
        <f>IF(B30=0,"",LOOKUP($B30,'Course List'!$C$6:$C$1017,'Course List'!F$6:F$1017))</f>
        <v>3</v>
      </c>
      <c r="F30" s="129" t="str">
        <f>IF(B30=0,"",LOOKUP($B30,'Course List'!$C$6:$C$1017,'Course List'!G$6:G$1017))</f>
        <v>F &amp; S</v>
      </c>
      <c r="G30" s="129" t="str">
        <f>IF(B30=0,"",LOOKUP($B30,'Course List'!$C$6:$C$1017,'Course List'!H$6:H$1017))</f>
        <v>Math 1232 (32), UW 1020 (20)</v>
      </c>
      <c r="H30" s="47"/>
      <c r="I30" s="49"/>
      <c r="J30" s="35" t="str">
        <f>IF(H30=0,"",LOOKUP(H30,'GPA Table'!$B$5:$B$16,'GPA Table'!$E$5:$E$16))</f>
        <v/>
      </c>
      <c r="K30" s="9"/>
      <c r="L30" s="17">
        <f t="shared" si="8"/>
        <v>0</v>
      </c>
      <c r="M30" s="17">
        <f t="shared" si="9"/>
        <v>0</v>
      </c>
      <c r="N30" s="10"/>
    </row>
    <row r="31" spans="1:14" s="5" customFormat="1" x14ac:dyDescent="0.3">
      <c r="A31" s="151">
        <f t="shared" ref="A31:A36" si="10">A30+1</f>
        <v>3</v>
      </c>
      <c r="B31" s="130" t="s">
        <v>512</v>
      </c>
      <c r="C31" s="129">
        <f>IF(B31=0,"",LOOKUP($B31,'Course List'!$C$6:$C$1017,'Course List'!D$6:D$1017))</f>
        <v>11</v>
      </c>
      <c r="D31" s="129" t="str">
        <f>IF(B31=0,"",LOOKUP($B31,'Course List'!$C$6:$C$1017,'Course List'!E$6:E$1017))</f>
        <v>Introductory Biology: Cells and Molecules</v>
      </c>
      <c r="E31" s="129">
        <f>IF(B31=0,"",LOOKUP($B31,'Course List'!$C$6:$C$1017,'Course List'!F$6:F$1017))</f>
        <v>4</v>
      </c>
      <c r="F31" s="129" t="str">
        <f>IF(B31=0,"",LOOKUP($B31,'Course List'!$C$6:$C$1017,'Course List'!G$6:G$1017))</f>
        <v>F</v>
      </c>
      <c r="G31" s="129" t="str">
        <f>IF(B31=0,"",LOOKUP($B31,'Course List'!$C$6:$C$1017,'Course List'!H$6:H$1017))</f>
        <v>---</v>
      </c>
      <c r="H31" s="47"/>
      <c r="I31" s="49"/>
      <c r="J31" s="35" t="str">
        <f>IF(H31=0,"",LOOKUP(H31,'GPA Table'!$B$5:$B$16,'GPA Table'!$E$5:$E$16))</f>
        <v/>
      </c>
      <c r="K31" s="9"/>
      <c r="L31" s="17">
        <f t="shared" si="8"/>
        <v>0</v>
      </c>
      <c r="M31" s="17">
        <f t="shared" si="9"/>
        <v>0</v>
      </c>
      <c r="N31" s="10"/>
    </row>
    <row r="32" spans="1:14" s="5" customFormat="1" ht="18" customHeight="1" x14ac:dyDescent="0.3">
      <c r="A32" s="151">
        <f t="shared" si="10"/>
        <v>4</v>
      </c>
      <c r="B32" s="128" t="s">
        <v>416</v>
      </c>
      <c r="C32" s="129" t="str">
        <f>IF(B32=0,"",LOOKUP($B32,'Course List'!$C$6:$C$1017,'Course List'!D$6:D$1017))</f>
        <v>---</v>
      </c>
      <c r="D32" s="129" t="str">
        <f>IF(B32=0,"",LOOKUP($B32,'Course List'!$C$6:$C$1017,'Course List'!E$6:E$1017))</f>
        <v>See the H/SS List</v>
      </c>
      <c r="E32" s="129">
        <f>IF(B32=0,"",LOOKUP($B32,'Course List'!$C$6:$C$1017,'Course List'!F$6:F$1017))</f>
        <v>3</v>
      </c>
      <c r="F32" s="129" t="str">
        <f>IF(B32=0,"",LOOKUP($B32,'Course List'!$C$6:$C$1017,'Course List'!G$6:G$1017))</f>
        <v>F &amp; S</v>
      </c>
      <c r="G32" s="129" t="str">
        <f>IF(B32=0,"",LOOKUP($B32,'Course List'!$C$6:$C$1017,'Course List'!H$6:H$1017))</f>
        <v xml:space="preserve"> ---</v>
      </c>
      <c r="H32" s="47"/>
      <c r="I32" s="49"/>
      <c r="J32" s="35" t="str">
        <f>IF(H32=0,"",LOOKUP(H32,'GPA Table'!$B$5:$B$16,'GPA Table'!$E$5:$E$16))</f>
        <v/>
      </c>
      <c r="K32" s="9"/>
      <c r="L32" s="17">
        <f t="shared" si="8"/>
        <v>0</v>
      </c>
      <c r="M32" s="17">
        <f t="shared" si="9"/>
        <v>0</v>
      </c>
      <c r="N32" s="10"/>
    </row>
    <row r="33" spans="1:14" s="5" customFormat="1" x14ac:dyDescent="0.3">
      <c r="A33" s="151">
        <f t="shared" si="10"/>
        <v>5</v>
      </c>
      <c r="B33" s="128" t="s">
        <v>75</v>
      </c>
      <c r="C33" s="129">
        <f>IF(B33=0,"",LOOKUP($B33,'Course List'!$C$6:$C$1017,'Course List'!D$6:D$1017))</f>
        <v>32</v>
      </c>
      <c r="D33" s="129" t="str">
        <f>IF(B33=0,"",LOOKUP($B33,'Course List'!$C$6:$C$1017,'Course List'!E$6:E$1017))</f>
        <v>Single-Variable Calculus II</v>
      </c>
      <c r="E33" s="129">
        <f>IF(B33=0,"",LOOKUP($B33,'Course List'!$C$6:$C$1017,'Course List'!F$6:F$1017))</f>
        <v>3</v>
      </c>
      <c r="F33" s="129" t="str">
        <f>IF(B33=0,"",LOOKUP($B33,'Course List'!$C$6:$C$1017,'Course List'!G$6:G$1017))</f>
        <v>F &amp; S</v>
      </c>
      <c r="G33" s="129" t="str">
        <f>IF(B33=0,"",LOOKUP($B33,'Course List'!$C$6:$C$1017,'Course List'!H$6:H$1017))</f>
        <v>Math 1221 (21) or 1231 (31)</v>
      </c>
      <c r="H33" s="47"/>
      <c r="I33" s="49"/>
      <c r="J33" s="35" t="str">
        <f>IF(H33=0,"",LOOKUP(H33,'GPA Table'!$B$5:$B$16,'GPA Table'!$E$5:$E$16))</f>
        <v/>
      </c>
      <c r="K33" s="9"/>
      <c r="L33" s="17">
        <f t="shared" si="8"/>
        <v>0</v>
      </c>
      <c r="M33" s="17">
        <f t="shared" si="9"/>
        <v>0</v>
      </c>
      <c r="N33" s="10"/>
    </row>
    <row r="34" spans="1:14" s="5" customFormat="1" x14ac:dyDescent="0.3">
      <c r="A34" s="151">
        <f t="shared" si="10"/>
        <v>6</v>
      </c>
      <c r="B34" s="128" t="s">
        <v>422</v>
      </c>
      <c r="C34" s="129">
        <f>IF(B34=0,"",LOOKUP($B34,'Course List'!$C$6:$C$1017,'Course List'!D$6:D$1017))</f>
        <v>22</v>
      </c>
      <c r="D34" s="129" t="str">
        <f>IF(B34=0,"",LOOKUP($B34,'Course List'!$C$6:$C$1017,'Course List'!E$6:E$1017))</f>
        <v>University Physics II</v>
      </c>
      <c r="E34" s="129">
        <f>IF(B34=0,"",LOOKUP($B34,'Course List'!$C$6:$C$1017,'Course List'!F$6:F$1017))</f>
        <v>4</v>
      </c>
      <c r="F34" s="129" t="str">
        <f>IF(B34=0,"",LOOKUP($B34,'Course List'!$C$6:$C$1017,'Course List'!G$6:G$1017))</f>
        <v>F &amp; S</v>
      </c>
      <c r="G34" s="129" t="str">
        <f>IF(B34=0,"",LOOKUP($B34,'Course List'!$C$6:$C$1017,'Course List'!H$6:H$1017))</f>
        <v>Phys 1021 (21)</v>
      </c>
      <c r="H34" s="47"/>
      <c r="I34" s="49"/>
      <c r="J34" s="35" t="str">
        <f>IF(H34=0,"",LOOKUP(H34,'GPA Table'!$B$5:$B$16,'GPA Table'!$E$5:$E$16))</f>
        <v/>
      </c>
      <c r="K34" s="9"/>
      <c r="L34" s="17">
        <f t="shared" si="8"/>
        <v>0</v>
      </c>
      <c r="M34" s="17">
        <f t="shared" si="9"/>
        <v>0</v>
      </c>
      <c r="N34" s="10"/>
    </row>
    <row r="35" spans="1:14" s="5" customFormat="1" x14ac:dyDescent="0.3">
      <c r="A35" s="151">
        <f t="shared" si="10"/>
        <v>7</v>
      </c>
      <c r="B35" s="158"/>
      <c r="C35" s="83" t="str">
        <f>IF(B35=0,"",LOOKUP($B35,'Course List'!$C$6:$C$1017,'Course List'!D$6:D$1017))</f>
        <v/>
      </c>
      <c r="D35" s="83" t="str">
        <f>IF(B35=0,"",LOOKUP($B35,'Course List'!$C$6:$C$1017,'Course List'!E$6:E$1017))</f>
        <v/>
      </c>
      <c r="E35" s="83" t="str">
        <f>IF(B35=0,"",LOOKUP($B35,'Course List'!$C$6:$C$1017,'Course List'!F$6:F$1017))</f>
        <v/>
      </c>
      <c r="F35" s="83" t="str">
        <f>IF(B35=0,"",LOOKUP($B35,'Course List'!$C$6:$C$1017,'Course List'!G$6:G$1017))</f>
        <v/>
      </c>
      <c r="G35" s="83" t="str">
        <f>IF(B35=0,"",LOOKUP($B35,'Course List'!$C$6:$C$1017,'Course List'!H$6:H$1017))</f>
        <v/>
      </c>
      <c r="H35" s="47"/>
      <c r="I35" s="49"/>
      <c r="J35" s="35" t="str">
        <f>IF(H35=0,"",LOOKUP(H35,'GPA Table'!$B$5:$B$16,'GPA Table'!$E$5:$E$16))</f>
        <v/>
      </c>
      <c r="K35" s="9"/>
      <c r="L35" s="17">
        <f t="shared" si="8"/>
        <v>0</v>
      </c>
      <c r="M35" s="17">
        <f t="shared" si="9"/>
        <v>0</v>
      </c>
      <c r="N35" s="10"/>
    </row>
    <row r="36" spans="1:14" s="5" customFormat="1" ht="16.2" thickBot="1" x14ac:dyDescent="0.35">
      <c r="A36" s="152">
        <f t="shared" si="10"/>
        <v>8</v>
      </c>
      <c r="B36" s="160"/>
      <c r="C36" s="84" t="str">
        <f>IF(B36=0,"",LOOKUP($B36,'Course List'!$C$6:$C$1017,'Course List'!D$6:D$1017))</f>
        <v/>
      </c>
      <c r="D36" s="84" t="str">
        <f>IF(B36=0,"",LOOKUP($B36,'Course List'!$C$6:$C$1017,'Course List'!E$6:E$1017))</f>
        <v/>
      </c>
      <c r="E36" s="83" t="str">
        <f>IF(B36=0,"",LOOKUP($B36,'Course List'!$C$6:$C$1017,'Course List'!F$6:F$1017))</f>
        <v/>
      </c>
      <c r="F36" s="84" t="str">
        <f>IF(B36=0,"",LOOKUP($B36,'Course List'!$C$6:$C$1017,'Course List'!G$6:G$1017))</f>
        <v/>
      </c>
      <c r="G36" s="84" t="str">
        <f>IF(B36=0,"",LOOKUP($B36,'Course List'!$C$6:$C$1017,'Course List'!H$6:H$1017))</f>
        <v/>
      </c>
      <c r="H36" s="48"/>
      <c r="I36" s="50"/>
      <c r="J36" s="36" t="str">
        <f>IF(H36=0,"",LOOKUP(H36,'GPA Table'!$B$5:$B$16,'GPA Table'!$E$5:$E$16))</f>
        <v/>
      </c>
      <c r="K36" s="9"/>
      <c r="L36" s="17">
        <f t="shared" si="8"/>
        <v>0</v>
      </c>
      <c r="M36" s="17">
        <f t="shared" si="9"/>
        <v>0</v>
      </c>
      <c r="N36" s="10"/>
    </row>
    <row r="37" spans="1:14" s="29" customFormat="1" ht="16.2" thickBot="1" x14ac:dyDescent="0.35">
      <c r="A37" s="148"/>
      <c r="B37" s="149" t="str">
        <f>B28</f>
        <v>Semester</v>
      </c>
      <c r="C37" s="149">
        <f>C28+1</f>
        <v>4</v>
      </c>
      <c r="D37" s="149" t="str">
        <f>D28</f>
        <v>Total Credit Hours</v>
      </c>
      <c r="E37" s="149">
        <f>SUM(E38:E45)</f>
        <v>19</v>
      </c>
      <c r="F37" s="150" t="str">
        <f>F19</f>
        <v>SPRING</v>
      </c>
      <c r="G37" s="150">
        <f>G28+1</f>
        <v>2015</v>
      </c>
      <c r="H37" s="45"/>
      <c r="I37" s="46"/>
      <c r="J37" s="55">
        <f>IF(M37=0,0,ROUND(L37/M37,2))</f>
        <v>0</v>
      </c>
      <c r="K37" s="13"/>
      <c r="L37" s="38">
        <f t="shared" ref="L37:M37" si="11">SUM(L38:L45)</f>
        <v>0</v>
      </c>
      <c r="M37" s="39">
        <f t="shared" si="11"/>
        <v>0</v>
      </c>
      <c r="N37" s="14"/>
    </row>
    <row r="38" spans="1:14" s="5" customFormat="1" x14ac:dyDescent="0.3">
      <c r="A38" s="151">
        <v>1</v>
      </c>
      <c r="B38" s="128" t="s">
        <v>423</v>
      </c>
      <c r="C38" s="129" t="str">
        <f>IF(B38=0,"",LOOKUP($B38,'Course List'!$C$6:$C$1017,'Course List'!D$6:D$1017))</f>
        <v>  058</v>
      </c>
      <c r="D38" s="129" t="str">
        <f>IF(B38=0,"",LOOKUP($B38,'Course List'!$C$6:$C$1017,'Course List'!E$6:E$1017))</f>
        <v> Analytical Mechanics II (w recitation)</v>
      </c>
      <c r="E38" s="129">
        <f>IF(B38=0,"",LOOKUP($B38,'Course List'!$C$6:$C$1017,'Course List'!F$6:F$1017))</f>
        <v>3</v>
      </c>
      <c r="F38" s="129" t="str">
        <f>IF(B38=0,"",LOOKUP($B38,'Course List'!$C$6:$C$1017,'Course List'!G$6:G$1017))</f>
        <v>F &amp; S</v>
      </c>
      <c r="G38" s="129" t="str">
        <f>IF(B38=0,"",LOOKUP($B38,'Course List'!$C$6:$C$1017,'Course List'!H$6:H$1017))</f>
        <v>ApSc 2057 (57)</v>
      </c>
      <c r="H38" s="47"/>
      <c r="I38" s="49"/>
      <c r="J38" s="34" t="str">
        <f>IF(H38=0,"",LOOKUP(H38,'GPA Table'!$B$5:$B$16,'GPA Table'!$E$5:$E$16))</f>
        <v/>
      </c>
      <c r="K38" s="9"/>
      <c r="L38" s="17">
        <f t="shared" ref="L38:L45" si="12">IF(E38=0,0,IF(H38=0,0,J38*E38))</f>
        <v>0</v>
      </c>
      <c r="M38" s="17">
        <f t="shared" ref="M38:M45" si="13">IF(H38=0,0,E38)</f>
        <v>0</v>
      </c>
      <c r="N38" s="10"/>
    </row>
    <row r="39" spans="1:14" s="5" customFormat="1" ht="17.25" customHeight="1" x14ac:dyDescent="0.3">
      <c r="A39" s="151">
        <f>A38+1</f>
        <v>2</v>
      </c>
      <c r="B39" s="130" t="s">
        <v>514</v>
      </c>
      <c r="C39" s="129">
        <f>IF(B39=0,"",LOOKUP($B39,'Course List'!$C$6:$C$1017,'Course List'!D$6:D$1017))</f>
        <v>12</v>
      </c>
      <c r="D39" s="129" t="str">
        <f>IF(B39=0,"",LOOKUP($B39,'Course List'!$C$6:$C$1017,'Course List'!E$6:E$1017))</f>
        <v>Introductory Biology: The Biology of Organisms</v>
      </c>
      <c r="E39" s="129">
        <f>IF(B39=0,"",LOOKUP($B39,'Course List'!$C$6:$C$1017,'Course List'!F$6:F$1017))</f>
        <v>4</v>
      </c>
      <c r="F39" s="129" t="str">
        <f>IF(B39=0,"",LOOKUP($B39,'Course List'!$C$6:$C$1017,'Course List'!G$6:G$1017))</f>
        <v>S</v>
      </c>
      <c r="G39" s="129" t="str">
        <f>IF(B39=0,"",LOOKUP($B39,'Course List'!$C$6:$C$1017,'Course List'!H$6:H$1017))</f>
        <v>---</v>
      </c>
      <c r="H39" s="47"/>
      <c r="I39" s="49"/>
      <c r="J39" s="35" t="str">
        <f>IF(H39=0,"",LOOKUP(H39,'GPA Table'!$B$5:$B$16,'GPA Table'!$E$5:$E$16))</f>
        <v/>
      </c>
      <c r="K39" s="9"/>
      <c r="L39" s="17">
        <f t="shared" si="12"/>
        <v>0</v>
      </c>
      <c r="M39" s="17">
        <f t="shared" si="13"/>
        <v>0</v>
      </c>
      <c r="N39" s="10"/>
    </row>
    <row r="40" spans="1:14" s="5" customFormat="1" x14ac:dyDescent="0.3">
      <c r="A40" s="151">
        <f t="shared" ref="A40:A42" si="14">A39+1</f>
        <v>3</v>
      </c>
      <c r="B40" s="128" t="s">
        <v>297</v>
      </c>
      <c r="C40" s="129" t="str">
        <f>IF(B40=0,"",LOOKUP($B40,'Course List'!$C$6:$C$1017,'Course List'!D$6:D$1017))</f>
        <v>  117</v>
      </c>
      <c r="D40" s="129" t="str">
        <f>IF(B40=0,"",LOOKUP($B40,'Course List'!$C$6:$C$1017,'Course List'!E$6:E$1017))</f>
        <v> Engineering Computations (w recitation)</v>
      </c>
      <c r="E40" s="129">
        <f>IF(B40=0,"",LOOKUP($B40,'Course List'!$C$6:$C$1017,'Course List'!F$6:F$1017))</f>
        <v>3</v>
      </c>
      <c r="F40" s="129" t="str">
        <f>IF(B40=0,"",LOOKUP($B40,'Course List'!$C$6:$C$1017,'Course List'!G$6:G$1017))</f>
        <v>S</v>
      </c>
      <c r="G40" s="129" t="str">
        <f>IF(B40=0,"",LOOKUP($B40,'Course List'!$C$6:$C$1017,'Course List'!H$6:H$1017))</f>
        <v>CSCI 1121</v>
      </c>
      <c r="H40" s="47"/>
      <c r="I40" s="49"/>
      <c r="J40" s="35" t="str">
        <f>IF(H40=0,"",LOOKUP(H40,'GPA Table'!$B$5:$B$16,'GPA Table'!$E$5:$E$16))</f>
        <v/>
      </c>
      <c r="K40" s="9"/>
      <c r="L40" s="17">
        <f t="shared" si="12"/>
        <v>0</v>
      </c>
      <c r="M40" s="17">
        <f t="shared" si="13"/>
        <v>0</v>
      </c>
      <c r="N40" s="10"/>
    </row>
    <row r="41" spans="1:14" s="5" customFormat="1" ht="16.5" customHeight="1" x14ac:dyDescent="0.3">
      <c r="A41" s="151">
        <f t="shared" si="14"/>
        <v>4</v>
      </c>
      <c r="B41" s="128" t="s">
        <v>298</v>
      </c>
      <c r="C41" s="129" t="str">
        <f>IF(B41=0,"",LOOKUP($B41,'Course List'!$C$6:$C$1017,'Course List'!D$6:D$1017))</f>
        <v>  120</v>
      </c>
      <c r="D41" s="129" t="str">
        <f>IF(B41=0,"",LOOKUP($B41,'Course List'!$C$6:$C$1017,'Course List'!E$6:E$1017))</f>
        <v> Intro to Mechanics of Solids</v>
      </c>
      <c r="E41" s="129">
        <f>IF(B41=0,"",LOOKUP($B41,'Course List'!$C$6:$C$1017,'Course List'!F$6:F$1017))</f>
        <v>3</v>
      </c>
      <c r="F41" s="129" t="str">
        <f>IF(B41=0,"",LOOKUP($B41,'Course List'!$C$6:$C$1017,'Course List'!G$6:G$1017))</f>
        <v>F &amp; S</v>
      </c>
      <c r="G41" s="129" t="str">
        <f>IF(B41=0,"",LOOKUP($B41,'Course List'!$C$6:$C$1017,'Course List'!H$6:H$1017))</f>
        <v>ApSc 2057 (57), ApSc 2113 (113)</v>
      </c>
      <c r="H41" s="47"/>
      <c r="I41" s="49"/>
      <c r="J41" s="35" t="str">
        <f>IF(H41=0,"",LOOKUP(H41,'GPA Table'!$B$5:$B$16,'GPA Table'!$E$5:$E$16))</f>
        <v/>
      </c>
      <c r="K41" s="9"/>
      <c r="L41" s="17">
        <f t="shared" si="12"/>
        <v>0</v>
      </c>
      <c r="M41" s="17">
        <f t="shared" si="13"/>
        <v>0</v>
      </c>
      <c r="N41" s="10"/>
    </row>
    <row r="42" spans="1:14" s="5" customFormat="1" x14ac:dyDescent="0.3">
      <c r="A42" s="151">
        <f t="shared" si="14"/>
        <v>5</v>
      </c>
      <c r="B42" s="128" t="s">
        <v>306</v>
      </c>
      <c r="C42" s="129" t="str">
        <f>IF(B42=0,"",LOOKUP($B42,'Course List'!$C$6:$C$1017,'Course List'!D$6:D$1017))</f>
        <v>  170</v>
      </c>
      <c r="D42" s="129" t="str">
        <f>IF(B42=0,"",LOOKUP($B42,'Course List'!$C$6:$C$1017,'Course List'!E$6:E$1017))</f>
        <v> Intro to Transportation Engine</v>
      </c>
      <c r="E42" s="129">
        <f>IF(B42=0,"",LOOKUP($B42,'Course List'!$C$6:$C$1017,'Course List'!F$6:F$1017))</f>
        <v>3</v>
      </c>
      <c r="F42" s="129" t="str">
        <f>IF(B42=0,"",LOOKUP($B42,'Course List'!$C$6:$C$1017,'Course List'!G$6:G$1017))</f>
        <v>S</v>
      </c>
      <c r="G42" s="129" t="str">
        <f>IF(B42=0,"",LOOKUP($B42,'Course List'!$C$6:$C$1017,'Course List'!H$6:H$1017))</f>
        <v>Math 2233 (33)</v>
      </c>
      <c r="H42" s="47"/>
      <c r="I42" s="49"/>
      <c r="J42" s="35" t="str">
        <f>IF(H42=0,"",LOOKUP(H42,'GPA Table'!$B$5:$B$16,'GPA Table'!$E$5:$E$16))</f>
        <v/>
      </c>
      <c r="K42" s="9"/>
      <c r="L42" s="17">
        <f t="shared" si="12"/>
        <v>0</v>
      </c>
      <c r="M42" s="17">
        <f t="shared" si="13"/>
        <v>0</v>
      </c>
      <c r="N42" s="10"/>
    </row>
    <row r="43" spans="1:14" s="5" customFormat="1" x14ac:dyDescent="0.3">
      <c r="A43" s="151">
        <f>A42+1</f>
        <v>6</v>
      </c>
      <c r="B43" s="128" t="s">
        <v>424</v>
      </c>
      <c r="C43" s="129">
        <f>IF(B43=0,"",LOOKUP($B43,'Course List'!$C$6:$C$1017,'Course List'!D$6:D$1017))</f>
        <v>1</v>
      </c>
      <c r="D43" s="129" t="str">
        <f>IF(B43=0,"",LOOKUP($B43,'Course List'!$C$6:$C$1017,'Course List'!E$6:E$1017))</f>
        <v>Physical Geology</v>
      </c>
      <c r="E43" s="129">
        <f>IF(B43=0,"",LOOKUP($B43,'Course List'!$C$6:$C$1017,'Course List'!F$6:F$1017))</f>
        <v>3</v>
      </c>
      <c r="F43" s="129" t="str">
        <f>IF(B43=0,"",LOOKUP($B43,'Course List'!$C$6:$C$1017,'Course List'!G$6:G$1017))</f>
        <v>F &amp; S</v>
      </c>
      <c r="G43" s="129" t="str">
        <f>IF(B43=0,"",LOOKUP($B43,'Course List'!$C$6:$C$1017,'Course List'!H$6:H$1017))</f>
        <v xml:space="preserve"> ---</v>
      </c>
      <c r="H43" s="47"/>
      <c r="I43" s="49"/>
      <c r="J43" s="35" t="str">
        <f>IF(H43=0,"",LOOKUP(H43,'GPA Table'!$B$5:$B$16,'GPA Table'!$E$5:$E$16))</f>
        <v/>
      </c>
      <c r="K43" s="9"/>
      <c r="L43" s="17">
        <f t="shared" si="12"/>
        <v>0</v>
      </c>
      <c r="M43" s="17">
        <f t="shared" si="13"/>
        <v>0</v>
      </c>
      <c r="N43" s="10"/>
    </row>
    <row r="44" spans="1:14" s="5" customFormat="1" x14ac:dyDescent="0.3">
      <c r="A44" s="151">
        <f>A43+1</f>
        <v>7</v>
      </c>
      <c r="B44" s="158"/>
      <c r="C44" s="83" t="str">
        <f>IF(B44=0,"",LOOKUP($B44,'Course List'!$C$6:$C$1017,'Course List'!D$6:D$1017))</f>
        <v/>
      </c>
      <c r="D44" s="83" t="str">
        <f>IF(B44=0,"",LOOKUP($B44,'Course List'!$C$6:$C$1017,'Course List'!E$6:E$1017))</f>
        <v/>
      </c>
      <c r="E44" s="83" t="str">
        <f>IF(B44=0,"",LOOKUP($B44,'Course List'!$C$6:$C$1017,'Course List'!F$6:F$1017))</f>
        <v/>
      </c>
      <c r="F44" s="83" t="str">
        <f>IF(B44=0,"",LOOKUP($B44,'Course List'!$C$6:$C$1017,'Course List'!G$6:G$1017))</f>
        <v/>
      </c>
      <c r="G44" s="83" t="str">
        <f>IF(B44=0,"",LOOKUP($B44,'Course List'!$C$6:$C$1017,'Course List'!H$6:H$1017))</f>
        <v/>
      </c>
      <c r="H44" s="47"/>
      <c r="I44" s="49"/>
      <c r="J44" s="35" t="str">
        <f>IF(H44=0,"",LOOKUP(H44,'GPA Table'!$B$5:$B$16,'GPA Table'!$E$5:$E$16))</f>
        <v/>
      </c>
      <c r="K44" s="9"/>
      <c r="L44" s="17">
        <f t="shared" si="12"/>
        <v>0</v>
      </c>
      <c r="M44" s="17">
        <f t="shared" si="13"/>
        <v>0</v>
      </c>
      <c r="N44" s="10"/>
    </row>
    <row r="45" spans="1:14" s="5" customFormat="1" ht="16.2" thickBot="1" x14ac:dyDescent="0.35">
      <c r="A45" s="152">
        <f t="shared" ref="A45" si="15">A44+1</f>
        <v>8</v>
      </c>
      <c r="B45" s="160"/>
      <c r="C45" s="84" t="str">
        <f>IF(B45=0,"",LOOKUP($B45,'Course List'!$C$6:$C$1017,'Course List'!D$6:D$1017))</f>
        <v/>
      </c>
      <c r="D45" s="84" t="str">
        <f>IF(B45=0,"",LOOKUP($B45,'Course List'!$C$6:$C$1017,'Course List'!E$6:E$1017))</f>
        <v/>
      </c>
      <c r="E45" s="83" t="str">
        <f>IF(B45=0,"",LOOKUP($B45,'Course List'!$C$6:$C$1017,'Course List'!F$6:F$1017))</f>
        <v/>
      </c>
      <c r="F45" s="84" t="str">
        <f>IF(B45=0,"",LOOKUP($B45,'Course List'!$C$6:$C$1017,'Course List'!G$6:G$1017))</f>
        <v/>
      </c>
      <c r="G45" s="84" t="str">
        <f>IF(B45=0,"",LOOKUP($B45,'Course List'!$C$6:$C$1017,'Course List'!H$6:H$1017))</f>
        <v/>
      </c>
      <c r="H45" s="48"/>
      <c r="I45" s="50"/>
      <c r="J45" s="36" t="str">
        <f>IF(H45=0,"",LOOKUP(H45,'GPA Table'!$B$5:$B$16,'GPA Table'!$E$5:$E$16))</f>
        <v/>
      </c>
      <c r="K45" s="9"/>
      <c r="L45" s="17">
        <f t="shared" si="12"/>
        <v>0</v>
      </c>
      <c r="M45" s="17">
        <f t="shared" si="13"/>
        <v>0</v>
      </c>
      <c r="N45" s="10"/>
    </row>
    <row r="46" spans="1:14" s="29" customFormat="1" ht="16.2" thickBot="1" x14ac:dyDescent="0.35">
      <c r="A46" s="148"/>
      <c r="B46" s="149" t="str">
        <f>B37</f>
        <v>Semester</v>
      </c>
      <c r="C46" s="149">
        <f>C37+1</f>
        <v>5</v>
      </c>
      <c r="D46" s="149" t="str">
        <f>D37</f>
        <v>Total Credit Hours</v>
      </c>
      <c r="E46" s="149">
        <f>SUM(E47:E54)</f>
        <v>17</v>
      </c>
      <c r="F46" s="150" t="str">
        <f>F28</f>
        <v>FALL</v>
      </c>
      <c r="G46" s="150">
        <f>G37</f>
        <v>2015</v>
      </c>
      <c r="H46" s="45"/>
      <c r="I46" s="46"/>
      <c r="J46" s="55">
        <f>IF(M46=0,0,ROUND(L46/M46,2))</f>
        <v>0</v>
      </c>
      <c r="K46" s="13"/>
      <c r="L46" s="38">
        <f t="shared" ref="L46:M46" si="16">SUM(L47:L54)</f>
        <v>0</v>
      </c>
      <c r="M46" s="39">
        <f t="shared" si="16"/>
        <v>0</v>
      </c>
      <c r="N46" s="14"/>
    </row>
    <row r="47" spans="1:14" s="5" customFormat="1" x14ac:dyDescent="0.3">
      <c r="A47" s="151">
        <v>1</v>
      </c>
      <c r="B47" s="128" t="s">
        <v>309</v>
      </c>
      <c r="C47" s="129" t="str">
        <f>IF(B47=0,"",LOOKUP($B47,'Course List'!$C$6:$C$1017,'Course List'!D$6:D$1017))</f>
        <v>  121</v>
      </c>
      <c r="D47" s="129" t="str">
        <f>IF(B47=0,"",LOOKUP($B47,'Course List'!$C$6:$C$1017,'Course List'!E$6:E$1017))</f>
        <v> Structural Theory I (w recitation)</v>
      </c>
      <c r="E47" s="129">
        <f>IF(B47=0,"",LOOKUP($B47,'Course List'!$C$6:$C$1017,'Course List'!F$6:F$1017))</f>
        <v>3</v>
      </c>
      <c r="F47" s="129" t="str">
        <f>IF(B47=0,"",LOOKUP($B47,'Course List'!$C$6:$C$1017,'Course List'!G$6:G$1017))</f>
        <v>F</v>
      </c>
      <c r="G47" s="129" t="str">
        <f>IF(B47=0,"",LOOKUP($B47,'Course List'!$C$6:$C$1017,'Course List'!H$6:H$1017))</f>
        <v>CE 2210 (117), CE 2220 (120)</v>
      </c>
      <c r="H47" s="47"/>
      <c r="I47" s="49"/>
      <c r="J47" s="34" t="str">
        <f>IF(H47=0,"",LOOKUP(H47,'GPA Table'!$B$5:$B$16,'GPA Table'!$E$5:$E$16))</f>
        <v/>
      </c>
      <c r="K47" s="9"/>
      <c r="L47" s="17">
        <f t="shared" ref="L47:L54" si="17">IF(E47=0,0,IF(H47=0,0,J47*E47))</f>
        <v>0</v>
      </c>
      <c r="M47" s="17">
        <f t="shared" ref="M47:M54" si="18">IF(H47=0,0,E47)</f>
        <v>0</v>
      </c>
      <c r="N47" s="10"/>
    </row>
    <row r="48" spans="1:14" s="5" customFormat="1" x14ac:dyDescent="0.3">
      <c r="A48" s="151">
        <f>A47+1</f>
        <v>2</v>
      </c>
      <c r="B48" s="130" t="s">
        <v>307</v>
      </c>
      <c r="C48" s="129" t="str">
        <f>IF(B48=0,"",LOOKUP($B48,'Course List'!$C$6:$C$1017,'Course List'!D$6:D$1017))</f>
        <v>  166</v>
      </c>
      <c r="D48" s="129" t="str">
        <f>IF(B48=0,"",LOOKUP($B48,'Course List'!$C$6:$C$1017,'Course List'!E$6:E$1017))</f>
        <v> Materials Engineering</v>
      </c>
      <c r="E48" s="129">
        <f>IF(B48=0,"",LOOKUP($B48,'Course List'!$C$6:$C$1017,'Course List'!F$6:F$1017))</f>
        <v>2</v>
      </c>
      <c r="F48" s="129" t="str">
        <f>IF(B48=0,"",LOOKUP($B48,'Course List'!$C$6:$C$1017,'Course List'!G$6:G$1017))</f>
        <v>F</v>
      </c>
      <c r="G48" s="129" t="str">
        <f>IF(B48=0,"",LOOKUP($B48,'Course List'!$C$6:$C$1017,'Course List'!H$6:H$1017))</f>
        <v xml:space="preserve">CE 2220 (120) </v>
      </c>
      <c r="H48" s="47"/>
      <c r="I48" s="49"/>
      <c r="J48" s="35" t="str">
        <f>IF(H48=0,"",LOOKUP(H48,'GPA Table'!$B$5:$B$16,'GPA Table'!$E$5:$E$16))</f>
        <v/>
      </c>
      <c r="K48" s="9"/>
      <c r="L48" s="17">
        <f t="shared" si="17"/>
        <v>0</v>
      </c>
      <c r="M48" s="17">
        <f t="shared" si="18"/>
        <v>0</v>
      </c>
      <c r="N48" s="10"/>
    </row>
    <row r="49" spans="1:16" s="5" customFormat="1" x14ac:dyDescent="0.3">
      <c r="A49" s="151">
        <f t="shared" ref="A49:A51" si="19">A48+1</f>
        <v>3</v>
      </c>
      <c r="B49" s="128" t="s">
        <v>308</v>
      </c>
      <c r="C49" s="129" t="str">
        <f>IF(B49=0,"",LOOKUP($B49,'Course List'!$C$6:$C$1017,'Course List'!D$6:D$1017))</f>
        <v>  167W</v>
      </c>
      <c r="D49" s="129" t="str">
        <f>IF(B49=0,"",LOOKUP($B49,'Course List'!$C$6:$C$1017,'Course List'!E$6:E$1017))</f>
        <v> Mechanics of Materials Lab (WID)</v>
      </c>
      <c r="E49" s="129">
        <f>IF(B49=0,"",LOOKUP($B49,'Course List'!$C$6:$C$1017,'Course List'!F$6:F$1017))</f>
        <v>1</v>
      </c>
      <c r="F49" s="129" t="str">
        <f>IF(B49=0,"",LOOKUP($B49,'Course List'!$C$6:$C$1017,'Course List'!G$6:G$1017))</f>
        <v>F</v>
      </c>
      <c r="G49" s="129" t="str">
        <f>IF(B49=0,"",LOOKUP($B49,'Course List'!$C$6:$C$1017,'Course List'!H$6:H$1017))</f>
        <v xml:space="preserve">CE 2220 (120) </v>
      </c>
      <c r="H49" s="47"/>
      <c r="I49" s="49"/>
      <c r="J49" s="35" t="str">
        <f>IF(H49=0,"",LOOKUP(H49,'GPA Table'!$B$5:$B$16,'GPA Table'!$E$5:$E$16))</f>
        <v/>
      </c>
      <c r="K49" s="9"/>
      <c r="L49" s="17">
        <f t="shared" si="17"/>
        <v>0</v>
      </c>
      <c r="M49" s="17">
        <f t="shared" si="18"/>
        <v>0</v>
      </c>
      <c r="N49" s="10"/>
    </row>
    <row r="50" spans="1:16" s="5" customFormat="1" ht="15" customHeight="1" x14ac:dyDescent="0.3">
      <c r="A50" s="151">
        <f t="shared" si="19"/>
        <v>4</v>
      </c>
      <c r="B50" s="128" t="s">
        <v>516</v>
      </c>
      <c r="C50" s="129">
        <f>IF(B50=0,"",LOOKUP($B50,'Course List'!$C$6:$C$1017,'Course List'!D$6:D$1017))</f>
        <v>151</v>
      </c>
      <c r="D50" s="129" t="str">
        <f>IF(B50=0,"",LOOKUP($B50,'Course List'!$C$6:$C$1017,'Course List'!E$6:E$1017))</f>
        <v>Organic Chemistry</v>
      </c>
      <c r="E50" s="129">
        <f>IF(B50=0,"",LOOKUP($B50,'Course List'!$C$6:$C$1017,'Course List'!F$6:F$1017))</f>
        <v>3</v>
      </c>
      <c r="F50" s="129" t="str">
        <f>IF(B50=0,"",LOOKUP($B50,'Course List'!$C$6:$C$1017,'Course List'!G$6:G$1017))</f>
        <v>AY</v>
      </c>
      <c r="G50" s="129" t="str">
        <f>IF(B50=0,"",LOOKUP($B50,'Course List'!$C$6:$C$1017,'Course List'!H$6:H$1017))</f>
        <v>Chem 1112 (12)</v>
      </c>
      <c r="H50" s="47"/>
      <c r="I50" s="49"/>
      <c r="J50" s="35" t="str">
        <f>IF(H50=0,"",LOOKUP(H50,'GPA Table'!$B$5:$B$16,'GPA Table'!$E$5:$E$16))</f>
        <v/>
      </c>
      <c r="K50" s="9"/>
      <c r="L50" s="17">
        <f t="shared" si="17"/>
        <v>0</v>
      </c>
      <c r="M50" s="17">
        <f t="shared" si="18"/>
        <v>0</v>
      </c>
      <c r="N50" s="10"/>
    </row>
    <row r="51" spans="1:16" s="5" customFormat="1" x14ac:dyDescent="0.3">
      <c r="A51" s="151">
        <f t="shared" si="19"/>
        <v>5</v>
      </c>
      <c r="B51" s="128" t="s">
        <v>517</v>
      </c>
      <c r="C51" s="129">
        <f>IF(B51=0,"",LOOKUP($B51,'Course List'!$C$6:$C$1017,'Course List'!D$6:D$1017))</f>
        <v>153</v>
      </c>
      <c r="D51" s="129" t="str">
        <f>IF(B51=0,"",LOOKUP($B51,'Course List'!$C$6:$C$1017,'Course List'!E$6:E$1017))</f>
        <v>Organic Chemistry Laboratory</v>
      </c>
      <c r="E51" s="129">
        <f>IF(B51=0,"",LOOKUP($B51,'Course List'!$C$6:$C$1017,'Course List'!F$6:F$1017))</f>
        <v>1</v>
      </c>
      <c r="F51" s="129" t="str">
        <f>IF(B51=0,"",LOOKUP($B51,'Course List'!$C$6:$C$1017,'Course List'!G$6:G$1017))</f>
        <v>AY</v>
      </c>
      <c r="G51" s="129" t="str">
        <f>IF(B51=0,"",LOOKUP($B51,'Course List'!$C$6:$C$1017,'Course List'!H$6:H$1017))</f>
        <v>Concurrent registration: Chem 2151 (51)</v>
      </c>
      <c r="H51" s="47"/>
      <c r="I51" s="49"/>
      <c r="J51" s="35" t="str">
        <f>IF(H51=0,"",LOOKUP(H51,'GPA Table'!$B$5:$B$16,'GPA Table'!$E$5:$E$16))</f>
        <v/>
      </c>
      <c r="K51" s="9"/>
      <c r="L51" s="17">
        <f t="shared" si="17"/>
        <v>0</v>
      </c>
      <c r="M51" s="17">
        <f t="shared" si="18"/>
        <v>0</v>
      </c>
      <c r="N51" s="10"/>
    </row>
    <row r="52" spans="1:16" s="5" customFormat="1" x14ac:dyDescent="0.3">
      <c r="A52" s="151">
        <f>A51+1</f>
        <v>6</v>
      </c>
      <c r="B52" s="128" t="s">
        <v>501</v>
      </c>
      <c r="C52" s="129">
        <f>IF(B52=0,"",LOOKUP($B52,'Course List'!$C$6:$C$1017,'Course List'!D$6:D$1017))</f>
        <v>11</v>
      </c>
      <c r="D52" s="129" t="str">
        <f>IF(B52=0,"",LOOKUP($B52,'Course List'!$C$6:$C$1017,'Course List'!E$6:E$1017))</f>
        <v>Circuit Theory</v>
      </c>
      <c r="E52" s="129">
        <f>IF(B52=0,"",LOOKUP($B52,'Course List'!$C$6:$C$1017,'Course List'!F$6:F$1017))</f>
        <v>4</v>
      </c>
      <c r="F52" s="129" t="str">
        <f>IF(B52=0,"",LOOKUP($B52,'Course List'!$C$6:$C$1017,'Course List'!G$6:G$1017))</f>
        <v>F &amp; S</v>
      </c>
      <c r="G52" s="129" t="str">
        <f>IF(B52=0,"",LOOKUP($B52,'Course List'!$C$6:$C$1017,'Course List'!H$6:H$1017))</f>
        <v>Corequisite: ApSc 2113 (113), Phys 1022 (22)</v>
      </c>
      <c r="H52" s="47"/>
      <c r="I52" s="49"/>
      <c r="J52" s="35" t="str">
        <f>IF(H52=0,"",LOOKUP(H52,'GPA Table'!$B$5:$B$16,'GPA Table'!$E$5:$E$16))</f>
        <v/>
      </c>
      <c r="K52" s="9"/>
      <c r="L52" s="17">
        <f t="shared" si="17"/>
        <v>0</v>
      </c>
      <c r="M52" s="17">
        <f t="shared" si="18"/>
        <v>0</v>
      </c>
      <c r="N52" s="10"/>
    </row>
    <row r="53" spans="1:16" s="5" customFormat="1" x14ac:dyDescent="0.3">
      <c r="A53" s="151">
        <f>A52+1</f>
        <v>7</v>
      </c>
      <c r="B53" s="128" t="s">
        <v>286</v>
      </c>
      <c r="C53" s="129">
        <f>IF(B53=0,"",LOOKUP($B53,'Course List'!$C$6:$C$1017,'Course List'!D$6:D$1017))</f>
        <v>126</v>
      </c>
      <c r="D53" s="129" t="str">
        <f>IF(B53=0,"",LOOKUP($B53,'Course List'!$C$6:$C$1017,'Course List'!E$6:E$1017))</f>
        <v>Fluid Mechanics</v>
      </c>
      <c r="E53" s="129">
        <f>IF(B53=0,"",LOOKUP($B53,'Course List'!$C$6:$C$1017,'Course List'!F$6:F$1017))</f>
        <v>3</v>
      </c>
      <c r="F53" s="129" t="str">
        <f>IF(B53=0,"",LOOKUP($B53,'Course List'!$C$6:$C$1017,'Course List'!G$6:G$1017))</f>
        <v>F</v>
      </c>
      <c r="G53" s="129" t="str">
        <f>IF(B53=0,"",LOOKUP($B53,'Course List'!$C$6:$C$1017,'Course List'!H$6:H$1017))</f>
        <v>ApSc 2058 (58)</v>
      </c>
      <c r="H53" s="47"/>
      <c r="I53" s="49"/>
      <c r="J53" s="35" t="str">
        <f>IF(H53=0,"",LOOKUP(H53,'GPA Table'!$B$5:$B$16,'GPA Table'!$E$5:$E$16))</f>
        <v/>
      </c>
      <c r="K53" s="9"/>
      <c r="L53" s="17">
        <f t="shared" si="17"/>
        <v>0</v>
      </c>
      <c r="M53" s="17">
        <f t="shared" si="18"/>
        <v>0</v>
      </c>
      <c r="N53" s="10"/>
    </row>
    <row r="54" spans="1:16" s="5" customFormat="1" ht="16.2" thickBot="1" x14ac:dyDescent="0.35">
      <c r="A54" s="152">
        <f t="shared" ref="A54" si="20">A53+1</f>
        <v>8</v>
      </c>
      <c r="B54" s="160"/>
      <c r="C54" s="84" t="str">
        <f>IF(B54=0,"",LOOKUP($B54,'Course List'!$C$6:$C$1017,'Course List'!D$6:D$1017))</f>
        <v/>
      </c>
      <c r="D54" s="84" t="str">
        <f>IF(B54=0,"",LOOKUP($B54,'Course List'!$C$6:$C$1017,'Course List'!E$6:E$1017))</f>
        <v/>
      </c>
      <c r="E54" s="83" t="str">
        <f>IF(B54=0,"",LOOKUP($B54,'Course List'!$C$6:$C$1017,'Course List'!F$6:F$1017))</f>
        <v/>
      </c>
      <c r="F54" s="84" t="str">
        <f>IF(B54=0,"",LOOKUP($B54,'Course List'!$C$6:$C$1017,'Course List'!G$6:G$1017))</f>
        <v/>
      </c>
      <c r="G54" s="84" t="str">
        <f>IF(B54=0,"",LOOKUP($B54,'Course List'!$C$6:$C$1017,'Course List'!H$6:H$1017))</f>
        <v/>
      </c>
      <c r="H54" s="48"/>
      <c r="I54" s="50"/>
      <c r="J54" s="36" t="str">
        <f>IF(H54=0,"",LOOKUP(H54,'GPA Table'!$B$5:$B$16,'GPA Table'!$E$5:$E$16))</f>
        <v/>
      </c>
      <c r="K54" s="9"/>
      <c r="L54" s="17">
        <f t="shared" si="17"/>
        <v>0</v>
      </c>
      <c r="M54" s="17">
        <f t="shared" si="18"/>
        <v>0</v>
      </c>
      <c r="N54" s="10"/>
    </row>
    <row r="55" spans="1:16" s="29" customFormat="1" ht="16.2" thickBot="1" x14ac:dyDescent="0.35">
      <c r="A55" s="148"/>
      <c r="B55" s="149" t="str">
        <f>B46</f>
        <v>Semester</v>
      </c>
      <c r="C55" s="149">
        <f>C46+1</f>
        <v>6</v>
      </c>
      <c r="D55" s="149" t="str">
        <f>D46</f>
        <v>Total Credit Hours</v>
      </c>
      <c r="E55" s="149">
        <f>SUM(E56:E63)</f>
        <v>18</v>
      </c>
      <c r="F55" s="150" t="str">
        <f>F37</f>
        <v>SPRING</v>
      </c>
      <c r="G55" s="150">
        <f>G46+1</f>
        <v>2016</v>
      </c>
      <c r="H55" s="45"/>
      <c r="I55" s="46"/>
      <c r="J55" s="55">
        <f>IF(M55=0,0,ROUND(L55/M55,2))</f>
        <v>0</v>
      </c>
      <c r="K55" s="13"/>
      <c r="L55" s="38">
        <f t="shared" ref="L55:M55" si="21">SUM(L56:L63)</f>
        <v>0</v>
      </c>
      <c r="M55" s="39">
        <f t="shared" si="21"/>
        <v>0</v>
      </c>
      <c r="N55" s="14"/>
    </row>
    <row r="56" spans="1:16" s="5" customFormat="1" x14ac:dyDescent="0.3">
      <c r="A56" s="151">
        <v>1</v>
      </c>
      <c r="B56" s="128" t="s">
        <v>310</v>
      </c>
      <c r="C56" s="129" t="str">
        <f>IF(B56=0,"",LOOKUP($B56,'Course List'!$C$6:$C$1017,'Course List'!D$6:D$1017))</f>
        <v>  122</v>
      </c>
      <c r="D56" s="129" t="str">
        <f>IF(B56=0,"",LOOKUP($B56,'Course List'!$C$6:$C$1017,'Course List'!E$6:E$1017))</f>
        <v> Structural Theory II (w recitation)</v>
      </c>
      <c r="E56" s="129">
        <f>IF(B56=0,"",LOOKUP($B56,'Course List'!$C$6:$C$1017,'Course List'!F$6:F$1017))</f>
        <v>3</v>
      </c>
      <c r="F56" s="129" t="str">
        <f>IF(B56=0,"",LOOKUP($B56,'Course List'!$C$6:$C$1017,'Course List'!G$6:G$1017))</f>
        <v>S</v>
      </c>
      <c r="G56" s="129" t="str">
        <f>IF(B56=0,"",LOOKUP($B56,'Course List'!$C$6:$C$1017,'Course List'!H$6:H$1017))</f>
        <v>CE 3230 (121)</v>
      </c>
      <c r="H56" s="47"/>
      <c r="I56" s="49"/>
      <c r="J56" s="34" t="str">
        <f>IF(H56=0,"",LOOKUP(H56,'GPA Table'!$B$5:$B$16,'GPA Table'!$E$5:$E$16))</f>
        <v/>
      </c>
      <c r="K56" s="9"/>
      <c r="L56" s="17">
        <f t="shared" ref="L56:L63" si="22">IF(E56=0,0,IF(H56=0,0,J56*E56))</f>
        <v>0</v>
      </c>
      <c r="M56" s="17">
        <f t="shared" ref="M56:M63" si="23">IF(H56=0,0,E56)</f>
        <v>0</v>
      </c>
      <c r="N56" s="10"/>
      <c r="O56" s="4"/>
      <c r="P56" s="6"/>
    </row>
    <row r="57" spans="1:16" s="5" customFormat="1" x14ac:dyDescent="0.3">
      <c r="A57" s="151">
        <f>A56+1</f>
        <v>2</v>
      </c>
      <c r="B57" s="130" t="s">
        <v>315</v>
      </c>
      <c r="C57" s="129" t="str">
        <f>IF(B57=0,"",LOOKUP($B57,'Course List'!$C$6:$C$1017,'Course List'!D$6:D$1017))</f>
        <v>  188</v>
      </c>
      <c r="D57" s="129" t="str">
        <f>IF(B57=0,"",LOOKUP($B57,'Course List'!$C$6:$C$1017,'Course List'!E$6:E$1017))</f>
        <v> Hydraulics Laboratory</v>
      </c>
      <c r="E57" s="129">
        <f>IF(B57=0,"",LOOKUP($B57,'Course List'!$C$6:$C$1017,'Course List'!F$6:F$1017))</f>
        <v>1</v>
      </c>
      <c r="F57" s="129" t="str">
        <f>IF(B57=0,"",LOOKUP($B57,'Course List'!$C$6:$C$1017,'Course List'!G$6:G$1017))</f>
        <v>S</v>
      </c>
      <c r="G57" s="129" t="str">
        <f>IF(B57=0,"",LOOKUP($B57,'Course List'!$C$6:$C$1017,'Course List'!H$6:H$1017))</f>
        <v>CE 3610 (193)</v>
      </c>
      <c r="H57" s="47"/>
      <c r="I57" s="49"/>
      <c r="J57" s="35" t="str">
        <f>IF(H57=0,"",LOOKUP(H57,'GPA Table'!$B$5:$B$16,'GPA Table'!$E$5:$E$16))</f>
        <v/>
      </c>
      <c r="K57" s="9"/>
      <c r="L57" s="17">
        <f t="shared" si="22"/>
        <v>0</v>
      </c>
      <c r="M57" s="17">
        <f t="shared" si="23"/>
        <v>0</v>
      </c>
      <c r="N57" s="10"/>
      <c r="O57" s="4"/>
      <c r="P57" s="6"/>
    </row>
    <row r="58" spans="1:16" s="5" customFormat="1" x14ac:dyDescent="0.3">
      <c r="A58" s="151">
        <f t="shared" ref="A58:A60" si="24">A57+1</f>
        <v>3</v>
      </c>
      <c r="B58" s="128" t="s">
        <v>313</v>
      </c>
      <c r="C58" s="129" t="str">
        <f>IF(B58=0,"",LOOKUP($B58,'Course List'!$C$6:$C$1017,'Course List'!D$6:D$1017))</f>
        <v>  189</v>
      </c>
      <c r="D58" s="129" t="str">
        <f>IF(B58=0,"",LOOKUP($B58,'Course List'!$C$6:$C$1017,'Course List'!E$6:E$1017))</f>
        <v> Environmental Engineering Lab</v>
      </c>
      <c r="E58" s="129">
        <f>IF(B58=0,"",LOOKUP($B58,'Course List'!$C$6:$C$1017,'Course List'!F$6:F$1017))</f>
        <v>1</v>
      </c>
      <c r="F58" s="129" t="str">
        <f>IF(B58=0,"",LOOKUP($B58,'Course List'!$C$6:$C$1017,'Course List'!G$6:G$1017))</f>
        <v>S</v>
      </c>
      <c r="G58" s="129" t="str">
        <f>IF(B58=0,"",LOOKUP($B58,'Course List'!$C$6:$C$1017,'Course List'!H$6:H$1017))</f>
        <v>CE3610 (193)</v>
      </c>
      <c r="H58" s="47"/>
      <c r="I58" s="49"/>
      <c r="J58" s="35" t="str">
        <f>IF(H58=0,"",LOOKUP(H58,'GPA Table'!$B$5:$B$16,'GPA Table'!$E$5:$E$16))</f>
        <v/>
      </c>
      <c r="K58" s="9"/>
      <c r="L58" s="17">
        <f t="shared" si="22"/>
        <v>0</v>
      </c>
      <c r="M58" s="17">
        <f t="shared" si="23"/>
        <v>0</v>
      </c>
      <c r="N58" s="10"/>
      <c r="O58" s="4"/>
      <c r="P58" s="6"/>
    </row>
    <row r="59" spans="1:16" s="5" customFormat="1" x14ac:dyDescent="0.3">
      <c r="A59" s="151">
        <f t="shared" si="24"/>
        <v>4</v>
      </c>
      <c r="B59" s="128" t="s">
        <v>311</v>
      </c>
      <c r="C59" s="129" t="str">
        <f>IF(B59=0,"",LOOKUP($B59,'Course List'!$C$6:$C$1017,'Course List'!D$6:D$1017))</f>
        <v>  192</v>
      </c>
      <c r="D59" s="129" t="str">
        <f>IF(B59=0,"",LOOKUP($B59,'Course List'!$C$6:$C$1017,'Course List'!E$6:E$1017))</f>
        <v> Reinforced Concrete Structures</v>
      </c>
      <c r="E59" s="129">
        <f>IF(B59=0,"",LOOKUP($B59,'Course List'!$C$6:$C$1017,'Course List'!F$6:F$1017))</f>
        <v>3</v>
      </c>
      <c r="F59" s="129" t="str">
        <f>IF(B59=0,"",LOOKUP($B59,'Course List'!$C$6:$C$1017,'Course List'!G$6:G$1017))</f>
        <v>S</v>
      </c>
      <c r="G59" s="129" t="str">
        <f>IF(B59=0,"",LOOKUP($B59,'Course List'!$C$6:$C$1017,'Course List'!H$6:H$1017))</f>
        <v>Concurrent Registration CE 3240 (122)</v>
      </c>
      <c r="H59" s="47"/>
      <c r="I59" s="49"/>
      <c r="J59" s="35" t="str">
        <f>IF(H59=0,"",LOOKUP(H59,'GPA Table'!$B$5:$B$16,'GPA Table'!$E$5:$E$16))</f>
        <v/>
      </c>
      <c r="K59" s="9"/>
      <c r="L59" s="17">
        <f t="shared" si="22"/>
        <v>0</v>
      </c>
      <c r="M59" s="17">
        <f t="shared" si="23"/>
        <v>0</v>
      </c>
      <c r="N59" s="10"/>
      <c r="O59" s="4"/>
      <c r="P59" s="6"/>
    </row>
    <row r="60" spans="1:16" s="5" customFormat="1" x14ac:dyDescent="0.3">
      <c r="A60" s="151">
        <f t="shared" si="24"/>
        <v>5</v>
      </c>
      <c r="B60" s="128" t="s">
        <v>314</v>
      </c>
      <c r="C60" s="129" t="str">
        <f>IF(B60=0,"",LOOKUP($B60,'Course List'!$C$6:$C$1017,'Course List'!D$6:D$1017))</f>
        <v>  193</v>
      </c>
      <c r="D60" s="129" t="str">
        <f>IF(B60=0,"",LOOKUP($B60,'Course List'!$C$6:$C$1017,'Course List'!E$6:E$1017))</f>
        <v> Hydraulics</v>
      </c>
      <c r="E60" s="129">
        <f>IF(B60=0,"",LOOKUP($B60,'Course List'!$C$6:$C$1017,'Course List'!F$6:F$1017))</f>
        <v>3</v>
      </c>
      <c r="F60" s="129" t="str">
        <f>IF(B60=0,"",LOOKUP($B60,'Course List'!$C$6:$C$1017,'Course List'!G$6:G$1017))</f>
        <v>S</v>
      </c>
      <c r="G60" s="129" t="str">
        <f>IF(B60=0,"",LOOKUP($B60,'Course List'!$C$6:$C$1017,'Course List'!H$6:H$1017))</f>
        <v>MAE 3126</v>
      </c>
      <c r="H60" s="47"/>
      <c r="I60" s="49"/>
      <c r="J60" s="35" t="str">
        <f>IF(H60=0,"",LOOKUP(H60,'GPA Table'!$B$5:$B$16,'GPA Table'!$E$5:$E$16))</f>
        <v/>
      </c>
      <c r="K60" s="9"/>
      <c r="L60" s="17">
        <f t="shared" si="22"/>
        <v>0</v>
      </c>
      <c r="M60" s="17">
        <f t="shared" si="23"/>
        <v>0</v>
      </c>
      <c r="N60" s="10"/>
      <c r="O60" s="4"/>
      <c r="P60" s="6"/>
    </row>
    <row r="61" spans="1:16" s="5" customFormat="1" x14ac:dyDescent="0.3">
      <c r="A61" s="151">
        <f>A60+1</f>
        <v>6</v>
      </c>
      <c r="B61" s="128" t="s">
        <v>312</v>
      </c>
      <c r="C61" s="129" t="str">
        <f>IF(B61=0,"",LOOKUP($B61,'Course List'!$C$6:$C$1017,'Course List'!D$6:D$1017))</f>
        <v>  194</v>
      </c>
      <c r="D61" s="129" t="str">
        <f>IF(B61=0,"",LOOKUP($B61,'Course List'!$C$6:$C$1017,'Course List'!E$6:E$1017))</f>
        <v> Envir Eng I:Water Resourc&amp;Qual</v>
      </c>
      <c r="E61" s="129">
        <f>IF(B61=0,"",LOOKUP($B61,'Course List'!$C$6:$C$1017,'Course List'!F$6:F$1017))</f>
        <v>3</v>
      </c>
      <c r="F61" s="129" t="str">
        <f>IF(B61=0,"",LOOKUP($B61,'Course List'!$C$6:$C$1017,'Course List'!G$6:G$1017))</f>
        <v>S</v>
      </c>
      <c r="G61" s="129" t="str">
        <f>IF(B61=0,"",LOOKUP($B61,'Course List'!$C$6:$C$1017,'Course List'!H$6:H$1017))</f>
        <v>CE3610 (193)</v>
      </c>
      <c r="H61" s="47"/>
      <c r="I61" s="49"/>
      <c r="J61" s="35" t="str">
        <f>IF(H61=0,"",LOOKUP(H61,'GPA Table'!$B$5:$B$16,'GPA Table'!$E$5:$E$16))</f>
        <v/>
      </c>
      <c r="K61" s="9"/>
      <c r="L61" s="17">
        <f t="shared" si="22"/>
        <v>0</v>
      </c>
      <c r="M61" s="17">
        <f t="shared" si="23"/>
        <v>0</v>
      </c>
      <c r="N61" s="10"/>
      <c r="O61" s="4"/>
      <c r="P61" s="6"/>
    </row>
    <row r="62" spans="1:16" s="5" customFormat="1" x14ac:dyDescent="0.3">
      <c r="A62" s="151">
        <f>A61+1</f>
        <v>7</v>
      </c>
      <c r="B62" s="128" t="s">
        <v>518</v>
      </c>
      <c r="C62" s="129">
        <f>IF(B62=0,"",LOOKUP($B62,'Course List'!$C$6:$C$1017,'Course List'!D$6:D$1017))</f>
        <v>152</v>
      </c>
      <c r="D62" s="129" t="str">
        <f>IF(B62=0,"",LOOKUP($B62,'Course List'!$C$6:$C$1017,'Course List'!E$6:E$1017))</f>
        <v>Organic Chemistry</v>
      </c>
      <c r="E62" s="129">
        <f>IF(B62=0,"",LOOKUP($B62,'Course List'!$C$6:$C$1017,'Course List'!F$6:F$1017))</f>
        <v>3</v>
      </c>
      <c r="F62" s="129" t="str">
        <f>IF(B62=0,"",LOOKUP($B62,'Course List'!$C$6:$C$1017,'Course List'!G$6:G$1017))</f>
        <v>AY</v>
      </c>
      <c r="G62" s="129" t="str">
        <f>IF(B62=0,"",LOOKUP($B62,'Course List'!$C$6:$C$1017,'Course List'!H$6:H$1017))</f>
        <v>Chem 1113 (13)</v>
      </c>
      <c r="H62" s="47"/>
      <c r="I62" s="49"/>
      <c r="J62" s="35" t="str">
        <f>IF(H62=0,"",LOOKUP(H62,'GPA Table'!$B$5:$B$16,'GPA Table'!$E$5:$E$16))</f>
        <v/>
      </c>
      <c r="K62" s="9"/>
      <c r="L62" s="17">
        <f t="shared" si="22"/>
        <v>0</v>
      </c>
      <c r="M62" s="17">
        <f t="shared" si="23"/>
        <v>0</v>
      </c>
      <c r="N62" s="10"/>
    </row>
    <row r="63" spans="1:16" s="5" customFormat="1" ht="16.2" thickBot="1" x14ac:dyDescent="0.35">
      <c r="A63" s="152">
        <f>A62+1</f>
        <v>8</v>
      </c>
      <c r="B63" s="132" t="s">
        <v>519</v>
      </c>
      <c r="C63" s="133">
        <f>IF(B63=0,"",LOOKUP($B63,'Course List'!$C$6:$C$1017,'Course List'!D$6:D$1017))</f>
        <v>154</v>
      </c>
      <c r="D63" s="133" t="str">
        <f>IF(B63=0,"",LOOKUP($B63,'Course List'!$C$6:$C$1017,'Course List'!E$6:E$1017))</f>
        <v>Organic Chemistry Laboratory</v>
      </c>
      <c r="E63" s="129">
        <f>IF(B63=0,"",LOOKUP($B63,'Course List'!$C$6:$C$1017,'Course List'!F$6:F$1017))</f>
        <v>1</v>
      </c>
      <c r="F63" s="133" t="str">
        <f>IF(B63=0,"",LOOKUP($B63,'Course List'!$C$6:$C$1017,'Course List'!G$6:G$1017))</f>
        <v>AY</v>
      </c>
      <c r="G63" s="133" t="str">
        <f>IF(B63=0,"",LOOKUP($B63,'Course List'!$C$6:$C$1017,'Course List'!H$6:H$1017))</f>
        <v>Concurrent registration: Chem 2152 (52)</v>
      </c>
      <c r="H63" s="48"/>
      <c r="I63" s="50"/>
      <c r="J63" s="36" t="str">
        <f>IF(H63=0,"",LOOKUP(H63,'GPA Table'!$B$5:$B$16,'GPA Table'!$E$5:$E$16))</f>
        <v/>
      </c>
      <c r="K63" s="9"/>
      <c r="L63" s="17">
        <f t="shared" si="22"/>
        <v>0</v>
      </c>
      <c r="M63" s="17">
        <f t="shared" si="23"/>
        <v>0</v>
      </c>
      <c r="N63" s="10"/>
    </row>
    <row r="64" spans="1:16" s="29" customFormat="1" ht="16.2" thickBot="1" x14ac:dyDescent="0.35">
      <c r="A64" s="148"/>
      <c r="B64" s="149" t="str">
        <f>B55</f>
        <v>Semester</v>
      </c>
      <c r="C64" s="149">
        <f>C55+1</f>
        <v>7</v>
      </c>
      <c r="D64" s="149" t="str">
        <f>D55</f>
        <v>Total Credit Hours</v>
      </c>
      <c r="E64" s="149">
        <f>SUM(E65:E72)</f>
        <v>16</v>
      </c>
      <c r="F64" s="150" t="str">
        <f>F46</f>
        <v>FALL</v>
      </c>
      <c r="G64" s="150">
        <f>G55</f>
        <v>2016</v>
      </c>
      <c r="H64" s="45"/>
      <c r="I64" s="46"/>
      <c r="J64" s="55">
        <f>IF(M64=0,0,ROUND(L64/M64,2))</f>
        <v>0</v>
      </c>
      <c r="K64" s="13"/>
      <c r="L64" s="38">
        <f t="shared" ref="L64:M64" si="25">SUM(L65:L72)</f>
        <v>0</v>
      </c>
      <c r="M64" s="39">
        <f t="shared" si="25"/>
        <v>0</v>
      </c>
      <c r="N64" s="14"/>
    </row>
    <row r="65" spans="1:16" s="5" customFormat="1" x14ac:dyDescent="0.3">
      <c r="A65" s="151">
        <v>1</v>
      </c>
      <c r="B65" s="128" t="s">
        <v>320</v>
      </c>
      <c r="C65" s="129" t="str">
        <f>IF(B65=0,"",LOOKUP($B65,'Course List'!$C$6:$C$1017,'Course List'!D$6:D$1017))</f>
        <v>  168</v>
      </c>
      <c r="D65" s="129" t="str">
        <f>IF(B65=0,"",LOOKUP($B65,'Course List'!$C$6:$C$1017,'Course List'!E$6:E$1017))</f>
        <v> Intro-Geotechnical Engineering</v>
      </c>
      <c r="E65" s="129">
        <f>IF(B65=0,"",LOOKUP($B65,'Course List'!$C$6:$C$1017,'Course List'!F$6:F$1017))</f>
        <v>3</v>
      </c>
      <c r="F65" s="129" t="str">
        <f>IF(B65=0,"",LOOKUP($B65,'Course List'!$C$6:$C$1017,'Course List'!G$6:G$1017))</f>
        <v>F</v>
      </c>
      <c r="G65" s="129" t="str">
        <f>IF(B65=0,"",LOOKUP($B65,'Course List'!$C$6:$C$1017,'Course List'!H$6:H$1017))</f>
        <v>CE 2220 (120), MAE 3126</v>
      </c>
      <c r="H65" s="47"/>
      <c r="I65" s="49"/>
      <c r="J65" s="34" t="str">
        <f>IF(H65=0,"",LOOKUP(H65,'GPA Table'!$B$5:$B$16,'GPA Table'!$E$5:$E$16))</f>
        <v/>
      </c>
      <c r="K65" s="9"/>
      <c r="L65" s="17">
        <f t="shared" ref="L65:L72" si="26">IF(E65=0,0,IF(H65=0,0,J65*E65))</f>
        <v>0</v>
      </c>
      <c r="M65" s="17">
        <f t="shared" ref="M65:M72" si="27">IF(H65=0,0,E65)</f>
        <v>0</v>
      </c>
      <c r="N65" s="10"/>
      <c r="O65" s="4"/>
      <c r="P65" s="6"/>
    </row>
    <row r="66" spans="1:16" s="5" customFormat="1" x14ac:dyDescent="0.3">
      <c r="A66" s="151">
        <f>A65+1</f>
        <v>2</v>
      </c>
      <c r="B66" s="130" t="s">
        <v>317</v>
      </c>
      <c r="C66" s="129" t="str">
        <f>IF(B66=0,"",LOOKUP($B66,'Course List'!$C$6:$C$1017,'Course List'!D$6:D$1017))</f>
        <v>  191</v>
      </c>
      <c r="D66" s="129" t="str">
        <f>IF(B66=0,"",LOOKUP($B66,'Course List'!$C$6:$C$1017,'Course List'!E$6:E$1017))</f>
        <v> Metal Structures</v>
      </c>
      <c r="E66" s="129">
        <f>IF(B66=0,"",LOOKUP($B66,'Course List'!$C$6:$C$1017,'Course List'!F$6:F$1017))</f>
        <v>3</v>
      </c>
      <c r="F66" s="129" t="str">
        <f>IF(B66=0,"",LOOKUP($B66,'Course List'!$C$6:$C$1017,'Course List'!G$6:G$1017))</f>
        <v>F</v>
      </c>
      <c r="G66" s="129" t="str">
        <f>IF(B66=0,"",LOOKUP($B66,'Course List'!$C$6:$C$1017,'Course List'!H$6:H$1017))</f>
        <v>CE 3240 (122)</v>
      </c>
      <c r="H66" s="47"/>
      <c r="I66" s="49"/>
      <c r="J66" s="35" t="str">
        <f>IF(H66=0,"",LOOKUP(H66,'GPA Table'!$B$5:$B$16,'GPA Table'!$E$5:$E$16))</f>
        <v/>
      </c>
      <c r="K66" s="9"/>
      <c r="L66" s="17">
        <f t="shared" si="26"/>
        <v>0</v>
      </c>
      <c r="M66" s="17">
        <f t="shared" si="27"/>
        <v>0</v>
      </c>
      <c r="N66" s="10"/>
      <c r="O66" s="4"/>
      <c r="P66" s="6"/>
    </row>
    <row r="67" spans="1:16" s="5" customFormat="1" x14ac:dyDescent="0.3">
      <c r="A67" s="151">
        <f t="shared" ref="A67:A69" si="28">A66+1</f>
        <v>3</v>
      </c>
      <c r="B67" s="128" t="s">
        <v>321</v>
      </c>
      <c r="C67" s="129" t="str">
        <f>IF(B67=0,"",LOOKUP($B67,'Course List'!$C$6:$C$1017,'Course List'!D$6:D$1017))</f>
        <v>  185</v>
      </c>
      <c r="D67" s="129" t="str">
        <f>IF(B67=0,"",LOOKUP($B67,'Course List'!$C$6:$C$1017,'Course List'!E$6:E$1017))</f>
        <v> Geotechnical Engineering Lab</v>
      </c>
      <c r="E67" s="129">
        <f>IF(B67=0,"",LOOKUP($B67,'Course List'!$C$6:$C$1017,'Course List'!F$6:F$1017))</f>
        <v>1</v>
      </c>
      <c r="F67" s="129" t="str">
        <f>IF(B67=0,"",LOOKUP($B67,'Course List'!$C$6:$C$1017,'Course List'!G$6:G$1017))</f>
        <v>F</v>
      </c>
      <c r="G67" s="129" t="str">
        <f>IF(B67=0,"",LOOKUP($B67,'Course List'!$C$6:$C$1017,'Course List'!H$6:H$1017))</f>
        <v>CE 4410 (168)</v>
      </c>
      <c r="H67" s="47"/>
      <c r="I67" s="49"/>
      <c r="J67" s="35" t="str">
        <f>IF(H67=0,"",LOOKUP(H67,'GPA Table'!$B$5:$B$16,'GPA Table'!$E$5:$E$16))</f>
        <v/>
      </c>
      <c r="K67" s="9"/>
      <c r="L67" s="17">
        <f t="shared" si="26"/>
        <v>0</v>
      </c>
      <c r="M67" s="17">
        <f t="shared" si="27"/>
        <v>0</v>
      </c>
      <c r="N67" s="10"/>
      <c r="O67" s="4"/>
      <c r="P67" s="6"/>
    </row>
    <row r="68" spans="1:16" s="5" customFormat="1" x14ac:dyDescent="0.3">
      <c r="A68" s="151">
        <f t="shared" si="28"/>
        <v>4</v>
      </c>
      <c r="B68" s="128" t="s">
        <v>322</v>
      </c>
      <c r="C68" s="129" t="str">
        <f>IF(B68=0,"",LOOKUP($B68,'Course List'!$C$6:$C$1017,'Course List'!D$6:D$1017))</f>
        <v>  197</v>
      </c>
      <c r="D68" s="129" t="str">
        <f>IF(B68=0,"",LOOKUP($B68,'Course List'!$C$6:$C$1017,'Course List'!E$6:E$1017))</f>
        <v> Env Eng 2:Water Supply/Pollutn</v>
      </c>
      <c r="E68" s="129">
        <f>IF(B68=0,"",LOOKUP($B68,'Course List'!$C$6:$C$1017,'Course List'!F$6:F$1017))</f>
        <v>3</v>
      </c>
      <c r="F68" s="129" t="str">
        <f>IF(B68=0,"",LOOKUP($B68,'Course List'!$C$6:$C$1017,'Course List'!G$6:G$1017))</f>
        <v>F</v>
      </c>
      <c r="G68" s="129" t="str">
        <f>IF(B68=0,"",LOOKUP($B68,'Course List'!$C$6:$C$1017,'Course List'!H$6:H$1017))</f>
        <v>CE 3520 (194)</v>
      </c>
      <c r="H68" s="47"/>
      <c r="I68" s="49"/>
      <c r="J68" s="35" t="str">
        <f>IF(H68=0,"",LOOKUP(H68,'GPA Table'!$B$5:$B$16,'GPA Table'!$E$5:$E$16))</f>
        <v/>
      </c>
      <c r="K68" s="9"/>
      <c r="L68" s="17">
        <f t="shared" si="26"/>
        <v>0</v>
      </c>
      <c r="M68" s="17">
        <f t="shared" si="27"/>
        <v>0</v>
      </c>
      <c r="N68" s="10"/>
      <c r="O68" s="4"/>
      <c r="P68" s="6"/>
    </row>
    <row r="69" spans="1:16" s="5" customFormat="1" x14ac:dyDescent="0.3">
      <c r="A69" s="151">
        <f t="shared" si="28"/>
        <v>5</v>
      </c>
      <c r="B69" s="128" t="s">
        <v>7</v>
      </c>
      <c r="C69" s="129" t="str">
        <f>IF(B69=0,"",LOOKUP($B69,'Course List'!$C$6:$C$1017,'Course List'!D$6:D$1017))</f>
        <v>---</v>
      </c>
      <c r="D69" s="129" t="str">
        <f>IF(B69=0,"",LOOKUP($B69,'Course List'!$C$6:$C$1017,'Course List'!E$6:E$1017))</f>
        <v>See the H/SS List</v>
      </c>
      <c r="E69" s="129">
        <f>IF(B69=0,"",LOOKUP($B69,'Course List'!$C$6:$C$1017,'Course List'!F$6:F$1017))</f>
        <v>3</v>
      </c>
      <c r="F69" s="129" t="str">
        <f>IF(B69=0,"",LOOKUP($B69,'Course List'!$C$6:$C$1017,'Course List'!G$6:G$1017))</f>
        <v>F &amp; S</v>
      </c>
      <c r="G69" s="129" t="str">
        <f>IF(B69=0,"",LOOKUP($B69,'Course List'!$C$6:$C$1017,'Course List'!H$6:H$1017))</f>
        <v xml:space="preserve"> ---</v>
      </c>
      <c r="H69" s="47"/>
      <c r="I69" s="49"/>
      <c r="J69" s="35" t="str">
        <f>IF(H69=0,"",LOOKUP(H69,'GPA Table'!$B$5:$B$16,'GPA Table'!$E$5:$E$16))</f>
        <v/>
      </c>
      <c r="K69" s="9"/>
      <c r="L69" s="17">
        <f t="shared" si="26"/>
        <v>0</v>
      </c>
      <c r="M69" s="17">
        <f t="shared" si="27"/>
        <v>0</v>
      </c>
      <c r="N69" s="10"/>
      <c r="O69" s="4"/>
      <c r="P69" s="6"/>
    </row>
    <row r="70" spans="1:16" s="5" customFormat="1" x14ac:dyDescent="0.3">
      <c r="A70" s="151">
        <f>A69+1</f>
        <v>6</v>
      </c>
      <c r="B70" s="128" t="s">
        <v>11</v>
      </c>
      <c r="C70" s="129" t="str">
        <f>IF(B70=0,"",LOOKUP($B70,'Course List'!$C$6:$C$1017,'Course List'!D$6:D$1017))</f>
        <v>---</v>
      </c>
      <c r="D70" s="129" t="str">
        <f>IF(B70=0,"",LOOKUP($B70,'Course List'!$C$6:$C$1017,'Course List'!E$6:E$1017))</f>
        <v>See the H/SS List</v>
      </c>
      <c r="E70" s="129">
        <f>IF(B70=0,"",LOOKUP($B70,'Course List'!$C$6:$C$1017,'Course List'!F$6:F$1017))</f>
        <v>3</v>
      </c>
      <c r="F70" s="129" t="str">
        <f>IF(B70=0,"",LOOKUP($B70,'Course List'!$C$6:$C$1017,'Course List'!G$6:G$1017))</f>
        <v>F &amp; S</v>
      </c>
      <c r="G70" s="129" t="str">
        <f>IF(B70=0,"",LOOKUP($B70,'Course List'!$C$6:$C$1017,'Course List'!H$6:H$1017))</f>
        <v xml:space="preserve"> ---</v>
      </c>
      <c r="H70" s="47"/>
      <c r="I70" s="49"/>
      <c r="J70" s="35" t="str">
        <f>IF(H70=0,"",LOOKUP(H70,'GPA Table'!$B$5:$B$16,'GPA Table'!$E$5:$E$16))</f>
        <v/>
      </c>
      <c r="K70" s="9"/>
      <c r="L70" s="17">
        <f t="shared" si="26"/>
        <v>0</v>
      </c>
      <c r="M70" s="17">
        <f t="shared" si="27"/>
        <v>0</v>
      </c>
      <c r="N70" s="10"/>
      <c r="O70" s="4"/>
      <c r="P70" s="6"/>
    </row>
    <row r="71" spans="1:16" x14ac:dyDescent="0.3">
      <c r="A71" s="151">
        <f>A70+1</f>
        <v>7</v>
      </c>
      <c r="B71" s="158"/>
      <c r="C71" s="83" t="str">
        <f>IF(B71=0,"",LOOKUP($B71,'Course List'!$C$6:$C$1017,'Course List'!D$6:D$1017))</f>
        <v/>
      </c>
      <c r="D71" s="83" t="str">
        <f>IF(B71=0,"",LOOKUP($B71,'Course List'!$C$6:$C$1017,'Course List'!E$6:E$1017))</f>
        <v/>
      </c>
      <c r="E71" s="83" t="str">
        <f>IF(B71=0,"",LOOKUP($B71,'Course List'!$C$6:$C$1017,'Course List'!F$6:F$1017))</f>
        <v/>
      </c>
      <c r="F71" s="83" t="str">
        <f>IF(B71=0,"",LOOKUP($B71,'Course List'!$C$6:$C$1017,'Course List'!G$6:G$1017))</f>
        <v/>
      </c>
      <c r="G71" s="83" t="str">
        <f>IF(B71=0,"",LOOKUP($B71,'Course List'!$C$6:$C$1017,'Course List'!H$6:H$1017))</f>
        <v/>
      </c>
      <c r="H71" s="47"/>
      <c r="I71" s="49"/>
      <c r="J71" s="35" t="str">
        <f>IF(H71=0,"",LOOKUP(H71,'GPA Table'!$B$5:$B$16,'GPA Table'!$E$5:$E$16))</f>
        <v/>
      </c>
      <c r="K71" s="9"/>
      <c r="L71" s="17">
        <f t="shared" si="26"/>
        <v>0</v>
      </c>
      <c r="M71" s="17">
        <f t="shared" si="27"/>
        <v>0</v>
      </c>
    </row>
    <row r="72" spans="1:16" s="5" customFormat="1" ht="16.2" thickBot="1" x14ac:dyDescent="0.35">
      <c r="A72" s="152">
        <f t="shared" ref="A72" si="29">A71+1</f>
        <v>8</v>
      </c>
      <c r="B72" s="160"/>
      <c r="C72" s="84" t="str">
        <f>IF(B72=0,"",LOOKUP($B72,'Course List'!$C$6:$C$1017,'Course List'!D$6:D$1017))</f>
        <v/>
      </c>
      <c r="D72" s="84" t="str">
        <f>IF(B72=0,"",LOOKUP($B72,'Course List'!$C$6:$C$1017,'Course List'!E$6:E$1017))</f>
        <v/>
      </c>
      <c r="E72" s="83" t="str">
        <f>IF(B72=0,"",LOOKUP($B72,'Course List'!$C$6:$C$1017,'Course List'!F$6:F$1017))</f>
        <v/>
      </c>
      <c r="F72" s="84" t="str">
        <f>IF(B72=0,"",LOOKUP($B72,'Course List'!$C$6:$C$1017,'Course List'!G$6:G$1017))</f>
        <v/>
      </c>
      <c r="G72" s="84" t="str">
        <f>IF(B72=0,"",LOOKUP($B72,'Course List'!$C$6:$C$1017,'Course List'!H$6:H$1017))</f>
        <v/>
      </c>
      <c r="H72" s="48"/>
      <c r="I72" s="50"/>
      <c r="J72" s="36" t="str">
        <f>IF(H72=0,"",LOOKUP(H72,'GPA Table'!$B$5:$B$16,'GPA Table'!$E$5:$E$16))</f>
        <v/>
      </c>
      <c r="K72" s="9"/>
      <c r="L72" s="17">
        <f t="shared" si="26"/>
        <v>0</v>
      </c>
      <c r="M72" s="17">
        <f t="shared" si="27"/>
        <v>0</v>
      </c>
      <c r="N72" s="10"/>
    </row>
    <row r="73" spans="1:16" s="29" customFormat="1" ht="16.2" thickBot="1" x14ac:dyDescent="0.35">
      <c r="A73" s="148"/>
      <c r="B73" s="149" t="str">
        <f>B64</f>
        <v>Semester</v>
      </c>
      <c r="C73" s="149">
        <f>C64+1</f>
        <v>8</v>
      </c>
      <c r="D73" s="149" t="str">
        <f>D64</f>
        <v>Total Credit Hours</v>
      </c>
      <c r="E73" s="149">
        <f>SUM(E74:E81)</f>
        <v>18</v>
      </c>
      <c r="F73" s="150" t="str">
        <f>F55</f>
        <v>SPRING</v>
      </c>
      <c r="G73" s="150">
        <f>G64+1</f>
        <v>2017</v>
      </c>
      <c r="H73" s="45"/>
      <c r="I73" s="46"/>
      <c r="J73" s="55">
        <f>IF(M73=0,0,ROUND(L73/M73,2))</f>
        <v>0</v>
      </c>
      <c r="K73" s="13"/>
      <c r="L73" s="38">
        <f t="shared" ref="L73:M73" si="30">SUM(L74:L81)</f>
        <v>0</v>
      </c>
      <c r="M73" s="39">
        <f t="shared" si="30"/>
        <v>0</v>
      </c>
      <c r="N73" s="14"/>
    </row>
    <row r="74" spans="1:16" s="5" customFormat="1" x14ac:dyDescent="0.3">
      <c r="A74" s="151">
        <v>1</v>
      </c>
      <c r="B74" s="128" t="s">
        <v>425</v>
      </c>
      <c r="C74" s="129">
        <f>IF(B74=0,"",LOOKUP($B74,'Course List'!$C$6:$C$1017,'Course List'!D$6:D$1017))</f>
        <v>115</v>
      </c>
      <c r="D74" s="129" t="str">
        <f>IF(B74=0,"",LOOKUP($B74,'Course List'!$C$6:$C$1017,'Course List'!E$6:E$1017))</f>
        <v>Engineering Analysis III</v>
      </c>
      <c r="E74" s="129">
        <f>IF(B74=0,"",LOOKUP($B74,'Course List'!$C$6:$C$1017,'Course List'!F$6:F$1017))</f>
        <v>3</v>
      </c>
      <c r="F74" s="129" t="str">
        <f>IF(B74=0,"",LOOKUP($B74,'Course List'!$C$6:$C$1017,'Course List'!G$6:G$1017))</f>
        <v>F &amp; S</v>
      </c>
      <c r="G74" s="129" t="str">
        <f>IF(B74=0,"",LOOKUP($B74,'Course List'!$C$6:$C$1017,'Course List'!H$6:H$1017))</f>
        <v>Math 1232 (32), UW 1020 (20)</v>
      </c>
      <c r="H74" s="47"/>
      <c r="I74" s="49"/>
      <c r="J74" s="34" t="str">
        <f>IF(H74=0,"",LOOKUP(H74,'GPA Table'!$B$5:$B$16,'GPA Table'!$E$5:$E$16))</f>
        <v/>
      </c>
      <c r="K74" s="9"/>
      <c r="L74" s="17">
        <f t="shared" ref="L74:L81" si="31">IF(E74=0,0,IF(H74=0,0,J74*E74))</f>
        <v>0</v>
      </c>
      <c r="M74" s="17">
        <f t="shared" ref="M74:M81" si="32">IF(H74=0,0,E74)</f>
        <v>0</v>
      </c>
      <c r="N74" s="10"/>
      <c r="O74" s="4"/>
      <c r="P74" s="6"/>
    </row>
    <row r="75" spans="1:16" s="5" customFormat="1" x14ac:dyDescent="0.3">
      <c r="A75" s="151">
        <f>A74+1</f>
        <v>2</v>
      </c>
      <c r="B75" s="130" t="s">
        <v>318</v>
      </c>
      <c r="C75" s="129" t="str">
        <f>IF(B75=0,"",LOOKUP($B75,'Course List'!$C$6:$C$1017,'Course List'!D$6:D$1017))</f>
        <v>  190W</v>
      </c>
      <c r="D75" s="129" t="str">
        <f>IF(B75=0,"",LOOKUP($B75,'Course List'!$C$6:$C$1017,'Course List'!E$6:E$1017))</f>
        <v> Contracts and Specifications (WID)</v>
      </c>
      <c r="E75" s="129">
        <f>IF(B75=0,"",LOOKUP($B75,'Course List'!$C$6:$C$1017,'Course List'!F$6:F$1017))</f>
        <v>3</v>
      </c>
      <c r="F75" s="129" t="str">
        <f>IF(B75=0,"",LOOKUP($B75,'Course List'!$C$6:$C$1017,'Course List'!G$6:G$1017))</f>
        <v>S</v>
      </c>
      <c r="G75" s="129" t="str">
        <f>IF(B75=0,"",LOOKUP($B75,'Course List'!$C$6:$C$1017,'Course List'!H$6:H$1017))</f>
        <v>None</v>
      </c>
      <c r="H75" s="47"/>
      <c r="I75" s="49"/>
      <c r="J75" s="35" t="str">
        <f>IF(H75=0,"",LOOKUP(H75,'GPA Table'!$B$5:$B$16,'GPA Table'!$E$5:$E$16))</f>
        <v/>
      </c>
      <c r="K75" s="9"/>
      <c r="L75" s="17">
        <f t="shared" si="31"/>
        <v>0</v>
      </c>
      <c r="M75" s="17">
        <f t="shared" si="32"/>
        <v>0</v>
      </c>
      <c r="N75" s="10"/>
      <c r="O75" s="4"/>
      <c r="P75" s="6"/>
    </row>
    <row r="76" spans="1:16" s="5" customFormat="1" ht="31.2" x14ac:dyDescent="0.3">
      <c r="A76" s="151">
        <f t="shared" ref="A76:A78" si="33">A75+1</f>
        <v>3</v>
      </c>
      <c r="B76" s="128" t="s">
        <v>319</v>
      </c>
      <c r="C76" s="129" t="str">
        <f>IF(B76=0,"",LOOKUP($B76,'Course List'!$C$6:$C$1017,'Course List'!D$6:D$1017))</f>
        <v>  196</v>
      </c>
      <c r="D76" s="129" t="str">
        <f>IF(B76=0,"",LOOKUP($B76,'Course List'!$C$6:$C$1017,'Course List'!E$6:E$1017))</f>
        <v> Design/Cost Analysis-CE Struct</v>
      </c>
      <c r="E76" s="129">
        <f>IF(B76=0,"",LOOKUP($B76,'Course List'!$C$6:$C$1017,'Course List'!F$6:F$1017))</f>
        <v>3</v>
      </c>
      <c r="F76" s="129" t="str">
        <f>IF(B76=0,"",LOOKUP($B76,'Course List'!$C$6:$C$1017,'Course List'!G$6:G$1017))</f>
        <v>S</v>
      </c>
      <c r="G76" s="129" t="str">
        <f>IF(B76=0,"",LOOKUP($B76,'Course List'!$C$6:$C$1017,'Course List'!H$6:H$1017))</f>
        <v>Successful completion of all CE courses up to the end of the 7th semester</v>
      </c>
      <c r="H76" s="47"/>
      <c r="I76" s="49"/>
      <c r="J76" s="35" t="str">
        <f>IF(H76=0,"",LOOKUP(H76,'GPA Table'!$B$5:$B$16,'GPA Table'!$E$5:$E$16))</f>
        <v/>
      </c>
      <c r="K76" s="9"/>
      <c r="L76" s="17">
        <f t="shared" si="31"/>
        <v>0</v>
      </c>
      <c r="M76" s="17">
        <f t="shared" si="32"/>
        <v>0</v>
      </c>
      <c r="N76" s="10"/>
      <c r="O76" s="4"/>
      <c r="P76" s="6"/>
    </row>
    <row r="77" spans="1:16" s="5" customFormat="1" x14ac:dyDescent="0.3">
      <c r="A77" s="151">
        <f t="shared" si="33"/>
        <v>4</v>
      </c>
      <c r="B77" s="128" t="s">
        <v>348</v>
      </c>
      <c r="C77" s="129" t="str">
        <f>IF(B77=0,"",LOOKUP($B77,'Course List'!$C$6:$C$1017,'Course List'!D$6:D$1017))</f>
        <v>  232</v>
      </c>
      <c r="D77" s="129" t="str">
        <f>IF(B77=0,"",LOOKUP($B77,'Course List'!$C$6:$C$1017,'Course List'!E$6:E$1017))</f>
        <v> Geotechnical Engineering</v>
      </c>
      <c r="E77" s="129">
        <f>IF(B77=0,"",LOOKUP($B77,'Course List'!$C$6:$C$1017,'Course List'!F$6:F$1017))</f>
        <v>3</v>
      </c>
      <c r="F77" s="129" t="str">
        <f>IF(B77=0,"",LOOKUP($B77,'Course List'!$C$6:$C$1017,'Course List'!G$6:G$1017))</f>
        <v>S</v>
      </c>
      <c r="G77" s="129" t="str">
        <f>IF(B77=0,"",LOOKUP($B77,'Course List'!$C$6:$C$1017,'Course List'!H$6:H$1017))</f>
        <v>CE 4410 (168) or equivalent</v>
      </c>
      <c r="H77" s="47"/>
      <c r="I77" s="49"/>
      <c r="J77" s="35" t="str">
        <f>IF(H77=0,"",LOOKUP(H77,'GPA Table'!$B$5:$B$16,'GPA Table'!$E$5:$E$16))</f>
        <v/>
      </c>
      <c r="K77" s="9"/>
      <c r="L77" s="17">
        <f t="shared" si="31"/>
        <v>0</v>
      </c>
      <c r="M77" s="17">
        <f t="shared" si="32"/>
        <v>0</v>
      </c>
      <c r="N77" s="10"/>
      <c r="O77" s="4"/>
      <c r="P77" s="6"/>
    </row>
    <row r="78" spans="1:16" s="5" customFormat="1" x14ac:dyDescent="0.3">
      <c r="A78" s="151">
        <f t="shared" si="33"/>
        <v>5</v>
      </c>
      <c r="B78" s="128" t="s">
        <v>13</v>
      </c>
      <c r="C78" s="129" t="str">
        <f>IF(B78=0,"",LOOKUP($B78,'Course List'!$C$6:$C$1017,'Course List'!D$6:D$1017))</f>
        <v>---</v>
      </c>
      <c r="D78" s="129" t="str">
        <f>IF(B78=0,"",LOOKUP($B78,'Course List'!$C$6:$C$1017,'Course List'!E$6:E$1017))</f>
        <v>See the H/SS List</v>
      </c>
      <c r="E78" s="129">
        <f>IF(B78=0,"",LOOKUP($B78,'Course List'!$C$6:$C$1017,'Course List'!F$6:F$1017))</f>
        <v>3</v>
      </c>
      <c r="F78" s="129" t="str">
        <f>IF(B78=0,"",LOOKUP($B78,'Course List'!$C$6:$C$1017,'Course List'!G$6:G$1017))</f>
        <v>F &amp; S</v>
      </c>
      <c r="G78" s="129" t="str">
        <f>IF(B78=0,"",LOOKUP($B78,'Course List'!$C$6:$C$1017,'Course List'!H$6:H$1017))</f>
        <v xml:space="preserve"> ---</v>
      </c>
      <c r="H78" s="47"/>
      <c r="I78" s="49"/>
      <c r="J78" s="35" t="str">
        <f>IF(H78=0,"",LOOKUP(H78,'GPA Table'!$B$5:$B$16,'GPA Table'!$E$5:$E$16))</f>
        <v/>
      </c>
      <c r="K78" s="9"/>
      <c r="L78" s="17">
        <f t="shared" si="31"/>
        <v>0</v>
      </c>
      <c r="M78" s="17">
        <f t="shared" si="32"/>
        <v>0</v>
      </c>
      <c r="N78" s="10"/>
      <c r="O78" s="4"/>
      <c r="P78" s="6"/>
    </row>
    <row r="79" spans="1:16" s="5" customFormat="1" x14ac:dyDescent="0.3">
      <c r="A79" s="151">
        <f>A78+1</f>
        <v>6</v>
      </c>
      <c r="B79" s="128" t="s">
        <v>14</v>
      </c>
      <c r="C79" s="129" t="str">
        <f>IF(B79=0,"",LOOKUP($B79,'Course List'!$C$6:$C$1017,'Course List'!D$6:D$1017))</f>
        <v>---</v>
      </c>
      <c r="D79" s="129" t="str">
        <f>IF(B79=0,"",LOOKUP($B79,'Course List'!$C$6:$C$1017,'Course List'!E$6:E$1017))</f>
        <v>See the H/SS List</v>
      </c>
      <c r="E79" s="129">
        <f>IF(B79=0,"",LOOKUP($B79,'Course List'!$C$6:$C$1017,'Course List'!F$6:F$1017))</f>
        <v>3</v>
      </c>
      <c r="F79" s="129" t="str">
        <f>IF(B79=0,"",LOOKUP($B79,'Course List'!$C$6:$C$1017,'Course List'!G$6:G$1017))</f>
        <v>F &amp; S</v>
      </c>
      <c r="G79" s="129" t="str">
        <f>IF(B79=0,"",LOOKUP($B79,'Course List'!$C$6:$C$1017,'Course List'!H$6:H$1017))</f>
        <v xml:space="preserve"> ---</v>
      </c>
      <c r="H79" s="47"/>
      <c r="I79" s="49"/>
      <c r="J79" s="35" t="str">
        <f>IF(H79=0,"",LOOKUP(H79,'GPA Table'!$B$5:$B$16,'GPA Table'!$E$5:$E$16))</f>
        <v/>
      </c>
      <c r="K79" s="9"/>
      <c r="L79" s="17">
        <f t="shared" si="31"/>
        <v>0</v>
      </c>
      <c r="M79" s="17">
        <f t="shared" si="32"/>
        <v>0</v>
      </c>
      <c r="N79" s="10"/>
      <c r="O79" s="4"/>
      <c r="P79" s="6"/>
    </row>
    <row r="80" spans="1:16" x14ac:dyDescent="0.3">
      <c r="A80" s="151">
        <f>A79+1</f>
        <v>7</v>
      </c>
      <c r="B80" s="158"/>
      <c r="C80" s="83" t="str">
        <f>IF(B80=0,"",LOOKUP($B80,'Course List'!$C$6:$C$1017,'Course List'!D$6:D$1017))</f>
        <v/>
      </c>
      <c r="D80" s="83" t="str">
        <f>IF(B80=0,"",LOOKUP($B80,'Course List'!$C$6:$C$1017,'Course List'!E$6:E$1017))</f>
        <v/>
      </c>
      <c r="E80" s="83" t="str">
        <f>IF(B80=0,"",LOOKUP($B80,'Course List'!$C$6:$C$1017,'Course List'!F$6:F$1017))</f>
        <v/>
      </c>
      <c r="F80" s="83" t="str">
        <f>IF(B80=0,"",LOOKUP($B80,'Course List'!$C$6:$C$1017,'Course List'!G$6:G$1017))</f>
        <v/>
      </c>
      <c r="G80" s="83" t="str">
        <f>IF(B80=0,"",LOOKUP($B80,'Course List'!$C$6:$C$1017,'Course List'!H$6:H$1017))</f>
        <v/>
      </c>
      <c r="H80" s="47"/>
      <c r="I80" s="49"/>
      <c r="J80" s="35" t="str">
        <f>IF(H80=0,"",LOOKUP(H80,'GPA Table'!$B$5:$B$16,'GPA Table'!$E$5:$E$16))</f>
        <v/>
      </c>
      <c r="K80" s="9"/>
      <c r="L80" s="17">
        <f t="shared" si="31"/>
        <v>0</v>
      </c>
      <c r="M80" s="17">
        <f t="shared" si="32"/>
        <v>0</v>
      </c>
    </row>
    <row r="81" spans="1:27" s="5" customFormat="1" ht="16.2" thickBot="1" x14ac:dyDescent="0.35">
      <c r="A81" s="152">
        <f t="shared" ref="A81" si="34">A80+1</f>
        <v>8</v>
      </c>
      <c r="B81" s="160"/>
      <c r="C81" s="84" t="str">
        <f>IF(B81=0,"",LOOKUP($B81,'Course List'!$C$6:$C$1017,'Course List'!D$6:D$1017))</f>
        <v/>
      </c>
      <c r="D81" s="84" t="str">
        <f>IF(B81=0,"",LOOKUP($B81,'Course List'!$C$6:$C$1017,'Course List'!E$6:E$1017))</f>
        <v/>
      </c>
      <c r="E81" s="84" t="str">
        <f>IF(B81=0,"",LOOKUP($B81,'Course List'!$C$6:$C$1017,'Course List'!F$6:F$1017))</f>
        <v/>
      </c>
      <c r="F81" s="84" t="str">
        <f>IF(B81=0,"",LOOKUP($B81,'Course List'!$C$6:$C$1017,'Course List'!G$6:G$1017))</f>
        <v/>
      </c>
      <c r="G81" s="84" t="str">
        <f>IF(B81=0,"",LOOKUP($B81,'Course List'!$C$6:$C$1017,'Course List'!H$6:H$1017))</f>
        <v/>
      </c>
      <c r="H81" s="48"/>
      <c r="I81" s="50"/>
      <c r="J81" s="36" t="str">
        <f>IF(H81=0,"",LOOKUP(H81,'GPA Table'!$B$5:$B$16,'GPA Table'!$E$5:$E$16))</f>
        <v/>
      </c>
      <c r="K81" s="9"/>
      <c r="L81" s="17">
        <f t="shared" si="31"/>
        <v>0</v>
      </c>
      <c r="M81" s="17">
        <f t="shared" si="32"/>
        <v>0</v>
      </c>
      <c r="N81" s="10"/>
    </row>
    <row r="82" spans="1:27" s="18" customFormat="1" x14ac:dyDescent="0.3">
      <c r="B82" s="19"/>
      <c r="G82" s="19"/>
      <c r="L82" s="24"/>
      <c r="P82" s="25"/>
      <c r="Q82" s="5"/>
      <c r="R82" s="5"/>
      <c r="S82" s="5"/>
      <c r="T82" s="25"/>
      <c r="U82" s="5"/>
      <c r="V82" s="5"/>
      <c r="W82" s="5"/>
      <c r="X82" s="5"/>
      <c r="Y82" s="5"/>
      <c r="Z82" s="5"/>
      <c r="AA82" s="5"/>
    </row>
    <row r="83" spans="1:27" x14ac:dyDescent="0.3">
      <c r="P83" s="25"/>
      <c r="T83" s="25"/>
    </row>
    <row r="84" spans="1:27" x14ac:dyDescent="0.3">
      <c r="P84" s="25"/>
      <c r="T84" s="25"/>
    </row>
    <row r="85" spans="1:27" x14ac:dyDescent="0.3">
      <c r="P85" s="25"/>
      <c r="T85" s="25"/>
    </row>
    <row r="86" spans="1:27" x14ac:dyDescent="0.3">
      <c r="P86" s="25"/>
      <c r="T86" s="25"/>
    </row>
    <row r="87" spans="1:27" x14ac:dyDescent="0.3">
      <c r="T87" s="25"/>
    </row>
    <row r="88" spans="1:27" s="18" customFormat="1" x14ac:dyDescent="0.3">
      <c r="A88" s="2"/>
      <c r="B88" s="3"/>
      <c r="C88" s="2"/>
      <c r="D88" s="2"/>
      <c r="E88" s="2"/>
      <c r="F88" s="2"/>
      <c r="G88" s="3"/>
      <c r="H88" s="2"/>
      <c r="I88" s="2"/>
      <c r="T88" s="25"/>
      <c r="Y88" s="2"/>
      <c r="Z88" s="2"/>
      <c r="AA88" s="2"/>
    </row>
    <row r="89" spans="1:27" s="18" customFormat="1" x14ac:dyDescent="0.3">
      <c r="A89" s="2"/>
      <c r="B89" s="3"/>
      <c r="C89" s="2"/>
      <c r="D89" s="2"/>
      <c r="E89" s="2"/>
      <c r="F89" s="2"/>
      <c r="G89" s="3"/>
      <c r="H89" s="2"/>
      <c r="I89" s="2"/>
      <c r="T89" s="25"/>
      <c r="Y89" s="2"/>
      <c r="Z89" s="2"/>
      <c r="AA89" s="2"/>
    </row>
    <row r="90" spans="1:27" s="18" customFormat="1" x14ac:dyDescent="0.3">
      <c r="A90" s="2"/>
      <c r="B90" s="3"/>
      <c r="C90" s="2"/>
      <c r="D90" s="2"/>
      <c r="E90" s="2"/>
      <c r="F90" s="2"/>
      <c r="G90" s="3"/>
      <c r="H90" s="2"/>
      <c r="I90" s="2"/>
      <c r="T90" s="25"/>
      <c r="Y90" s="2"/>
      <c r="Z90" s="2"/>
      <c r="AA90" s="2"/>
    </row>
    <row r="91" spans="1:27" s="18" customFormat="1" x14ac:dyDescent="0.3">
      <c r="A91" s="2"/>
      <c r="B91" s="3"/>
      <c r="C91" s="2"/>
      <c r="D91" s="2"/>
      <c r="E91" s="2"/>
      <c r="F91" s="2"/>
      <c r="G91" s="3"/>
      <c r="H91" s="2"/>
      <c r="I91" s="2"/>
      <c r="T91" s="25"/>
      <c r="Y91" s="2"/>
      <c r="Z91" s="2"/>
      <c r="AA91" s="2"/>
    </row>
    <row r="92" spans="1:27" s="18" customFormat="1" x14ac:dyDescent="0.3">
      <c r="A92" s="2"/>
      <c r="B92" s="3"/>
      <c r="C92" s="2"/>
      <c r="D92" s="2"/>
      <c r="E92" s="2"/>
      <c r="F92" s="2"/>
      <c r="G92" s="3"/>
      <c r="H92" s="2"/>
      <c r="I92" s="2"/>
      <c r="T92" s="25"/>
      <c r="Y92" s="2"/>
      <c r="Z92" s="2"/>
      <c r="AA92" s="2"/>
    </row>
    <row r="93" spans="1:27" s="18" customFormat="1" x14ac:dyDescent="0.3">
      <c r="A93" s="2"/>
      <c r="B93" s="3"/>
      <c r="C93" s="2"/>
      <c r="D93" s="2"/>
      <c r="E93" s="2"/>
      <c r="F93" s="2"/>
      <c r="G93" s="3"/>
      <c r="H93" s="2"/>
      <c r="I93" s="2"/>
      <c r="T93" s="25"/>
      <c r="Y93" s="2"/>
      <c r="Z93" s="2"/>
      <c r="AA93" s="2"/>
    </row>
    <row r="94" spans="1:27" s="18" customFormat="1" x14ac:dyDescent="0.3">
      <c r="A94" s="2"/>
      <c r="B94" s="3"/>
      <c r="C94" s="2"/>
      <c r="D94" s="2"/>
      <c r="E94" s="2"/>
      <c r="F94" s="2"/>
      <c r="G94" s="3"/>
      <c r="H94" s="2"/>
      <c r="I94" s="2"/>
      <c r="T94" s="25"/>
      <c r="Y94" s="2"/>
      <c r="Z94" s="2"/>
      <c r="AA94" s="2"/>
    </row>
    <row r="95" spans="1:27" s="18" customFormat="1" x14ac:dyDescent="0.3">
      <c r="A95" s="2"/>
      <c r="B95" s="3"/>
      <c r="C95" s="2"/>
      <c r="D95" s="2"/>
      <c r="E95" s="2"/>
      <c r="F95" s="2"/>
      <c r="G95" s="3"/>
      <c r="H95" s="2"/>
      <c r="I95" s="2"/>
      <c r="T95" s="25"/>
      <c r="Y95" s="2"/>
      <c r="Z95" s="2"/>
      <c r="AA95" s="2"/>
    </row>
    <row r="96" spans="1:27" s="18" customFormat="1" x14ac:dyDescent="0.3">
      <c r="A96" s="2"/>
      <c r="B96" s="3"/>
      <c r="C96" s="2"/>
      <c r="D96" s="2"/>
      <c r="E96" s="2"/>
      <c r="F96" s="2"/>
      <c r="G96" s="3"/>
      <c r="H96" s="2"/>
      <c r="I96" s="2"/>
      <c r="T96" s="25"/>
      <c r="Y96" s="2"/>
      <c r="Z96" s="2"/>
      <c r="AA96" s="2"/>
    </row>
    <row r="97" spans="1:27" s="18" customFormat="1" x14ac:dyDescent="0.3">
      <c r="A97" s="2"/>
      <c r="B97" s="3"/>
      <c r="C97" s="2"/>
      <c r="D97" s="2"/>
      <c r="E97" s="2"/>
      <c r="F97" s="2"/>
      <c r="G97" s="3"/>
      <c r="H97" s="2"/>
      <c r="I97" s="2"/>
      <c r="T97" s="25"/>
      <c r="Y97" s="2"/>
      <c r="Z97" s="2"/>
      <c r="AA97" s="2"/>
    </row>
    <row r="98" spans="1:27" s="18" customFormat="1" x14ac:dyDescent="0.3">
      <c r="A98" s="2"/>
      <c r="B98" s="3"/>
      <c r="C98" s="2"/>
      <c r="D98" s="2"/>
      <c r="E98" s="2"/>
      <c r="F98" s="2"/>
      <c r="G98" s="3"/>
      <c r="H98" s="2"/>
      <c r="I98" s="2"/>
      <c r="T98" s="25"/>
      <c r="Y98" s="2"/>
      <c r="Z98" s="2"/>
      <c r="AA98" s="2"/>
    </row>
    <row r="99" spans="1:27" s="18" customFormat="1" x14ac:dyDescent="0.3">
      <c r="A99" s="2"/>
      <c r="B99" s="3"/>
      <c r="C99" s="2"/>
      <c r="D99" s="2"/>
      <c r="E99" s="2"/>
      <c r="F99" s="2"/>
      <c r="G99" s="3"/>
      <c r="H99" s="2"/>
      <c r="I99" s="2"/>
      <c r="T99" s="25"/>
      <c r="Y99" s="2"/>
      <c r="Z99" s="2"/>
      <c r="AA99" s="2"/>
    </row>
    <row r="100" spans="1:27" s="18" customFormat="1" x14ac:dyDescent="0.3">
      <c r="A100" s="2"/>
      <c r="B100" s="3"/>
      <c r="C100" s="2"/>
      <c r="D100" s="2"/>
      <c r="E100" s="2"/>
      <c r="F100" s="2"/>
      <c r="G100" s="3"/>
      <c r="H100" s="2"/>
      <c r="I100" s="2"/>
      <c r="T100" s="25"/>
      <c r="Y100" s="2"/>
      <c r="Z100" s="2"/>
      <c r="AA100" s="2"/>
    </row>
    <row r="101" spans="1:27" s="18" customFormat="1" x14ac:dyDescent="0.3">
      <c r="A101" s="2"/>
      <c r="B101" s="3"/>
      <c r="C101" s="2"/>
      <c r="D101" s="2"/>
      <c r="E101" s="2"/>
      <c r="F101" s="2"/>
      <c r="G101" s="3"/>
      <c r="H101" s="2"/>
      <c r="I101" s="2"/>
      <c r="T101" s="25"/>
      <c r="Y101" s="2"/>
      <c r="Z101" s="2"/>
      <c r="AA101" s="2"/>
    </row>
    <row r="102" spans="1:27" s="18" customFormat="1" x14ac:dyDescent="0.3">
      <c r="A102" s="2"/>
      <c r="B102" s="3"/>
      <c r="C102" s="2"/>
      <c r="D102" s="2"/>
      <c r="E102" s="2"/>
      <c r="F102" s="2"/>
      <c r="G102" s="3"/>
      <c r="H102" s="2"/>
      <c r="I102" s="2"/>
      <c r="T102" s="25"/>
      <c r="Y102" s="2"/>
      <c r="Z102" s="2"/>
      <c r="AA102" s="2"/>
    </row>
    <row r="103" spans="1:27" s="18" customFormat="1" x14ac:dyDescent="0.3">
      <c r="A103" s="2"/>
      <c r="B103" s="3"/>
      <c r="C103" s="2"/>
      <c r="D103" s="2"/>
      <c r="E103" s="2"/>
      <c r="F103" s="2"/>
      <c r="G103" s="3"/>
      <c r="H103" s="2"/>
      <c r="I103" s="2"/>
      <c r="T103" s="25"/>
      <c r="Y103" s="2"/>
      <c r="Z103" s="2"/>
      <c r="AA103" s="2"/>
    </row>
    <row r="104" spans="1:27" s="18" customFormat="1" x14ac:dyDescent="0.3">
      <c r="A104" s="2"/>
      <c r="B104" s="3"/>
      <c r="C104" s="2"/>
      <c r="D104" s="2"/>
      <c r="E104" s="2"/>
      <c r="F104" s="2"/>
      <c r="G104" s="3"/>
      <c r="H104" s="2"/>
      <c r="I104" s="2"/>
      <c r="T104" s="25"/>
      <c r="Y104" s="2"/>
      <c r="Z104" s="2"/>
      <c r="AA104" s="2"/>
    </row>
    <row r="105" spans="1:27" s="18" customFormat="1" x14ac:dyDescent="0.3">
      <c r="A105" s="2"/>
      <c r="B105" s="3"/>
      <c r="C105" s="2"/>
      <c r="D105" s="2"/>
      <c r="E105" s="2"/>
      <c r="F105" s="2"/>
      <c r="G105" s="3"/>
      <c r="H105" s="2"/>
      <c r="I105" s="2"/>
      <c r="T105" s="25"/>
      <c r="Y105" s="2"/>
      <c r="Z105" s="2"/>
      <c r="AA105" s="2"/>
    </row>
    <row r="106" spans="1:27" s="18" customFormat="1" x14ac:dyDescent="0.3">
      <c r="A106" s="2"/>
      <c r="B106" s="3"/>
      <c r="C106" s="2"/>
      <c r="D106" s="2"/>
      <c r="E106" s="2"/>
      <c r="F106" s="2"/>
      <c r="G106" s="3"/>
      <c r="H106" s="2"/>
      <c r="I106" s="2"/>
      <c r="T106" s="25"/>
      <c r="Y106" s="2"/>
      <c r="Z106" s="2"/>
      <c r="AA106" s="2"/>
    </row>
    <row r="107" spans="1:27" s="18" customFormat="1" x14ac:dyDescent="0.3">
      <c r="A107" s="2"/>
      <c r="B107" s="3"/>
      <c r="C107" s="2"/>
      <c r="D107" s="2"/>
      <c r="E107" s="2"/>
      <c r="F107" s="2"/>
      <c r="G107" s="3"/>
      <c r="H107" s="2"/>
      <c r="I107" s="2"/>
      <c r="T107" s="25"/>
      <c r="Y107" s="2"/>
      <c r="Z107" s="2"/>
      <c r="AA107" s="2"/>
    </row>
    <row r="108" spans="1:27" s="18" customFormat="1" x14ac:dyDescent="0.3">
      <c r="A108" s="2"/>
      <c r="B108" s="3"/>
      <c r="C108" s="2"/>
      <c r="D108" s="2"/>
      <c r="E108" s="2"/>
      <c r="F108" s="2"/>
      <c r="G108" s="3"/>
      <c r="H108" s="2"/>
      <c r="I108" s="2"/>
      <c r="T108" s="25"/>
      <c r="Y108" s="2"/>
      <c r="Z108" s="2"/>
      <c r="AA108" s="2"/>
    </row>
    <row r="109" spans="1:27" s="18" customFormat="1" x14ac:dyDescent="0.3">
      <c r="A109" s="2"/>
      <c r="B109" s="3"/>
      <c r="C109" s="2"/>
      <c r="D109" s="2"/>
      <c r="E109" s="2"/>
      <c r="F109" s="2"/>
      <c r="G109" s="3"/>
      <c r="H109" s="2"/>
      <c r="I109" s="2"/>
      <c r="T109" s="25"/>
      <c r="Y109" s="2"/>
      <c r="Z109" s="2"/>
      <c r="AA109" s="2"/>
    </row>
  </sheetData>
  <sheetProtection password="CD74" sheet="1" objects="1" scenarios="1"/>
  <sortState ref="B35:M41">
    <sortCondition ref="B35:B41"/>
  </sortState>
  <mergeCells count="13">
    <mergeCell ref="B6:C6"/>
    <mergeCell ref="D6:F6"/>
    <mergeCell ref="H6:I6"/>
    <mergeCell ref="B7:C7"/>
    <mergeCell ref="D7:F7"/>
    <mergeCell ref="H7:I7"/>
    <mergeCell ref="B5:F5"/>
    <mergeCell ref="H5:I5"/>
    <mergeCell ref="A1:J1"/>
    <mergeCell ref="A2:J2"/>
    <mergeCell ref="A3:J3"/>
    <mergeCell ref="B4:C4"/>
    <mergeCell ref="E4:F4"/>
  </mergeCells>
  <pageMargins left="0.7" right="0.7" top="0.33" bottom="0.5" header="0.3" footer="0.12"/>
  <pageSetup scale="70" fitToHeight="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9"/>
  <sheetViews>
    <sheetView zoomScale="80" zoomScaleNormal="80" workbookViewId="0">
      <selection activeCell="B98" sqref="B98:G99"/>
    </sheetView>
  </sheetViews>
  <sheetFormatPr defaultColWidth="9.109375" defaultRowHeight="15.6" x14ac:dyDescent="0.3"/>
  <cols>
    <col min="1" max="1" width="4.6640625" style="2" customWidth="1"/>
    <col min="2" max="2" width="21.88671875" style="3" customWidth="1"/>
    <col min="3" max="3" width="9.109375" style="2" customWidth="1"/>
    <col min="4" max="4" width="44.33203125" style="2" customWidth="1"/>
    <col min="5" max="5" width="8.33203125" style="2" customWidth="1"/>
    <col min="6" max="6" width="10.5546875" style="2" customWidth="1"/>
    <col min="7" max="7" width="46.109375" style="3" customWidth="1"/>
    <col min="8" max="8" width="8.5546875" style="2" customWidth="1"/>
    <col min="9" max="9" width="12.5546875" style="2" customWidth="1"/>
    <col min="10" max="10" width="14.109375" style="18" customWidth="1"/>
    <col min="11" max="11" width="8" style="18" customWidth="1"/>
    <col min="12" max="12" width="6.88671875" style="18" customWidth="1"/>
    <col min="13" max="13" width="6.44140625" style="18" customWidth="1"/>
    <col min="14" max="14" width="7.6640625" style="18" customWidth="1"/>
    <col min="15" max="21" width="9.109375" style="18"/>
    <col min="22" max="16384" width="9.109375" style="2"/>
  </cols>
  <sheetData>
    <row r="1" spans="1:21" s="54" customFormat="1" x14ac:dyDescent="0.3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2"/>
      <c r="L1" s="22"/>
      <c r="M1" s="22"/>
      <c r="N1" s="22"/>
      <c r="O1" s="29"/>
      <c r="P1" s="29"/>
      <c r="Q1" s="29"/>
      <c r="R1" s="29"/>
      <c r="S1" s="29"/>
      <c r="T1" s="29"/>
      <c r="U1" s="29"/>
    </row>
    <row r="2" spans="1:21" s="54" customFormat="1" x14ac:dyDescent="0.3">
      <c r="A2" s="214" t="s">
        <v>1</v>
      </c>
      <c r="B2" s="214"/>
      <c r="C2" s="214"/>
      <c r="D2" s="214"/>
      <c r="E2" s="214"/>
      <c r="F2" s="214"/>
      <c r="G2" s="214"/>
      <c r="H2" s="214"/>
      <c r="I2" s="214"/>
      <c r="J2" s="214"/>
      <c r="K2" s="22"/>
      <c r="L2" s="22"/>
      <c r="M2" s="22"/>
      <c r="N2" s="22"/>
      <c r="O2" s="29"/>
      <c r="P2" s="29"/>
      <c r="Q2" s="29"/>
      <c r="R2" s="29"/>
      <c r="S2" s="29"/>
      <c r="T2" s="29"/>
      <c r="U2" s="29"/>
    </row>
    <row r="3" spans="1:21" s="54" customFormat="1" ht="16.2" thickBot="1" x14ac:dyDescent="0.35">
      <c r="A3" s="214" t="s">
        <v>2</v>
      </c>
      <c r="B3" s="214"/>
      <c r="C3" s="214"/>
      <c r="D3" s="214"/>
      <c r="E3" s="214"/>
      <c r="F3" s="214"/>
      <c r="G3" s="214"/>
      <c r="H3" s="214"/>
      <c r="I3" s="214"/>
      <c r="J3" s="214"/>
      <c r="K3" s="22"/>
      <c r="L3" s="22"/>
      <c r="M3" s="22"/>
      <c r="N3" s="22"/>
      <c r="O3" s="29"/>
      <c r="P3" s="29"/>
      <c r="Q3" s="29"/>
      <c r="R3" s="29"/>
      <c r="S3" s="29"/>
      <c r="T3" s="29"/>
      <c r="U3" s="29"/>
    </row>
    <row r="4" spans="1:21" ht="17.25" customHeight="1" x14ac:dyDescent="0.3">
      <c r="B4" s="210" t="s">
        <v>420</v>
      </c>
      <c r="C4" s="211"/>
      <c r="D4" s="161">
        <v>2013</v>
      </c>
      <c r="E4" s="212">
        <f>D4+1</f>
        <v>2014</v>
      </c>
      <c r="F4" s="213"/>
      <c r="G4" s="173" t="s">
        <v>429</v>
      </c>
      <c r="H4" s="173">
        <f>D4+3</f>
        <v>2016</v>
      </c>
      <c r="I4" s="174">
        <f>E4+3</f>
        <v>2017</v>
      </c>
      <c r="J4" s="41" t="s">
        <v>460</v>
      </c>
    </row>
    <row r="5" spans="1:21" s="4" customFormat="1" ht="16.5" customHeight="1" thickBot="1" x14ac:dyDescent="0.35">
      <c r="B5" s="207" t="s">
        <v>598</v>
      </c>
      <c r="C5" s="208"/>
      <c r="D5" s="208"/>
      <c r="E5" s="208"/>
      <c r="F5" s="208"/>
      <c r="G5" s="175" t="s">
        <v>458</v>
      </c>
      <c r="H5" s="215">
        <f>E10+E19+E28+E37+E46+E55+E64+E73+E82+E91</f>
        <v>159</v>
      </c>
      <c r="I5" s="216"/>
      <c r="J5" s="42">
        <f>M9</f>
        <v>0</v>
      </c>
      <c r="K5" s="37"/>
      <c r="L5" s="8"/>
      <c r="M5" s="8"/>
      <c r="N5" s="11"/>
    </row>
    <row r="6" spans="1:21" s="5" customFormat="1" ht="15.75" customHeight="1" x14ac:dyDescent="0.3">
      <c r="B6" s="199" t="s">
        <v>433</v>
      </c>
      <c r="C6" s="200"/>
      <c r="D6" s="203"/>
      <c r="E6" s="203"/>
      <c r="F6" s="203"/>
      <c r="G6" s="26" t="s">
        <v>431</v>
      </c>
      <c r="H6" s="203"/>
      <c r="I6" s="205"/>
      <c r="J6" s="41" t="s">
        <v>459</v>
      </c>
      <c r="L6" s="21"/>
      <c r="M6" s="21"/>
      <c r="N6" s="21"/>
    </row>
    <row r="7" spans="1:21" s="5" customFormat="1" ht="16.5" customHeight="1" thickBot="1" x14ac:dyDescent="0.35">
      <c r="B7" s="201" t="s">
        <v>434</v>
      </c>
      <c r="C7" s="202"/>
      <c r="D7" s="204"/>
      <c r="E7" s="204"/>
      <c r="F7" s="204"/>
      <c r="G7" s="27" t="s">
        <v>432</v>
      </c>
      <c r="H7" s="204"/>
      <c r="I7" s="206"/>
      <c r="J7" s="43">
        <f>IF(M9=0,0,ROUND(L9/M9,2))</f>
        <v>0</v>
      </c>
      <c r="K7" s="44"/>
      <c r="L7" s="21"/>
      <c r="M7" s="21"/>
      <c r="N7" s="21"/>
    </row>
    <row r="8" spans="1:21" s="5" customFormat="1" ht="16.2" thickBot="1" x14ac:dyDescent="0.35">
      <c r="B8" s="124"/>
      <c r="C8" s="6"/>
      <c r="D8" s="7"/>
      <c r="E8" s="8"/>
      <c r="F8" s="8"/>
      <c r="G8" s="8"/>
      <c r="H8" s="8"/>
      <c r="I8" s="8"/>
      <c r="J8" s="8"/>
      <c r="K8" s="9"/>
      <c r="L8" s="10"/>
      <c r="M8" s="10"/>
      <c r="N8" s="10"/>
    </row>
    <row r="9" spans="1:21" s="15" customFormat="1" ht="32.25" customHeight="1" thickBot="1" x14ac:dyDescent="0.35">
      <c r="B9" s="30" t="s">
        <v>396</v>
      </c>
      <c r="C9" s="31" t="s">
        <v>430</v>
      </c>
      <c r="D9" s="31" t="s">
        <v>23</v>
      </c>
      <c r="E9" s="31" t="s">
        <v>24</v>
      </c>
      <c r="F9" s="31" t="s">
        <v>25</v>
      </c>
      <c r="G9" s="31" t="s">
        <v>26</v>
      </c>
      <c r="H9" s="32" t="s">
        <v>5</v>
      </c>
      <c r="I9" s="33" t="s">
        <v>6</v>
      </c>
      <c r="J9" s="52" t="s">
        <v>440</v>
      </c>
      <c r="K9" s="16"/>
      <c r="L9" s="40">
        <f>L10+L19+L28+L37+L46+L55+L64+L73+L82+L91</f>
        <v>0</v>
      </c>
      <c r="M9" s="40">
        <f>M10+M19+M28+M37+M46+M55+M64+M73+M82+M91</f>
        <v>0</v>
      </c>
    </row>
    <row r="10" spans="1:21" s="29" customFormat="1" ht="16.2" thickBot="1" x14ac:dyDescent="0.35">
      <c r="A10" s="148"/>
      <c r="B10" s="149" t="s">
        <v>25</v>
      </c>
      <c r="C10" s="149">
        <v>1</v>
      </c>
      <c r="D10" s="149" t="s">
        <v>419</v>
      </c>
      <c r="E10" s="149">
        <f>SUM(E11:E18)</f>
        <v>16</v>
      </c>
      <c r="F10" s="150" t="s">
        <v>3</v>
      </c>
      <c r="G10" s="150">
        <f>D4</f>
        <v>2013</v>
      </c>
      <c r="H10" s="45"/>
      <c r="I10" s="46"/>
      <c r="J10" s="55">
        <f>IF(M10=0,0,ROUND(L10/M10,2))</f>
        <v>0</v>
      </c>
      <c r="K10" s="13"/>
      <c r="L10" s="38">
        <f>SUM(L11:L18)</f>
        <v>0</v>
      </c>
      <c r="M10" s="39">
        <f>SUM(M11:M18)</f>
        <v>0</v>
      </c>
      <c r="N10" s="14"/>
    </row>
    <row r="11" spans="1:21" s="5" customFormat="1" x14ac:dyDescent="0.3">
      <c r="A11" s="151">
        <v>1</v>
      </c>
      <c r="B11" s="128" t="s">
        <v>295</v>
      </c>
      <c r="C11" s="129" t="str">
        <f>IF(B11=0,"",LOOKUP($B11,'Course List'!$C$6:$C$1017,'Course List'!D$6:D$1017))</f>
        <v>  001</v>
      </c>
      <c r="D11" s="129" t="str">
        <f>IF(B11=0,"",LOOKUP($B11,'Course List'!$C$6:$C$1017,'Course List'!E$6:E$1017))</f>
        <v> Intro:Civil &amp; Environmentl Eng</v>
      </c>
      <c r="E11" s="129">
        <f>IF(B11=0,"",LOOKUP($B11,'Course List'!$C$6:$C$1017,'Course List'!F$6:F$1017))</f>
        <v>1</v>
      </c>
      <c r="F11" s="129" t="str">
        <f>IF(B11=0,"",LOOKUP($B11,'Course List'!$C$6:$C$1017,'Course List'!G$6:G$1017))</f>
        <v>F</v>
      </c>
      <c r="G11" s="129" t="str">
        <f>IF(B11=0,"",LOOKUP($B11,'Course List'!$C$6:$C$1017,'Course List'!H$6:H$1017))</f>
        <v>None</v>
      </c>
      <c r="H11" s="47"/>
      <c r="I11" s="49"/>
      <c r="J11" s="34" t="str">
        <f>IF(H11=0,"",LOOKUP(H11,'GPA Table'!$B$5:$B$16,'GPA Table'!$E$5:$E$16))</f>
        <v/>
      </c>
      <c r="K11" s="9"/>
      <c r="L11" s="17">
        <f>IF(E11=0,0,IF(H11=0,0,J11*E11))</f>
        <v>0</v>
      </c>
      <c r="M11" s="17">
        <f>IF(H11=0,0,E11)</f>
        <v>0</v>
      </c>
      <c r="N11" s="10"/>
    </row>
    <row r="12" spans="1:21" s="5" customFormat="1" x14ac:dyDescent="0.3">
      <c r="A12" s="151">
        <f>A11+1</f>
        <v>2</v>
      </c>
      <c r="B12" s="130" t="s">
        <v>397</v>
      </c>
      <c r="C12" s="129">
        <f>IF(B12=0,"",LOOKUP($B12,'Course List'!$C$6:$C$1017,'Course List'!D$6:D$1017))</f>
        <v>11</v>
      </c>
      <c r="D12" s="129" t="str">
        <f>IF(B12=0,"",LOOKUP($B12,'Course List'!$C$6:$C$1017,'Course List'!E$6:E$1017))</f>
        <v>General Chemistry I</v>
      </c>
      <c r="E12" s="129">
        <f>IF(B12=0,"",LOOKUP($B12,'Course List'!$C$6:$C$1017,'Course List'!F$6:F$1017))</f>
        <v>4</v>
      </c>
      <c r="F12" s="129" t="str">
        <f>IF(B12=0,"",LOOKUP($B12,'Course List'!$C$6:$C$1017,'Course List'!G$6:G$1017))</f>
        <v>F &amp; S</v>
      </c>
      <c r="G12" s="129" t="str">
        <f>IF(B12=0,"",LOOKUP($B12,'Course List'!$C$6:$C$1017,'Course List'!H$6:H$1017))</f>
        <v>One year of high school algebra</v>
      </c>
      <c r="H12" s="47"/>
      <c r="I12" s="49"/>
      <c r="J12" s="35" t="str">
        <f>IF(H12=0,"",LOOKUP(H12,'GPA Table'!$B$5:$B$16,'GPA Table'!$E$5:$E$16))</f>
        <v/>
      </c>
      <c r="K12" s="9"/>
      <c r="L12" s="17">
        <f t="shared" ref="L12:L16" si="0">IF(E12=0,0,IF(H12=0,0,J12*E12))</f>
        <v>0</v>
      </c>
      <c r="M12" s="17">
        <f t="shared" ref="M12:M18" si="1">IF(H12=0,0,E12)</f>
        <v>0</v>
      </c>
      <c r="N12" s="10"/>
    </row>
    <row r="13" spans="1:21" s="5" customFormat="1" x14ac:dyDescent="0.3">
      <c r="A13" s="151">
        <f t="shared" ref="A13:A18" si="2">A12+1</f>
        <v>3</v>
      </c>
      <c r="B13" s="128" t="s">
        <v>414</v>
      </c>
      <c r="C13" s="129" t="str">
        <f>IF(B13=0,"",LOOKUP($B13,'Course List'!$C$6:$C$1017,'Course List'!D$6:D$1017))</f>
        <v>---</v>
      </c>
      <c r="D13" s="129" t="str">
        <f>IF(B13=0,"",LOOKUP($B13,'Course List'!$C$6:$C$1017,'Course List'!E$6:E$1017))</f>
        <v>See the H/SS List</v>
      </c>
      <c r="E13" s="129">
        <f>IF(B13=0,"",LOOKUP($B13,'Course List'!$C$6:$C$1017,'Course List'!F$6:F$1017))</f>
        <v>3</v>
      </c>
      <c r="F13" s="129" t="str">
        <f>IF(B13=0,"",LOOKUP($B13,'Course List'!$C$6:$C$1017,'Course List'!G$6:G$1017))</f>
        <v>F &amp; S</v>
      </c>
      <c r="G13" s="129" t="str">
        <f>IF(B13=0,"",LOOKUP($B13,'Course List'!$C$6:$C$1017,'Course List'!H$6:H$1017))</f>
        <v xml:space="preserve"> ---</v>
      </c>
      <c r="H13" s="47"/>
      <c r="I13" s="49"/>
      <c r="J13" s="35" t="str">
        <f>IF(H13=0,"",LOOKUP(H13,'GPA Table'!$B$5:$B$16,'GPA Table'!$E$5:$E$16))</f>
        <v/>
      </c>
      <c r="K13" s="9"/>
      <c r="L13" s="17">
        <f t="shared" si="0"/>
        <v>0</v>
      </c>
      <c r="M13" s="17">
        <f t="shared" si="1"/>
        <v>0</v>
      </c>
      <c r="N13" s="10"/>
    </row>
    <row r="14" spans="1:21" s="5" customFormat="1" ht="37.950000000000003" customHeight="1" x14ac:dyDescent="0.3">
      <c r="A14" s="151">
        <f t="shared" si="2"/>
        <v>4</v>
      </c>
      <c r="B14" s="128" t="s">
        <v>394</v>
      </c>
      <c r="C14" s="129">
        <f>IF(B14=0,"",LOOKUP($B14,'Course List'!$C$6:$C$1017,'Course List'!D$6:D$1017))</f>
        <v>31</v>
      </c>
      <c r="D14" s="129" t="str">
        <f>IF(B14=0,"",LOOKUP($B14,'Course List'!$C$6:$C$1017,'Course List'!E$6:E$1017))</f>
        <v>Single-Variable Calculus I </v>
      </c>
      <c r="E14" s="129">
        <f>IF(B14=0,"",LOOKUP($B14,'Course List'!$C$6:$C$1017,'Course List'!F$6:F$1017))</f>
        <v>3</v>
      </c>
      <c r="F14" s="129" t="str">
        <f>IF(B14=0,"",LOOKUP($B14,'Course List'!$C$6:$C$1017,'Course List'!G$6:G$1017))</f>
        <v>F &amp; S</v>
      </c>
      <c r="G14" s="129" t="str">
        <f>IF(B14=0,"",LOOKUP($B14,'Course List'!$C$6:$C$1017,'Course List'!H$6:H$1017))</f>
        <v>The placement examination or a score of 720 or above on the SAT II in mathematics</v>
      </c>
      <c r="H14" s="47"/>
      <c r="I14" s="49"/>
      <c r="J14" s="35" t="str">
        <f>IF(H14=0,"",LOOKUP(H14,'GPA Table'!$B$5:$B$16,'GPA Table'!$E$5:$E$16))</f>
        <v/>
      </c>
      <c r="K14" s="9"/>
      <c r="L14" s="17">
        <f t="shared" si="0"/>
        <v>0</v>
      </c>
      <c r="M14" s="17">
        <f t="shared" si="1"/>
        <v>0</v>
      </c>
      <c r="N14" s="10"/>
    </row>
    <row r="15" spans="1:21" s="5" customFormat="1" x14ac:dyDescent="0.3">
      <c r="A15" s="151">
        <f t="shared" si="2"/>
        <v>5</v>
      </c>
      <c r="B15" s="128" t="s">
        <v>395</v>
      </c>
      <c r="C15" s="129" t="str">
        <f>IF(B15=0,"",LOOKUP($B15,'Course List'!$C$6:$C$1017,'Course List'!D$6:D$1017))</f>
        <v>  001</v>
      </c>
      <c r="D15" s="129" t="str">
        <f>IF(B15=0,"",LOOKUP($B15,'Course List'!$C$6:$C$1017,'Course List'!E$6:E$1017))</f>
        <v> Engineering Orientation</v>
      </c>
      <c r="E15" s="129">
        <f>IF(B15=0,"",LOOKUP($B15,'Course List'!$C$6:$C$1017,'Course List'!F$6:F$1017))</f>
        <v>1</v>
      </c>
      <c r="F15" s="129" t="str">
        <f>IF(B15=0,"",LOOKUP($B15,'Course List'!$C$6:$C$1017,'Course List'!G$6:G$1017))</f>
        <v>F</v>
      </c>
      <c r="G15" s="129" t="str">
        <f>IF(B15=0,"",LOOKUP($B15,'Course List'!$C$6:$C$1017,'Course List'!H$6:H$1017))</f>
        <v xml:space="preserve"> ---</v>
      </c>
      <c r="H15" s="47"/>
      <c r="I15" s="49"/>
      <c r="J15" s="35" t="str">
        <f>IF(H15=0,"",LOOKUP(H15,'GPA Table'!$B$5:$B$16,'GPA Table'!$E$5:$E$16))</f>
        <v/>
      </c>
      <c r="K15" s="9"/>
      <c r="L15" s="17">
        <f t="shared" si="0"/>
        <v>0</v>
      </c>
      <c r="M15" s="17">
        <f t="shared" si="1"/>
        <v>0</v>
      </c>
      <c r="N15" s="10"/>
    </row>
    <row r="16" spans="1:21" s="5" customFormat="1" x14ac:dyDescent="0.3">
      <c r="A16" s="151">
        <f t="shared" si="2"/>
        <v>6</v>
      </c>
      <c r="B16" s="128" t="s">
        <v>294</v>
      </c>
      <c r="C16" s="129">
        <f>IF(B16=0,"",LOOKUP($B16,'Course List'!$C$6:$C$1017,'Course List'!D$6:D$1017))</f>
        <v>20</v>
      </c>
      <c r="D16" s="129" t="str">
        <f>IF(B16=0,"",LOOKUP($B16,'Course List'!$C$6:$C$1017,'Course List'!E$6:E$1017))</f>
        <v>University Writing </v>
      </c>
      <c r="E16" s="129">
        <f>IF(B16=0,"",LOOKUP($B16,'Course List'!$C$6:$C$1017,'Course List'!F$6:F$1017))</f>
        <v>4</v>
      </c>
      <c r="F16" s="129" t="str">
        <f>IF(B16=0,"",LOOKUP($B16,'Course List'!$C$6:$C$1017,'Course List'!G$6:G$1017))</f>
        <v>F &amp; S</v>
      </c>
      <c r="G16" s="129" t="str">
        <f>IF(B16=0,"",LOOKUP($B16,'Course List'!$C$6:$C$1017,'Course List'!H$6:H$1017))</f>
        <v xml:space="preserve"> ---</v>
      </c>
      <c r="H16" s="47"/>
      <c r="I16" s="49"/>
      <c r="J16" s="35" t="str">
        <f>IF(H16=0,"",LOOKUP(H16,'GPA Table'!$B$5:$B$16,'GPA Table'!$E$5:$E$16))</f>
        <v/>
      </c>
      <c r="K16" s="9"/>
      <c r="L16" s="17">
        <f t="shared" si="0"/>
        <v>0</v>
      </c>
      <c r="M16" s="17">
        <f t="shared" si="1"/>
        <v>0</v>
      </c>
      <c r="N16" s="10"/>
    </row>
    <row r="17" spans="1:14" s="5" customFormat="1" x14ac:dyDescent="0.3">
      <c r="A17" s="151">
        <f t="shared" si="2"/>
        <v>7</v>
      </c>
      <c r="B17" s="158"/>
      <c r="C17" s="83" t="str">
        <f>IF(B17=0,"",LOOKUP($B17,'Course List'!$C$6:$C$1017,'Course List'!D$6:D$1017))</f>
        <v/>
      </c>
      <c r="D17" s="83" t="str">
        <f>IF(B17=0,"",LOOKUP($B17,'Course List'!$C$6:$C$1017,'Course List'!E$6:E$1017))</f>
        <v/>
      </c>
      <c r="E17" s="83" t="str">
        <f>IF(B17=0,"",LOOKUP($B17,'Course List'!$C$6:$C$1017,'Course List'!F$6:F$1017))</f>
        <v/>
      </c>
      <c r="F17" s="83" t="str">
        <f>IF(B17=0,"",LOOKUP($B17,'Course List'!$C$6:$C$1017,'Course List'!G$6:G$1017))</f>
        <v/>
      </c>
      <c r="G17" s="83" t="str">
        <f>IF(B17=0,"",LOOKUP($B17,'Course List'!$C$6:$C$1017,'Course List'!H$6:H$1017))</f>
        <v/>
      </c>
      <c r="H17" s="47"/>
      <c r="I17" s="49"/>
      <c r="J17" s="35" t="str">
        <f>IF(H17=0,"",LOOKUP(H17,'GPA Table'!$B$5:$B$16,'GPA Table'!$E$5:$E$16))</f>
        <v/>
      </c>
      <c r="K17" s="9"/>
      <c r="L17" s="17">
        <f>IF(E17=0,0,IF(H17=0,0,J17*E17))</f>
        <v>0</v>
      </c>
      <c r="M17" s="17">
        <f t="shared" si="1"/>
        <v>0</v>
      </c>
      <c r="N17" s="10"/>
    </row>
    <row r="18" spans="1:14" s="5" customFormat="1" ht="16.2" thickBot="1" x14ac:dyDescent="0.35">
      <c r="A18" s="152">
        <f t="shared" si="2"/>
        <v>8</v>
      </c>
      <c r="B18" s="160"/>
      <c r="C18" s="84" t="str">
        <f>IF(B18=0,"",LOOKUP($B18,'Course List'!$C$6:$C$1017,'Course List'!D$6:D$1017))</f>
        <v/>
      </c>
      <c r="D18" s="84" t="str">
        <f>IF(B18=0,"",LOOKUP($B18,'Course List'!$C$6:$C$1017,'Course List'!E$6:E$1017))</f>
        <v/>
      </c>
      <c r="E18" s="83" t="str">
        <f>IF(B18=0,"",LOOKUP($B18,'Course List'!$C$6:$C$1017,'Course List'!F$6:F$1017))</f>
        <v/>
      </c>
      <c r="F18" s="84" t="str">
        <f>IF(B18=0,"",LOOKUP($B18,'Course List'!$C$6:$C$1017,'Course List'!G$6:G$1017))</f>
        <v/>
      </c>
      <c r="G18" s="84" t="str">
        <f>IF(B18=0,"",LOOKUP($B18,'Course List'!$C$6:$C$1017,'Course List'!H$6:H$1017))</f>
        <v/>
      </c>
      <c r="H18" s="48"/>
      <c r="I18" s="50"/>
      <c r="J18" s="36" t="str">
        <f>IF(H18=0,"",LOOKUP(H18,'GPA Table'!$B$5:$B$16,'GPA Table'!$E$5:$E$16))</f>
        <v/>
      </c>
      <c r="K18" s="9"/>
      <c r="L18" s="17">
        <f t="shared" ref="L18" si="3">IF(E18=0,0,IF(H18=0,0,J18*E18))</f>
        <v>0</v>
      </c>
      <c r="M18" s="17">
        <f t="shared" si="1"/>
        <v>0</v>
      </c>
      <c r="N18" s="10"/>
    </row>
    <row r="19" spans="1:14" s="29" customFormat="1" ht="16.2" thickBot="1" x14ac:dyDescent="0.35">
      <c r="A19" s="148"/>
      <c r="B19" s="149" t="str">
        <f>B10</f>
        <v>Semester</v>
      </c>
      <c r="C19" s="149">
        <f>C10+1</f>
        <v>2</v>
      </c>
      <c r="D19" s="149" t="str">
        <f>D10</f>
        <v>Total Credit Hours</v>
      </c>
      <c r="E19" s="149">
        <f>SUM(E20:E27)</f>
        <v>16</v>
      </c>
      <c r="F19" s="150" t="s">
        <v>4</v>
      </c>
      <c r="G19" s="150">
        <f>G10+1</f>
        <v>2014</v>
      </c>
      <c r="H19" s="45"/>
      <c r="I19" s="46"/>
      <c r="J19" s="55">
        <f>IF(M19=0,0,ROUND(L19/M19,2))</f>
        <v>0</v>
      </c>
      <c r="K19" s="13"/>
      <c r="L19" s="38">
        <f>SUM(L20:L27)</f>
        <v>0</v>
      </c>
      <c r="M19" s="39">
        <f t="shared" ref="M19" si="4">SUM(M20:M27)</f>
        <v>0</v>
      </c>
      <c r="N19" s="14"/>
    </row>
    <row r="20" spans="1:14" s="5" customFormat="1" x14ac:dyDescent="0.3">
      <c r="A20" s="151">
        <v>1</v>
      </c>
      <c r="B20" s="128" t="s">
        <v>723</v>
      </c>
      <c r="C20" s="129" t="str">
        <f>IF(B20=0,"",LOOKUP($B20,'Course List'!$C$6:$C$1017,'Course List'!D$6:D$1017))</f>
        <v>---</v>
      </c>
      <c r="D20" s="129" t="str">
        <f>IF(B20=0,"",LOOKUP($B20,'Course List'!$C$6:$C$1017,'Course List'!E$6:E$1017))</f>
        <v>Introduction to C Programming</v>
      </c>
      <c r="E20" s="129">
        <f>IF(B20=0,"",LOOKUP($B20,'Course List'!$C$6:$C$1017,'Course List'!F$6:F$1017))</f>
        <v>3</v>
      </c>
      <c r="F20" s="129" t="str">
        <f>IF(B20=0,"",LOOKUP($B20,'Course List'!$C$6:$C$1017,'Course List'!G$6:G$1017))</f>
        <v>S</v>
      </c>
      <c r="G20" s="129" t="str">
        <f>IF(B20=0,"",LOOKUP($B20,'Course List'!$C$6:$C$1017,'Course List'!H$6:H$1017))</f>
        <v>Math 1220 (20) or Math 1231 (31)</v>
      </c>
      <c r="H20" s="47"/>
      <c r="I20" s="49"/>
      <c r="J20" s="34" t="str">
        <f>IF(H20=0,"",LOOKUP(H20,'GPA Table'!$B$5:$B$16,'GPA Table'!$E$5:$E$16))</f>
        <v/>
      </c>
      <c r="K20" s="9"/>
      <c r="L20" s="17">
        <f t="shared" ref="L20:L27" si="5">IF(E20=0,0,IF(H20=0,0,J20*E20))</f>
        <v>0</v>
      </c>
      <c r="M20" s="17">
        <f t="shared" ref="M20:M27" si="6">IF(H20=0,0,E20)</f>
        <v>0</v>
      </c>
      <c r="N20" s="10"/>
    </row>
    <row r="21" spans="1:14" s="5" customFormat="1" x14ac:dyDescent="0.3">
      <c r="A21" s="151">
        <f>A20+1</f>
        <v>2</v>
      </c>
      <c r="B21" s="130" t="s">
        <v>416</v>
      </c>
      <c r="C21" s="129" t="str">
        <f>IF(B21=0,"",LOOKUP($B21,'Course List'!$C$6:$C$1017,'Course List'!D$6:D$1017))</f>
        <v>---</v>
      </c>
      <c r="D21" s="129" t="str">
        <f>IF(B21=0,"",LOOKUP($B21,'Course List'!$C$6:$C$1017,'Course List'!E$6:E$1017))</f>
        <v>See the H/SS List</v>
      </c>
      <c r="E21" s="129">
        <f>IF(B21=0,"",LOOKUP($B21,'Course List'!$C$6:$C$1017,'Course List'!F$6:F$1017))</f>
        <v>3</v>
      </c>
      <c r="F21" s="129" t="str">
        <f>IF(B21=0,"",LOOKUP($B21,'Course List'!$C$6:$C$1017,'Course List'!G$6:G$1017))</f>
        <v>F &amp; S</v>
      </c>
      <c r="G21" s="129" t="str">
        <f>IF(B21=0,"",LOOKUP($B21,'Course List'!$C$6:$C$1017,'Course List'!H$6:H$1017))</f>
        <v xml:space="preserve"> ---</v>
      </c>
      <c r="H21" s="47"/>
      <c r="I21" s="49"/>
      <c r="J21" s="35" t="str">
        <f>IF(H21=0,"",LOOKUP(H21,'GPA Table'!$B$5:$B$16,'GPA Table'!$E$5:$E$16))</f>
        <v/>
      </c>
      <c r="K21" s="9"/>
      <c r="L21" s="17">
        <f t="shared" si="5"/>
        <v>0</v>
      </c>
      <c r="M21" s="17">
        <f t="shared" si="6"/>
        <v>0</v>
      </c>
      <c r="N21" s="10"/>
    </row>
    <row r="22" spans="1:14" s="5" customFormat="1" x14ac:dyDescent="0.3">
      <c r="A22" s="151">
        <f t="shared" ref="A22:A27" si="7">A21+1</f>
        <v>3</v>
      </c>
      <c r="B22" s="128" t="s">
        <v>285</v>
      </c>
      <c r="C22" s="129">
        <f>IF(B22=0,"",LOOKUP($B22,'Course List'!$C$6:$C$1017,'Course List'!D$6:D$1017))</f>
        <v>4</v>
      </c>
      <c r="D22" s="129" t="str">
        <f>IF(B22=0,"",LOOKUP($B22,'Course List'!$C$6:$C$1017,'Course List'!E$6:E$1017))</f>
        <v>Engineering Drawing and Computer Graphics</v>
      </c>
      <c r="E22" s="129">
        <f>IF(B22=0,"",LOOKUP($B22,'Course List'!$C$6:$C$1017,'Course List'!F$6:F$1017))</f>
        <v>3</v>
      </c>
      <c r="F22" s="129" t="str">
        <f>IF(B22=0,"",LOOKUP($B22,'Course List'!$C$6:$C$1017,'Course List'!G$6:G$1017))</f>
        <v>F &amp; S</v>
      </c>
      <c r="G22" s="129" t="str">
        <f>IF(B22=0,"",LOOKUP($B22,'Course List'!$C$6:$C$1017,'Course List'!H$6:H$1017))</f>
        <v xml:space="preserve"> ---</v>
      </c>
      <c r="H22" s="47"/>
      <c r="I22" s="49"/>
      <c r="J22" s="35" t="str">
        <f>IF(H22=0,"",LOOKUP(H22,'GPA Table'!$B$5:$B$16,'GPA Table'!$E$5:$E$16))</f>
        <v/>
      </c>
      <c r="K22" s="9"/>
      <c r="L22" s="17">
        <f t="shared" si="5"/>
        <v>0</v>
      </c>
      <c r="M22" s="17">
        <f t="shared" si="6"/>
        <v>0</v>
      </c>
      <c r="N22" s="10"/>
    </row>
    <row r="23" spans="1:14" s="5" customFormat="1" ht="17.399999999999999" customHeight="1" x14ac:dyDescent="0.3">
      <c r="A23" s="151">
        <f t="shared" si="7"/>
        <v>4</v>
      </c>
      <c r="B23" s="128" t="s">
        <v>417</v>
      </c>
      <c r="C23" s="129">
        <f>IF(B23=0,"",LOOKUP($B23,'Course List'!$C$6:$C$1017,'Course List'!D$6:D$1017))</f>
        <v>32</v>
      </c>
      <c r="D23" s="129" t="str">
        <f>IF(B23=0,"",LOOKUP($B23,'Course List'!$C$6:$C$1017,'Course List'!E$6:E$1017))</f>
        <v>Single-Variable Calculus II</v>
      </c>
      <c r="E23" s="129">
        <f>IF(B23=0,"",LOOKUP($B23,'Course List'!$C$6:$C$1017,'Course List'!F$6:F$1017))</f>
        <v>3</v>
      </c>
      <c r="F23" s="129" t="str">
        <f>IF(B23=0,"",LOOKUP($B23,'Course List'!$C$6:$C$1017,'Course List'!G$6:G$1017))</f>
        <v>F &amp; S</v>
      </c>
      <c r="G23" s="129" t="str">
        <f>IF(B23=0,"",LOOKUP($B23,'Course List'!$C$6:$C$1017,'Course List'!H$6:H$1017))</f>
        <v>Math 1221 (21) or 1231 (31)</v>
      </c>
      <c r="H23" s="47"/>
      <c r="I23" s="49"/>
      <c r="J23" s="35" t="str">
        <f>IF(H23=0,"",LOOKUP(H23,'GPA Table'!$B$5:$B$16,'GPA Table'!$E$5:$E$16))</f>
        <v/>
      </c>
      <c r="K23" s="9"/>
      <c r="L23" s="17">
        <f t="shared" si="5"/>
        <v>0</v>
      </c>
      <c r="M23" s="17">
        <f t="shared" si="6"/>
        <v>0</v>
      </c>
      <c r="N23" s="10"/>
    </row>
    <row r="24" spans="1:14" s="5" customFormat="1" x14ac:dyDescent="0.3">
      <c r="A24" s="151">
        <f t="shared" si="7"/>
        <v>5</v>
      </c>
      <c r="B24" s="128" t="s">
        <v>418</v>
      </c>
      <c r="C24" s="129">
        <f>IF(B24=0,"",LOOKUP($B24,'Course List'!$C$6:$C$1017,'Course List'!D$6:D$1017))</f>
        <v>21</v>
      </c>
      <c r="D24" s="129" t="str">
        <f>IF(B24=0,"",LOOKUP($B24,'Course List'!$C$6:$C$1017,'Course List'!E$6:E$1017))</f>
        <v>University Physics I</v>
      </c>
      <c r="E24" s="129">
        <f>IF(B24=0,"",LOOKUP($B24,'Course List'!$C$6:$C$1017,'Course List'!F$6:F$1017))</f>
        <v>4</v>
      </c>
      <c r="F24" s="129" t="str">
        <f>IF(B24=0,"",LOOKUP($B24,'Course List'!$C$6:$C$1017,'Course List'!G$6:G$1017))</f>
        <v>F &amp; S</v>
      </c>
      <c r="G24" s="129" t="str">
        <f>IF(B24=0,"",LOOKUP($B24,'Course List'!$C$6:$C$1017,'Course List'!H$6:H$1017))</f>
        <v>Math 1231 (31), co-requisite Math 1232 (32)</v>
      </c>
      <c r="H24" s="47"/>
      <c r="I24" s="49"/>
      <c r="J24" s="35" t="str">
        <f>IF(H24=0,"",LOOKUP(H24,'GPA Table'!$B$5:$B$16,'GPA Table'!$E$5:$E$16))</f>
        <v/>
      </c>
      <c r="K24" s="9"/>
      <c r="L24" s="17">
        <f t="shared" si="5"/>
        <v>0</v>
      </c>
      <c r="M24" s="17">
        <f t="shared" si="6"/>
        <v>0</v>
      </c>
      <c r="N24" s="10"/>
    </row>
    <row r="25" spans="1:14" s="5" customFormat="1" x14ac:dyDescent="0.3">
      <c r="A25" s="151">
        <f t="shared" si="7"/>
        <v>6</v>
      </c>
      <c r="B25" s="158"/>
      <c r="C25" s="83" t="str">
        <f>IF(B25=0,"",LOOKUP($B25,'Course List'!$C$6:$C$1017,'Course List'!D$6:D$1017))</f>
        <v/>
      </c>
      <c r="D25" s="83" t="str">
        <f>IF(B25=0,"",LOOKUP($B25,'Course List'!$C$6:$C$1017,'Course List'!E$6:E$1017))</f>
        <v/>
      </c>
      <c r="E25" s="83" t="str">
        <f>IF(B25=0,"",LOOKUP($B25,'Course List'!$C$6:$C$1017,'Course List'!F$6:F$1017))</f>
        <v/>
      </c>
      <c r="F25" s="83" t="str">
        <f>IF(B25=0,"",LOOKUP($B25,'Course List'!$C$6:$C$1017,'Course List'!G$6:G$1017))</f>
        <v/>
      </c>
      <c r="G25" s="83" t="str">
        <f>IF(B25=0,"",LOOKUP($B25,'Course List'!$C$6:$C$1017,'Course List'!H$6:H$1017))</f>
        <v/>
      </c>
      <c r="H25" s="47"/>
      <c r="I25" s="49"/>
      <c r="J25" s="35" t="str">
        <f>IF(H25=0,"",LOOKUP(H25,'GPA Table'!$B$5:$B$16,'GPA Table'!$E$5:$E$16))</f>
        <v/>
      </c>
      <c r="K25" s="9"/>
      <c r="L25" s="17">
        <f t="shared" si="5"/>
        <v>0</v>
      </c>
      <c r="M25" s="17">
        <f t="shared" si="6"/>
        <v>0</v>
      </c>
      <c r="N25" s="10"/>
    </row>
    <row r="26" spans="1:14" s="5" customFormat="1" x14ac:dyDescent="0.3">
      <c r="A26" s="151">
        <f t="shared" si="7"/>
        <v>7</v>
      </c>
      <c r="B26" s="158"/>
      <c r="C26" s="83" t="str">
        <f>IF(B26=0,"",LOOKUP($B26,'Course List'!$C$6:$C$1017,'Course List'!D$6:D$1017))</f>
        <v/>
      </c>
      <c r="D26" s="83" t="str">
        <f>IF(B26=0,"",LOOKUP($B26,'Course List'!$C$6:$C$1017,'Course List'!E$6:E$1017))</f>
        <v/>
      </c>
      <c r="E26" s="83" t="str">
        <f>IF(B26=0,"",LOOKUP($B26,'Course List'!$C$6:$C$1017,'Course List'!F$6:F$1017))</f>
        <v/>
      </c>
      <c r="F26" s="83" t="str">
        <f>IF(B26=0,"",LOOKUP($B26,'Course List'!$C$6:$C$1017,'Course List'!G$6:G$1017))</f>
        <v/>
      </c>
      <c r="G26" s="83" t="str">
        <f>IF(B26=0,"",LOOKUP($B26,'Course List'!$C$6:$C$1017,'Course List'!H$6:H$1017))</f>
        <v/>
      </c>
      <c r="H26" s="47"/>
      <c r="I26" s="49"/>
      <c r="J26" s="35" t="str">
        <f>IF(H26=0,"",LOOKUP(H26,'GPA Table'!$B$5:$B$16,'GPA Table'!$E$5:$E$16))</f>
        <v/>
      </c>
      <c r="K26" s="9"/>
      <c r="L26" s="17">
        <f t="shared" si="5"/>
        <v>0</v>
      </c>
      <c r="M26" s="17">
        <f t="shared" si="6"/>
        <v>0</v>
      </c>
      <c r="N26" s="10"/>
    </row>
    <row r="27" spans="1:14" s="5" customFormat="1" ht="16.2" thickBot="1" x14ac:dyDescent="0.35">
      <c r="A27" s="152">
        <f t="shared" si="7"/>
        <v>8</v>
      </c>
      <c r="B27" s="160"/>
      <c r="C27" s="84" t="str">
        <f>IF(B27=0,"",LOOKUP($B27,'Course List'!$C$6:$C$1017,'Course List'!D$6:D$1017))</f>
        <v/>
      </c>
      <c r="D27" s="84" t="str">
        <f>IF(B27=0,"",LOOKUP($B27,'Course List'!$C$6:$C$1017,'Course List'!E$6:E$1017))</f>
        <v/>
      </c>
      <c r="E27" s="83" t="str">
        <f>IF(B27=0,"",LOOKUP($B27,'Course List'!$C$6:$C$1017,'Course List'!F$6:F$1017))</f>
        <v/>
      </c>
      <c r="F27" s="84" t="str">
        <f>IF(B27=0,"",LOOKUP($B27,'Course List'!$C$6:$C$1017,'Course List'!G$6:G$1017))</f>
        <v/>
      </c>
      <c r="G27" s="84" t="str">
        <f>IF(B27=0,"",LOOKUP($B27,'Course List'!$C$6:$C$1017,'Course List'!H$6:H$1017))</f>
        <v/>
      </c>
      <c r="H27" s="48"/>
      <c r="I27" s="50"/>
      <c r="J27" s="36" t="str">
        <f>IF(H27=0,"",LOOKUP(H27,'GPA Table'!$B$5:$B$16,'GPA Table'!$E$5:$E$16))</f>
        <v/>
      </c>
      <c r="K27" s="9"/>
      <c r="L27" s="17">
        <f t="shared" si="5"/>
        <v>0</v>
      </c>
      <c r="M27" s="17">
        <f t="shared" si="6"/>
        <v>0</v>
      </c>
      <c r="N27" s="10"/>
    </row>
    <row r="28" spans="1:14" s="29" customFormat="1" ht="16.2" thickBot="1" x14ac:dyDescent="0.35">
      <c r="A28" s="148"/>
      <c r="B28" s="149" t="str">
        <f>B19</f>
        <v>Semester</v>
      </c>
      <c r="C28" s="149">
        <f>C19+1</f>
        <v>3</v>
      </c>
      <c r="D28" s="149" t="str">
        <f>D19</f>
        <v>Total Credit Hours</v>
      </c>
      <c r="E28" s="149">
        <f>SUM(E29:E36)</f>
        <v>19</v>
      </c>
      <c r="F28" s="150" t="str">
        <f>F10</f>
        <v>FALL</v>
      </c>
      <c r="G28" s="150">
        <f>G19</f>
        <v>2014</v>
      </c>
      <c r="H28" s="45"/>
      <c r="I28" s="46"/>
      <c r="J28" s="55">
        <f>IF(M28=0,0,ROUND(L28/M28,2))</f>
        <v>0</v>
      </c>
      <c r="K28" s="13"/>
      <c r="L28" s="38">
        <f>SUM(L29:L36)</f>
        <v>0</v>
      </c>
      <c r="M28" s="39">
        <f t="shared" ref="M28" si="8">SUM(M29:M36)</f>
        <v>0</v>
      </c>
      <c r="N28" s="14"/>
    </row>
    <row r="29" spans="1:14" s="5" customFormat="1" ht="31.2" x14ac:dyDescent="0.3">
      <c r="A29" s="151">
        <v>1</v>
      </c>
      <c r="B29" s="128" t="s">
        <v>507</v>
      </c>
      <c r="C29" s="129" t="str">
        <f>IF(B29=0,"",LOOKUP($B29,'Course List'!$C$6:$C$1017,'Course List'!D$6:D$1017))</f>
        <v>  057</v>
      </c>
      <c r="D29" s="129" t="str">
        <f>IF(B29=0,"",LOOKUP($B29,'Course List'!$C$6:$C$1017,'Course List'!E$6:E$1017))</f>
        <v> Analytical Mechanics I (w recitation)</v>
      </c>
      <c r="E29" s="129">
        <f>IF(B29=0,"",LOOKUP($B29,'Course List'!$C$6:$C$1017,'Course List'!F$6:F$1017))</f>
        <v>3</v>
      </c>
      <c r="F29" s="129" t="str">
        <f>IF(B29=0,"",LOOKUP($B29,'Course List'!$C$6:$C$1017,'Course List'!G$6:G$1017))</f>
        <v>F &amp; S</v>
      </c>
      <c r="G29" s="129" t="str">
        <f>IF(B29=0,"",LOOKUP($B29,'Course List'!$C$6:$C$1017,'Course List'!H$6:H$1017))</f>
        <v>Prerequisite or concurrent registration: ApSc 2113 (113), Phys 1021 (21)</v>
      </c>
      <c r="H29" s="47"/>
      <c r="I29" s="49"/>
      <c r="J29" s="34" t="str">
        <f>IF(H29=0,"",LOOKUP(H29,'GPA Table'!$B$5:$B$16,'GPA Table'!$E$5:$E$16))</f>
        <v/>
      </c>
      <c r="K29" s="9"/>
      <c r="L29" s="17">
        <f t="shared" ref="L29:L36" si="9">IF(E29=0,0,IF(H29=0,0,J29*E29))</f>
        <v>0</v>
      </c>
      <c r="M29" s="17">
        <f t="shared" ref="M29:M36" si="10">IF(H29=0,0,E29)</f>
        <v>0</v>
      </c>
      <c r="N29" s="10"/>
    </row>
    <row r="30" spans="1:14" s="5" customFormat="1" x14ac:dyDescent="0.3">
      <c r="A30" s="151">
        <f>A29+1</f>
        <v>2</v>
      </c>
      <c r="B30" s="130" t="s">
        <v>421</v>
      </c>
      <c r="C30" s="129" t="str">
        <f>IF(B30=0,"",LOOKUP($B30,'Course List'!$C$6:$C$1017,'Course List'!D$6:D$1017))</f>
        <v>  113</v>
      </c>
      <c r="D30" s="129" t="str">
        <f>IF(B30=0,"",LOOKUP($B30,'Course List'!$C$6:$C$1017,'Course List'!E$6:E$1017))</f>
        <v> Engineering Analysis I</v>
      </c>
      <c r="E30" s="129">
        <f>IF(B30=0,"",LOOKUP($B30,'Course List'!$C$6:$C$1017,'Course List'!F$6:F$1017))</f>
        <v>3</v>
      </c>
      <c r="F30" s="129" t="str">
        <f>IF(B30=0,"",LOOKUP($B30,'Course List'!$C$6:$C$1017,'Course List'!G$6:G$1017))</f>
        <v>F &amp; S</v>
      </c>
      <c r="G30" s="129" t="str">
        <f>IF(B30=0,"",LOOKUP($B30,'Course List'!$C$6:$C$1017,'Course List'!H$6:H$1017))</f>
        <v>Math 1232 (32), UW 1020 (20)</v>
      </c>
      <c r="H30" s="47"/>
      <c r="I30" s="49"/>
      <c r="J30" s="35" t="str">
        <f>IF(H30=0,"",LOOKUP(H30,'GPA Table'!$B$5:$B$16,'GPA Table'!$E$5:$E$16))</f>
        <v/>
      </c>
      <c r="K30" s="9"/>
      <c r="L30" s="17">
        <f t="shared" si="9"/>
        <v>0</v>
      </c>
      <c r="M30" s="17">
        <f t="shared" si="10"/>
        <v>0</v>
      </c>
      <c r="N30" s="10"/>
    </row>
    <row r="31" spans="1:14" s="5" customFormat="1" x14ac:dyDescent="0.3">
      <c r="A31" s="151">
        <f t="shared" ref="A31:A36" si="11">A30+1</f>
        <v>3</v>
      </c>
      <c r="B31" s="128" t="s">
        <v>599</v>
      </c>
      <c r="C31" s="129" t="str">
        <f>IF(B31=0,"",LOOKUP($B31,'Course List'!$C$6:$C$1017,'Course List'!D$6:D$1017))</f>
        <v>---</v>
      </c>
      <c r="D31" s="129" t="str">
        <f>IF(B31=0,"",LOOKUP($B31,'Course List'!$C$6:$C$1017,'Course List'!E$6:E$1017))</f>
        <v>General Curriculum Requirements</v>
      </c>
      <c r="E31" s="129">
        <f>IF(B31=0,"",LOOKUP($B31,'Course List'!$C$6:$C$1017,'Course List'!F$6:F$1017))</f>
        <v>3</v>
      </c>
      <c r="F31" s="129" t="str">
        <f>IF(B31=0,"",LOOKUP($B31,'Course List'!$C$6:$C$1017,'Course List'!G$6:G$1017))</f>
        <v>F &amp; S</v>
      </c>
      <c r="G31" s="129" t="str">
        <f>IF(B31=0,"",LOOKUP($B31,'Course List'!$C$6:$C$1017,'Course List'!H$6:H$1017))</f>
        <v>---</v>
      </c>
      <c r="H31" s="47"/>
      <c r="I31" s="49"/>
      <c r="J31" s="35" t="str">
        <f>IF(H31=0,"",LOOKUP(H31,'GPA Table'!$B$5:$B$16,'GPA Table'!$E$5:$E$16))</f>
        <v/>
      </c>
      <c r="K31" s="9"/>
      <c r="L31" s="17">
        <f t="shared" si="9"/>
        <v>0</v>
      </c>
      <c r="M31" s="17">
        <f t="shared" si="10"/>
        <v>0</v>
      </c>
      <c r="N31" s="10"/>
    </row>
    <row r="32" spans="1:14" s="5" customFormat="1" ht="17.399999999999999" customHeight="1" x14ac:dyDescent="0.3">
      <c r="A32" s="151">
        <f t="shared" si="11"/>
        <v>4</v>
      </c>
      <c r="B32" s="128" t="s">
        <v>599</v>
      </c>
      <c r="C32" s="129" t="str">
        <f>IF(B32=0,"",LOOKUP($B32,'Course List'!$C$6:$C$1017,'Course List'!D$6:D$1017))</f>
        <v>---</v>
      </c>
      <c r="D32" s="129" t="str">
        <f>IF(B32=0,"",LOOKUP($B32,'Course List'!$C$6:$C$1017,'Course List'!E$6:E$1017))</f>
        <v>General Curriculum Requirements</v>
      </c>
      <c r="E32" s="129">
        <f>IF(B32=0,"",LOOKUP($B32,'Course List'!$C$6:$C$1017,'Course List'!F$6:F$1017))</f>
        <v>3</v>
      </c>
      <c r="F32" s="129" t="str">
        <f>IF(B32=0,"",LOOKUP($B32,'Course List'!$C$6:$C$1017,'Course List'!G$6:G$1017))</f>
        <v>F &amp; S</v>
      </c>
      <c r="G32" s="129" t="str">
        <f>IF(B32=0,"",LOOKUP($B32,'Course List'!$C$6:$C$1017,'Course List'!H$6:H$1017))</f>
        <v>---</v>
      </c>
      <c r="H32" s="47"/>
      <c r="I32" s="49"/>
      <c r="J32" s="35" t="str">
        <f>IF(H32=0,"",LOOKUP(H32,'GPA Table'!$B$5:$B$16,'GPA Table'!$E$5:$E$16))</f>
        <v/>
      </c>
      <c r="K32" s="9"/>
      <c r="L32" s="17">
        <f t="shared" si="9"/>
        <v>0</v>
      </c>
      <c r="M32" s="17">
        <f t="shared" si="10"/>
        <v>0</v>
      </c>
      <c r="N32" s="10"/>
    </row>
    <row r="33" spans="1:14" s="5" customFormat="1" x14ac:dyDescent="0.3">
      <c r="A33" s="151">
        <f t="shared" si="11"/>
        <v>5</v>
      </c>
      <c r="B33" s="128" t="s">
        <v>75</v>
      </c>
      <c r="C33" s="129">
        <f>IF(B33=0,"",LOOKUP($B33,'Course List'!$C$6:$C$1017,'Course List'!D$6:D$1017))</f>
        <v>32</v>
      </c>
      <c r="D33" s="129" t="str">
        <f>IF(B33=0,"",LOOKUP($B33,'Course List'!$C$6:$C$1017,'Course List'!E$6:E$1017))</f>
        <v>Single-Variable Calculus II</v>
      </c>
      <c r="E33" s="129">
        <f>IF(B33=0,"",LOOKUP($B33,'Course List'!$C$6:$C$1017,'Course List'!F$6:F$1017))</f>
        <v>3</v>
      </c>
      <c r="F33" s="129" t="str">
        <f>IF(B33=0,"",LOOKUP($B33,'Course List'!$C$6:$C$1017,'Course List'!G$6:G$1017))</f>
        <v>F &amp; S</v>
      </c>
      <c r="G33" s="129" t="str">
        <f>IF(B33=0,"",LOOKUP($B33,'Course List'!$C$6:$C$1017,'Course List'!H$6:H$1017))</f>
        <v>Math 1221 (21) or 1231 (31)</v>
      </c>
      <c r="H33" s="47"/>
      <c r="I33" s="49"/>
      <c r="J33" s="35" t="str">
        <f>IF(H33=0,"",LOOKUP(H33,'GPA Table'!$B$5:$B$16,'GPA Table'!$E$5:$E$16))</f>
        <v/>
      </c>
      <c r="K33" s="9"/>
      <c r="L33" s="17">
        <f t="shared" si="9"/>
        <v>0</v>
      </c>
      <c r="M33" s="17">
        <f t="shared" si="10"/>
        <v>0</v>
      </c>
      <c r="N33" s="10"/>
    </row>
    <row r="34" spans="1:14" s="5" customFormat="1" x14ac:dyDescent="0.3">
      <c r="A34" s="151">
        <f t="shared" si="11"/>
        <v>6</v>
      </c>
      <c r="B34" s="128" t="s">
        <v>422</v>
      </c>
      <c r="C34" s="129">
        <f>IF(B34=0,"",LOOKUP($B34,'Course List'!$C$6:$C$1017,'Course List'!D$6:D$1017))</f>
        <v>22</v>
      </c>
      <c r="D34" s="129" t="str">
        <f>IF(B34=0,"",LOOKUP($B34,'Course List'!$C$6:$C$1017,'Course List'!E$6:E$1017))</f>
        <v>University Physics II</v>
      </c>
      <c r="E34" s="129">
        <f>IF(B34=0,"",LOOKUP($B34,'Course List'!$C$6:$C$1017,'Course List'!F$6:F$1017))</f>
        <v>4</v>
      </c>
      <c r="F34" s="129" t="str">
        <f>IF(B34=0,"",LOOKUP($B34,'Course List'!$C$6:$C$1017,'Course List'!G$6:G$1017))</f>
        <v>F &amp; S</v>
      </c>
      <c r="G34" s="129" t="str">
        <f>IF(B34=0,"",LOOKUP($B34,'Course List'!$C$6:$C$1017,'Course List'!H$6:H$1017))</f>
        <v>Phys 1021 (21)</v>
      </c>
      <c r="H34" s="47"/>
      <c r="I34" s="49"/>
      <c r="J34" s="35" t="str">
        <f>IF(H34=0,"",LOOKUP(H34,'GPA Table'!$B$5:$B$16,'GPA Table'!$E$5:$E$16))</f>
        <v/>
      </c>
      <c r="K34" s="9"/>
      <c r="L34" s="17">
        <f t="shared" si="9"/>
        <v>0</v>
      </c>
      <c r="M34" s="17">
        <f t="shared" si="10"/>
        <v>0</v>
      </c>
      <c r="N34" s="10"/>
    </row>
    <row r="35" spans="1:14" s="5" customFormat="1" x14ac:dyDescent="0.3">
      <c r="A35" s="151">
        <f t="shared" si="11"/>
        <v>7</v>
      </c>
      <c r="B35" s="158"/>
      <c r="C35" s="83" t="str">
        <f>IF(B35=0,"",LOOKUP($B35,'Course List'!$C$6:$C$1017,'Course List'!D$6:D$1017))</f>
        <v/>
      </c>
      <c r="D35" s="83" t="str">
        <f>IF(B35=0,"",LOOKUP($B35,'Course List'!$C$6:$C$1017,'Course List'!E$6:E$1017))</f>
        <v/>
      </c>
      <c r="E35" s="83" t="str">
        <f>IF(B35=0,"",LOOKUP($B35,'Course List'!$C$6:$C$1017,'Course List'!F$6:F$1017))</f>
        <v/>
      </c>
      <c r="F35" s="83" t="str">
        <f>IF(B35=0,"",LOOKUP($B35,'Course List'!$C$6:$C$1017,'Course List'!G$6:G$1017))</f>
        <v/>
      </c>
      <c r="G35" s="83" t="str">
        <f>IF(B35=0,"",LOOKUP($B35,'Course List'!$C$6:$C$1017,'Course List'!H$6:H$1017))</f>
        <v/>
      </c>
      <c r="H35" s="47"/>
      <c r="I35" s="49"/>
      <c r="J35" s="35" t="str">
        <f>IF(H35=0,"",LOOKUP(H35,'GPA Table'!$B$5:$B$16,'GPA Table'!$E$5:$E$16))</f>
        <v/>
      </c>
      <c r="K35" s="9"/>
      <c r="L35" s="17">
        <f t="shared" si="9"/>
        <v>0</v>
      </c>
      <c r="M35" s="17">
        <f t="shared" si="10"/>
        <v>0</v>
      </c>
      <c r="N35" s="10"/>
    </row>
    <row r="36" spans="1:14" s="5" customFormat="1" ht="16.2" thickBot="1" x14ac:dyDescent="0.35">
      <c r="A36" s="152">
        <f t="shared" si="11"/>
        <v>8</v>
      </c>
      <c r="B36" s="160"/>
      <c r="C36" s="84" t="str">
        <f>IF(B36=0,"",LOOKUP($B36,'Course List'!$C$6:$C$1017,'Course List'!D$6:D$1017))</f>
        <v/>
      </c>
      <c r="D36" s="84" t="str">
        <f>IF(B36=0,"",LOOKUP($B36,'Course List'!$C$6:$C$1017,'Course List'!E$6:E$1017))</f>
        <v/>
      </c>
      <c r="E36" s="83" t="str">
        <f>IF(B36=0,"",LOOKUP($B36,'Course List'!$C$6:$C$1017,'Course List'!F$6:F$1017))</f>
        <v/>
      </c>
      <c r="F36" s="84" t="str">
        <f>IF(B36=0,"",LOOKUP($B36,'Course List'!$C$6:$C$1017,'Course List'!G$6:G$1017))</f>
        <v/>
      </c>
      <c r="G36" s="84" t="str">
        <f>IF(B36=0,"",LOOKUP($B36,'Course List'!$C$6:$C$1017,'Course List'!H$6:H$1017))</f>
        <v/>
      </c>
      <c r="H36" s="48"/>
      <c r="I36" s="50"/>
      <c r="J36" s="36" t="str">
        <f>IF(H36=0,"",LOOKUP(H36,'GPA Table'!$B$5:$B$16,'GPA Table'!$E$5:$E$16))</f>
        <v/>
      </c>
      <c r="K36" s="9"/>
      <c r="L36" s="17">
        <f t="shared" si="9"/>
        <v>0</v>
      </c>
      <c r="M36" s="17">
        <f t="shared" si="10"/>
        <v>0</v>
      </c>
      <c r="N36" s="10"/>
    </row>
    <row r="37" spans="1:14" s="29" customFormat="1" ht="16.2" thickBot="1" x14ac:dyDescent="0.35">
      <c r="A37" s="148"/>
      <c r="B37" s="149" t="str">
        <f>B28</f>
        <v>Semester</v>
      </c>
      <c r="C37" s="149">
        <f>C28+1</f>
        <v>4</v>
      </c>
      <c r="D37" s="149" t="str">
        <f>D28</f>
        <v>Total Credit Hours</v>
      </c>
      <c r="E37" s="149">
        <f>SUM(E38:E45)</f>
        <v>15</v>
      </c>
      <c r="F37" s="150" t="str">
        <f>F19</f>
        <v>SPRING</v>
      </c>
      <c r="G37" s="150">
        <f>G28+1</f>
        <v>2015</v>
      </c>
      <c r="H37" s="45"/>
      <c r="I37" s="46"/>
      <c r="J37" s="55">
        <f>IF(M37=0,0,ROUND(L37/M37,2))</f>
        <v>0</v>
      </c>
      <c r="K37" s="13"/>
      <c r="L37" s="38">
        <f>SUM(L38:L45)</f>
        <v>0</v>
      </c>
      <c r="M37" s="39">
        <f t="shared" ref="M37" si="12">SUM(M38:M45)</f>
        <v>0</v>
      </c>
      <c r="N37" s="14"/>
    </row>
    <row r="38" spans="1:14" s="5" customFormat="1" x14ac:dyDescent="0.3">
      <c r="A38" s="151">
        <v>1</v>
      </c>
      <c r="B38" s="128" t="s">
        <v>425</v>
      </c>
      <c r="C38" s="129">
        <f>IF(B38=0,"",LOOKUP($B38,'Course List'!$C$6:$C$1017,'Course List'!D$6:D$1017))</f>
        <v>115</v>
      </c>
      <c r="D38" s="129" t="str">
        <f>IF(B38=0,"",LOOKUP($B38,'Course List'!$C$6:$C$1017,'Course List'!E$6:E$1017))</f>
        <v>Engineering Analysis III</v>
      </c>
      <c r="E38" s="129">
        <f>IF(B38=0,"",LOOKUP($B38,'Course List'!$C$6:$C$1017,'Course List'!F$6:F$1017))</f>
        <v>3</v>
      </c>
      <c r="F38" s="129" t="str">
        <f>IF(B38=0,"",LOOKUP($B38,'Course List'!$C$6:$C$1017,'Course List'!G$6:G$1017))</f>
        <v>F &amp; S</v>
      </c>
      <c r="G38" s="129" t="str">
        <f>IF(B38=0,"",LOOKUP($B38,'Course List'!$C$6:$C$1017,'Course List'!H$6:H$1017))</f>
        <v>Math 1232 (32), UW 1020 (20)</v>
      </c>
      <c r="H38" s="47"/>
      <c r="I38" s="49"/>
      <c r="J38" s="34" t="str">
        <f>IF(H38=0,"",LOOKUP(H38,'GPA Table'!$B$5:$B$16,'GPA Table'!$E$5:$E$16))</f>
        <v/>
      </c>
      <c r="K38" s="9"/>
      <c r="L38" s="17">
        <f t="shared" ref="L38:L45" si="13">IF(E38=0,0,IF(H38=0,0,J38*E38))</f>
        <v>0</v>
      </c>
      <c r="M38" s="17">
        <f t="shared" ref="M38:M45" si="14">IF(H38=0,0,E38)</f>
        <v>0</v>
      </c>
      <c r="N38" s="10"/>
    </row>
    <row r="39" spans="1:14" s="5" customFormat="1" x14ac:dyDescent="0.3">
      <c r="A39" s="151">
        <f>A38+1</f>
        <v>2</v>
      </c>
      <c r="B39" s="130" t="s">
        <v>423</v>
      </c>
      <c r="C39" s="129" t="str">
        <f>IF(B39=0,"",LOOKUP($B39,'Course List'!$C$6:$C$1017,'Course List'!D$6:D$1017))</f>
        <v>  058</v>
      </c>
      <c r="D39" s="129" t="str">
        <f>IF(B39=0,"",LOOKUP($B39,'Course List'!$C$6:$C$1017,'Course List'!E$6:E$1017))</f>
        <v> Analytical Mechanics II (w recitation)</v>
      </c>
      <c r="E39" s="129">
        <f>IF(B39=0,"",LOOKUP($B39,'Course List'!$C$6:$C$1017,'Course List'!F$6:F$1017))</f>
        <v>3</v>
      </c>
      <c r="F39" s="129" t="str">
        <f>IF(B39=0,"",LOOKUP($B39,'Course List'!$C$6:$C$1017,'Course List'!G$6:G$1017))</f>
        <v>F &amp; S</v>
      </c>
      <c r="G39" s="129" t="str">
        <f>IF(B39=0,"",LOOKUP($B39,'Course List'!$C$6:$C$1017,'Course List'!H$6:H$1017))</f>
        <v>ApSc 2057 (57)</v>
      </c>
      <c r="H39" s="47"/>
      <c r="I39" s="49"/>
      <c r="J39" s="35" t="str">
        <f>IF(H39=0,"",LOOKUP(H39,'GPA Table'!$B$5:$B$16,'GPA Table'!$E$5:$E$16))</f>
        <v/>
      </c>
      <c r="K39" s="9"/>
      <c r="L39" s="17">
        <f t="shared" si="13"/>
        <v>0</v>
      </c>
      <c r="M39" s="17">
        <f t="shared" si="14"/>
        <v>0</v>
      </c>
      <c r="N39" s="10"/>
    </row>
    <row r="40" spans="1:14" s="5" customFormat="1" x14ac:dyDescent="0.3">
      <c r="A40" s="151">
        <f t="shared" ref="A40:A42" si="15">A39+1</f>
        <v>3</v>
      </c>
      <c r="B40" s="128" t="s">
        <v>297</v>
      </c>
      <c r="C40" s="129" t="str">
        <f>IF(B40=0,"",LOOKUP($B40,'Course List'!$C$6:$C$1017,'Course List'!D$6:D$1017))</f>
        <v>  117</v>
      </c>
      <c r="D40" s="129" t="str">
        <f>IF(B40=0,"",LOOKUP($B40,'Course List'!$C$6:$C$1017,'Course List'!E$6:E$1017))</f>
        <v> Engineering Computations (w recitation)</v>
      </c>
      <c r="E40" s="129">
        <f>IF(B40=0,"",LOOKUP($B40,'Course List'!$C$6:$C$1017,'Course List'!F$6:F$1017))</f>
        <v>3</v>
      </c>
      <c r="F40" s="129" t="str">
        <f>IF(B40=0,"",LOOKUP($B40,'Course List'!$C$6:$C$1017,'Course List'!G$6:G$1017))</f>
        <v>S</v>
      </c>
      <c r="G40" s="129" t="str">
        <f>IF(B40=0,"",LOOKUP($B40,'Course List'!$C$6:$C$1017,'Course List'!H$6:H$1017))</f>
        <v>CSCI 1121</v>
      </c>
      <c r="H40" s="47"/>
      <c r="I40" s="49"/>
      <c r="J40" s="35" t="str">
        <f>IF(H40=0,"",LOOKUP(H40,'GPA Table'!$B$5:$B$16,'GPA Table'!$E$5:$E$16))</f>
        <v/>
      </c>
      <c r="K40" s="9"/>
      <c r="L40" s="17">
        <f t="shared" si="13"/>
        <v>0</v>
      </c>
      <c r="M40" s="17">
        <f t="shared" si="14"/>
        <v>0</v>
      </c>
      <c r="N40" s="10"/>
    </row>
    <row r="41" spans="1:14" s="5" customFormat="1" ht="17.399999999999999" customHeight="1" x14ac:dyDescent="0.3">
      <c r="A41" s="151">
        <f t="shared" si="15"/>
        <v>4</v>
      </c>
      <c r="B41" s="128" t="s">
        <v>298</v>
      </c>
      <c r="C41" s="129" t="str">
        <f>IF(B41=0,"",LOOKUP($B41,'Course List'!$C$6:$C$1017,'Course List'!D$6:D$1017))</f>
        <v>  120</v>
      </c>
      <c r="D41" s="129" t="str">
        <f>IF(B41=0,"",LOOKUP($B41,'Course List'!$C$6:$C$1017,'Course List'!E$6:E$1017))</f>
        <v> Intro to Mechanics of Solids</v>
      </c>
      <c r="E41" s="129">
        <f>IF(B41=0,"",LOOKUP($B41,'Course List'!$C$6:$C$1017,'Course List'!F$6:F$1017))</f>
        <v>3</v>
      </c>
      <c r="F41" s="129" t="str">
        <f>IF(B41=0,"",LOOKUP($B41,'Course List'!$C$6:$C$1017,'Course List'!G$6:G$1017))</f>
        <v>F &amp; S</v>
      </c>
      <c r="G41" s="129" t="str">
        <f>IF(B41=0,"",LOOKUP($B41,'Course List'!$C$6:$C$1017,'Course List'!H$6:H$1017))</f>
        <v>ApSc 2057 (57), ApSc 2113 (113)</v>
      </c>
      <c r="H41" s="47"/>
      <c r="I41" s="49"/>
      <c r="J41" s="35" t="str">
        <f>IF(H41=0,"",LOOKUP(H41,'GPA Table'!$B$5:$B$16,'GPA Table'!$E$5:$E$16))</f>
        <v/>
      </c>
      <c r="K41" s="9"/>
      <c r="L41" s="17">
        <f t="shared" si="13"/>
        <v>0</v>
      </c>
      <c r="M41" s="17">
        <f t="shared" si="14"/>
        <v>0</v>
      </c>
      <c r="N41" s="10"/>
    </row>
    <row r="42" spans="1:14" s="5" customFormat="1" x14ac:dyDescent="0.3">
      <c r="A42" s="151">
        <f t="shared" si="15"/>
        <v>5</v>
      </c>
      <c r="B42" s="128" t="s">
        <v>599</v>
      </c>
      <c r="C42" s="129" t="str">
        <f>IF(B42=0,"",LOOKUP($B42,'Course List'!$C$6:$C$1017,'Course List'!D$6:D$1017))</f>
        <v>---</v>
      </c>
      <c r="D42" s="129" t="str">
        <f>IF(B42=0,"",LOOKUP($B42,'Course List'!$C$6:$C$1017,'Course List'!E$6:E$1017))</f>
        <v>General Curriculum Requirements</v>
      </c>
      <c r="E42" s="129">
        <f>IF(B42=0,"",LOOKUP($B42,'Course List'!$C$6:$C$1017,'Course List'!F$6:F$1017))</f>
        <v>3</v>
      </c>
      <c r="F42" s="129" t="str">
        <f>IF(B42=0,"",LOOKUP($B42,'Course List'!$C$6:$C$1017,'Course List'!G$6:G$1017))</f>
        <v>F &amp; S</v>
      </c>
      <c r="G42" s="129" t="str">
        <f>IF(B42=0,"",LOOKUP($B42,'Course List'!$C$6:$C$1017,'Course List'!H$6:H$1017))</f>
        <v>---</v>
      </c>
      <c r="H42" s="47"/>
      <c r="I42" s="49"/>
      <c r="J42" s="35" t="str">
        <f>IF(H42=0,"",LOOKUP(H42,'GPA Table'!$B$5:$B$16,'GPA Table'!$E$5:$E$16))</f>
        <v/>
      </c>
      <c r="K42" s="9"/>
      <c r="L42" s="17">
        <f t="shared" si="13"/>
        <v>0</v>
      </c>
      <c r="M42" s="17">
        <f t="shared" si="14"/>
        <v>0</v>
      </c>
      <c r="N42" s="10"/>
    </row>
    <row r="43" spans="1:14" s="5" customFormat="1" x14ac:dyDescent="0.3">
      <c r="A43" s="151">
        <f>A42+1</f>
        <v>6</v>
      </c>
      <c r="B43" s="158"/>
      <c r="C43" s="83" t="str">
        <f>IF(B43=0,"",LOOKUP($B43,'Course List'!$C$6:$C$1017,'Course List'!D$6:D$1017))</f>
        <v/>
      </c>
      <c r="D43" s="83" t="str">
        <f>IF(B43=0,"",LOOKUP($B43,'Course List'!$C$6:$C$1017,'Course List'!E$6:E$1017))</f>
        <v/>
      </c>
      <c r="E43" s="83" t="str">
        <f>IF(B43=0,"",LOOKUP($B43,'Course List'!$C$6:$C$1017,'Course List'!F$6:F$1017))</f>
        <v/>
      </c>
      <c r="F43" s="83" t="str">
        <f>IF(B43=0,"",LOOKUP($B43,'Course List'!$C$6:$C$1017,'Course List'!G$6:G$1017))</f>
        <v/>
      </c>
      <c r="G43" s="83" t="str">
        <f>IF(B43=0,"",LOOKUP($B43,'Course List'!$C$6:$C$1017,'Course List'!H$6:H$1017))</f>
        <v/>
      </c>
      <c r="H43" s="47"/>
      <c r="I43" s="49"/>
      <c r="J43" s="35" t="str">
        <f>IF(H43=0,"",LOOKUP(H43,'GPA Table'!$B$5:$B$16,'GPA Table'!$E$5:$E$16))</f>
        <v/>
      </c>
      <c r="K43" s="9"/>
      <c r="L43" s="17">
        <f t="shared" si="13"/>
        <v>0</v>
      </c>
      <c r="M43" s="17">
        <f t="shared" si="14"/>
        <v>0</v>
      </c>
      <c r="N43" s="10"/>
    </row>
    <row r="44" spans="1:14" s="5" customFormat="1" x14ac:dyDescent="0.3">
      <c r="A44" s="151">
        <f>A43+1</f>
        <v>7</v>
      </c>
      <c r="B44" s="158"/>
      <c r="C44" s="83" t="str">
        <f>IF(B44=0,"",LOOKUP($B44,'Course List'!$C$6:$C$1017,'Course List'!D$6:D$1017))</f>
        <v/>
      </c>
      <c r="D44" s="83" t="str">
        <f>IF(B44=0,"",LOOKUP($B44,'Course List'!$C$6:$C$1017,'Course List'!E$6:E$1017))</f>
        <v/>
      </c>
      <c r="E44" s="83" t="str">
        <f>IF(B44=0,"",LOOKUP($B44,'Course List'!$C$6:$C$1017,'Course List'!F$6:F$1017))</f>
        <v/>
      </c>
      <c r="F44" s="83" t="str">
        <f>IF(B44=0,"",LOOKUP($B44,'Course List'!$C$6:$C$1017,'Course List'!G$6:G$1017))</f>
        <v/>
      </c>
      <c r="G44" s="83" t="str">
        <f>IF(B44=0,"",LOOKUP($B44,'Course List'!$C$6:$C$1017,'Course List'!H$6:H$1017))</f>
        <v/>
      </c>
      <c r="H44" s="47"/>
      <c r="I44" s="49"/>
      <c r="J44" s="35" t="str">
        <f>IF(H44=0,"",LOOKUP(H44,'GPA Table'!$B$5:$B$16,'GPA Table'!$E$5:$E$16))</f>
        <v/>
      </c>
      <c r="K44" s="9"/>
      <c r="L44" s="17">
        <f t="shared" si="13"/>
        <v>0</v>
      </c>
      <c r="M44" s="17">
        <f t="shared" si="14"/>
        <v>0</v>
      </c>
      <c r="N44" s="10"/>
    </row>
    <row r="45" spans="1:14" s="5" customFormat="1" ht="16.2" thickBot="1" x14ac:dyDescent="0.35">
      <c r="A45" s="152">
        <f t="shared" ref="A45" si="16">A44+1</f>
        <v>8</v>
      </c>
      <c r="B45" s="160"/>
      <c r="C45" s="84" t="str">
        <f>IF(B45=0,"",LOOKUP($B45,'Course List'!$C$6:$C$1017,'Course List'!D$6:D$1017))</f>
        <v/>
      </c>
      <c r="D45" s="84" t="str">
        <f>IF(B45=0,"",LOOKUP($B45,'Course List'!$C$6:$C$1017,'Course List'!E$6:E$1017))</f>
        <v/>
      </c>
      <c r="E45" s="83" t="str">
        <f>IF(B45=0,"",LOOKUP($B45,'Course List'!$C$6:$C$1017,'Course List'!F$6:F$1017))</f>
        <v/>
      </c>
      <c r="F45" s="84" t="str">
        <f>IF(B45=0,"",LOOKUP($B45,'Course List'!$C$6:$C$1017,'Course List'!G$6:G$1017))</f>
        <v/>
      </c>
      <c r="G45" s="84" t="str">
        <f>IF(B45=0,"",LOOKUP($B45,'Course List'!$C$6:$C$1017,'Course List'!H$6:H$1017))</f>
        <v/>
      </c>
      <c r="H45" s="48"/>
      <c r="I45" s="50"/>
      <c r="J45" s="36" t="str">
        <f>IF(H45=0,"",LOOKUP(H45,'GPA Table'!$B$5:$B$16,'GPA Table'!$E$5:$E$16))</f>
        <v/>
      </c>
      <c r="K45" s="9"/>
      <c r="L45" s="17">
        <f t="shared" si="13"/>
        <v>0</v>
      </c>
      <c r="M45" s="17">
        <f t="shared" si="14"/>
        <v>0</v>
      </c>
      <c r="N45" s="10"/>
    </row>
    <row r="46" spans="1:14" s="29" customFormat="1" ht="16.2" thickBot="1" x14ac:dyDescent="0.35">
      <c r="A46" s="148"/>
      <c r="B46" s="149" t="str">
        <f>B37</f>
        <v>Semester</v>
      </c>
      <c r="C46" s="149">
        <f>C37+1</f>
        <v>5</v>
      </c>
      <c r="D46" s="149" t="str">
        <f>D37</f>
        <v>Total Credit Hours</v>
      </c>
      <c r="E46" s="149">
        <f>SUM(E47:E54)</f>
        <v>15</v>
      </c>
      <c r="F46" s="150" t="str">
        <f>F28</f>
        <v>FALL</v>
      </c>
      <c r="G46" s="150">
        <f>G37</f>
        <v>2015</v>
      </c>
      <c r="H46" s="45"/>
      <c r="I46" s="46"/>
      <c r="J46" s="55">
        <f>IF(M46=0,0,ROUND(L46/M46,2))</f>
        <v>0</v>
      </c>
      <c r="K46" s="13"/>
      <c r="L46" s="38">
        <f t="shared" ref="L46:M46" si="17">SUM(L47:L54)</f>
        <v>0</v>
      </c>
      <c r="M46" s="39">
        <f t="shared" si="17"/>
        <v>0</v>
      </c>
      <c r="N46" s="14"/>
    </row>
    <row r="47" spans="1:14" s="5" customFormat="1" x14ac:dyDescent="0.3">
      <c r="A47" s="151">
        <v>1</v>
      </c>
      <c r="B47" s="128" t="s">
        <v>309</v>
      </c>
      <c r="C47" s="129" t="str">
        <f>IF(B47=0,"",LOOKUP($B47,'Course List'!$C$6:$C$1017,'Course List'!D$6:D$1017))</f>
        <v>  121</v>
      </c>
      <c r="D47" s="129" t="str">
        <f>IF(B47=0,"",LOOKUP($B47,'Course List'!$C$6:$C$1017,'Course List'!E$6:E$1017))</f>
        <v> Structural Theory I (w recitation)</v>
      </c>
      <c r="E47" s="129">
        <f>IF(B47=0,"",LOOKUP($B47,'Course List'!$C$6:$C$1017,'Course List'!F$6:F$1017))</f>
        <v>3</v>
      </c>
      <c r="F47" s="129" t="str">
        <f>IF(B47=0,"",LOOKUP($B47,'Course List'!$C$6:$C$1017,'Course List'!G$6:G$1017))</f>
        <v>F</v>
      </c>
      <c r="G47" s="129" t="str">
        <f>IF(B47=0,"",LOOKUP($B47,'Course List'!$C$6:$C$1017,'Course List'!H$6:H$1017))</f>
        <v>CE 2210 (117), CE 2220 (120)</v>
      </c>
      <c r="H47" s="47"/>
      <c r="I47" s="49"/>
      <c r="J47" s="34" t="str">
        <f>IF(H47=0,"",LOOKUP(H47,'GPA Table'!$B$5:$B$16,'GPA Table'!$E$5:$E$16))</f>
        <v/>
      </c>
      <c r="K47" s="9"/>
      <c r="L47" s="17">
        <f t="shared" ref="L47:L54" si="18">IF(E47=0,0,IF(H47=0,0,J47*E47))</f>
        <v>0</v>
      </c>
      <c r="M47" s="17">
        <f t="shared" ref="M47:M54" si="19">IF(H47=0,0,E47)</f>
        <v>0</v>
      </c>
      <c r="N47" s="10"/>
    </row>
    <row r="48" spans="1:14" s="5" customFormat="1" x14ac:dyDescent="0.3">
      <c r="A48" s="151">
        <f>A47+1</f>
        <v>2</v>
      </c>
      <c r="B48" s="130" t="s">
        <v>599</v>
      </c>
      <c r="C48" s="129" t="str">
        <f>IF(B48=0,"",LOOKUP($B48,'Course List'!$C$6:$C$1017,'Course List'!D$6:D$1017))</f>
        <v>---</v>
      </c>
      <c r="D48" s="129" t="str">
        <f>IF(B48=0,"",LOOKUP($B48,'Course List'!$C$6:$C$1017,'Course List'!E$6:E$1017))</f>
        <v>General Curriculum Requirements</v>
      </c>
      <c r="E48" s="129">
        <f>IF(B48=0,"",LOOKUP($B48,'Course List'!$C$6:$C$1017,'Course List'!F$6:F$1017))</f>
        <v>3</v>
      </c>
      <c r="F48" s="129" t="str">
        <f>IF(B48=0,"",LOOKUP($B48,'Course List'!$C$6:$C$1017,'Course List'!G$6:G$1017))</f>
        <v>F &amp; S</v>
      </c>
      <c r="G48" s="129" t="str">
        <f>IF(B48=0,"",LOOKUP($B48,'Course List'!$C$6:$C$1017,'Course List'!H$6:H$1017))</f>
        <v>---</v>
      </c>
      <c r="H48" s="47"/>
      <c r="I48" s="49"/>
      <c r="J48" s="35" t="str">
        <f>IF(H48=0,"",LOOKUP(H48,'GPA Table'!$B$5:$B$16,'GPA Table'!$E$5:$E$16))</f>
        <v/>
      </c>
      <c r="K48" s="9"/>
      <c r="L48" s="17">
        <f t="shared" si="18"/>
        <v>0</v>
      </c>
      <c r="M48" s="17">
        <f t="shared" si="19"/>
        <v>0</v>
      </c>
      <c r="N48" s="10"/>
    </row>
    <row r="49" spans="1:14" s="5" customFormat="1" x14ac:dyDescent="0.3">
      <c r="A49" s="151">
        <f t="shared" ref="A49:A51" si="20">A48+1</f>
        <v>3</v>
      </c>
      <c r="B49" s="128" t="s">
        <v>599</v>
      </c>
      <c r="C49" s="129" t="str">
        <f>IF(B49=0,"",LOOKUP($B49,'Course List'!$C$6:$C$1017,'Course List'!D$6:D$1017))</f>
        <v>---</v>
      </c>
      <c r="D49" s="129" t="str">
        <f>IF(B49=0,"",LOOKUP($B49,'Course List'!$C$6:$C$1017,'Course List'!E$6:E$1017))</f>
        <v>General Curriculum Requirements</v>
      </c>
      <c r="E49" s="129">
        <f>IF(B49=0,"",LOOKUP($B49,'Course List'!$C$6:$C$1017,'Course List'!F$6:F$1017))</f>
        <v>3</v>
      </c>
      <c r="F49" s="129" t="str">
        <f>IF(B49=0,"",LOOKUP($B49,'Course List'!$C$6:$C$1017,'Course List'!G$6:G$1017))</f>
        <v>F &amp; S</v>
      </c>
      <c r="G49" s="129" t="str">
        <f>IF(B49=0,"",LOOKUP($B49,'Course List'!$C$6:$C$1017,'Course List'!H$6:H$1017))</f>
        <v>---</v>
      </c>
      <c r="H49" s="47"/>
      <c r="I49" s="49"/>
      <c r="J49" s="35" t="str">
        <f>IF(H49=0,"",LOOKUP(H49,'GPA Table'!$B$5:$B$16,'GPA Table'!$E$5:$E$16))</f>
        <v/>
      </c>
      <c r="K49" s="9"/>
      <c r="L49" s="17">
        <f t="shared" si="18"/>
        <v>0</v>
      </c>
      <c r="M49" s="17">
        <f t="shared" si="19"/>
        <v>0</v>
      </c>
      <c r="N49" s="10"/>
    </row>
    <row r="50" spans="1:14" s="5" customFormat="1" ht="17.399999999999999" customHeight="1" x14ac:dyDescent="0.3">
      <c r="A50" s="151">
        <f t="shared" si="20"/>
        <v>4</v>
      </c>
      <c r="B50" s="128" t="s">
        <v>600</v>
      </c>
      <c r="C50" s="129">
        <f>IF(B50=0,"",LOOKUP($B50,'Course List'!$C$6:$C$1017,'Course List'!D$6:D$1017))</f>
        <v>23</v>
      </c>
      <c r="D50" s="129" t="str">
        <f>IF(B50=0,"",LOOKUP($B50,'Course List'!$C$6:$C$1017,'Course List'!E$6:E$1017))</f>
        <v>University Physics III (Modern Physics)</v>
      </c>
      <c r="E50" s="129">
        <f>IF(B50=0,"",LOOKUP($B50,'Course List'!$C$6:$C$1017,'Course List'!F$6:F$1017))</f>
        <v>3</v>
      </c>
      <c r="F50" s="129" t="str">
        <f>IF(B50=0,"",LOOKUP($B50,'Course List'!$C$6:$C$1017,'Course List'!G$6:G$1017))</f>
        <v>F</v>
      </c>
      <c r="G50" s="129" t="str">
        <f>IF(B50=0,"",LOOKUP($B50,'Course List'!$C$6:$C$1017,'Course List'!H$6:H$1017))</f>
        <v>Prerequisite: Phys 1022 (22), Math 2233 (33)</v>
      </c>
      <c r="H50" s="47"/>
      <c r="I50" s="49"/>
      <c r="J50" s="35" t="str">
        <f>IF(H50=0,"",LOOKUP(H50,'GPA Table'!$B$5:$B$16,'GPA Table'!$E$5:$E$16))</f>
        <v/>
      </c>
      <c r="K50" s="9"/>
      <c r="L50" s="17">
        <f t="shared" si="18"/>
        <v>0</v>
      </c>
      <c r="M50" s="17">
        <f t="shared" si="19"/>
        <v>0</v>
      </c>
      <c r="N50" s="10"/>
    </row>
    <row r="51" spans="1:14" s="5" customFormat="1" x14ac:dyDescent="0.3">
      <c r="A51" s="151">
        <f t="shared" si="20"/>
        <v>5</v>
      </c>
      <c r="B51" s="128" t="s">
        <v>606</v>
      </c>
      <c r="C51" s="129" t="str">
        <f>IF(B51=0,"",LOOKUP($B51,'Course List'!$C$6:$C$1017,'Course List'!D$6:D$1017))</f>
        <v>151W</v>
      </c>
      <c r="D51" s="129" t="str">
        <f>IF(B51=0,"",LOOKUP($B51,'Course List'!$C$6:$C$1017,'Course List'!E$6:E$1017))</f>
        <v>Intermediate Laboratory</v>
      </c>
      <c r="E51" s="129">
        <f>IF(B51=0,"",LOOKUP($B51,'Course List'!$C$6:$C$1017,'Course List'!F$6:F$1017))</f>
        <v>3</v>
      </c>
      <c r="F51" s="129" t="str">
        <f>IF(B51=0,"",LOOKUP($B51,'Course List'!$C$6:$C$1017,'Course List'!G$6:G$1017))</f>
        <v>F &amp; S</v>
      </c>
      <c r="G51" s="129" t="str">
        <f>IF(B51=0,"",LOOKUP($B51,'Course List'!$C$6:$C$1017,'Course List'!H$6:H$1017))</f>
        <v>Corequisite: Phys 1023 (23)</v>
      </c>
      <c r="H51" s="47"/>
      <c r="I51" s="49"/>
      <c r="J51" s="35" t="str">
        <f>IF(H51=0,"",LOOKUP(H51,'GPA Table'!$B$5:$B$16,'GPA Table'!$E$5:$E$16))</f>
        <v/>
      </c>
      <c r="K51" s="9"/>
      <c r="L51" s="17">
        <f t="shared" si="18"/>
        <v>0</v>
      </c>
      <c r="M51" s="17">
        <f t="shared" si="19"/>
        <v>0</v>
      </c>
      <c r="N51" s="10"/>
    </row>
    <row r="52" spans="1:14" s="5" customFormat="1" x14ac:dyDescent="0.3">
      <c r="A52" s="151">
        <f>A51+1</f>
        <v>6</v>
      </c>
      <c r="B52" s="158"/>
      <c r="C52" s="83" t="str">
        <f>IF(B52=0,"",LOOKUP($B52,'Course List'!$C$6:$C$1017,'Course List'!D$6:D$1017))</f>
        <v/>
      </c>
      <c r="D52" s="83" t="str">
        <f>IF(B52=0,"",LOOKUP($B52,'Course List'!$C$6:$C$1017,'Course List'!E$6:E$1017))</f>
        <v/>
      </c>
      <c r="E52" s="83" t="str">
        <f>IF(B52=0,"",LOOKUP($B52,'Course List'!$C$6:$C$1017,'Course List'!F$6:F$1017))</f>
        <v/>
      </c>
      <c r="F52" s="83" t="str">
        <f>IF(B52=0,"",LOOKUP($B52,'Course List'!$C$6:$C$1017,'Course List'!G$6:G$1017))</f>
        <v/>
      </c>
      <c r="G52" s="83" t="str">
        <f>IF(B52=0,"",LOOKUP($B52,'Course List'!$C$6:$C$1017,'Course List'!H$6:H$1017))</f>
        <v/>
      </c>
      <c r="H52" s="47"/>
      <c r="I52" s="49"/>
      <c r="J52" s="35" t="str">
        <f>IF(H52=0,"",LOOKUP(H52,'GPA Table'!$B$5:$B$16,'GPA Table'!$E$5:$E$16))</f>
        <v/>
      </c>
      <c r="K52" s="9"/>
      <c r="L52" s="17">
        <f t="shared" si="18"/>
        <v>0</v>
      </c>
      <c r="M52" s="17">
        <f t="shared" si="19"/>
        <v>0</v>
      </c>
      <c r="N52" s="10"/>
    </row>
    <row r="53" spans="1:14" s="5" customFormat="1" x14ac:dyDescent="0.3">
      <c r="A53" s="151">
        <f>A52+1</f>
        <v>7</v>
      </c>
      <c r="B53" s="158"/>
      <c r="C53" s="83" t="str">
        <f>IF(B53=0,"",LOOKUP($B53,'Course List'!$C$6:$C$1017,'Course List'!D$6:D$1017))</f>
        <v/>
      </c>
      <c r="D53" s="83" t="str">
        <f>IF(B53=0,"",LOOKUP($B53,'Course List'!$C$6:$C$1017,'Course List'!E$6:E$1017))</f>
        <v/>
      </c>
      <c r="E53" s="83" t="str">
        <f>IF(B53=0,"",LOOKUP($B53,'Course List'!$C$6:$C$1017,'Course List'!F$6:F$1017))</f>
        <v/>
      </c>
      <c r="F53" s="83" t="str">
        <f>IF(B53=0,"",LOOKUP($B53,'Course List'!$C$6:$C$1017,'Course List'!G$6:G$1017))</f>
        <v/>
      </c>
      <c r="G53" s="83" t="str">
        <f>IF(B53=0,"",LOOKUP($B53,'Course List'!$C$6:$C$1017,'Course List'!H$6:H$1017))</f>
        <v/>
      </c>
      <c r="H53" s="47"/>
      <c r="I53" s="49"/>
      <c r="J53" s="35" t="str">
        <f>IF(H53=0,"",LOOKUP(H53,'GPA Table'!$B$5:$B$16,'GPA Table'!$E$5:$E$16))</f>
        <v/>
      </c>
      <c r="K53" s="9"/>
      <c r="L53" s="17">
        <f t="shared" si="18"/>
        <v>0</v>
      </c>
      <c r="M53" s="17">
        <f t="shared" si="19"/>
        <v>0</v>
      </c>
      <c r="N53" s="10"/>
    </row>
    <row r="54" spans="1:14" s="5" customFormat="1" ht="16.2" thickBot="1" x14ac:dyDescent="0.35">
      <c r="A54" s="152">
        <f t="shared" ref="A54" si="21">A53+1</f>
        <v>8</v>
      </c>
      <c r="B54" s="160"/>
      <c r="C54" s="84" t="str">
        <f>IF(B54=0,"",LOOKUP($B54,'Course List'!$C$6:$C$1017,'Course List'!D$6:D$1017))</f>
        <v/>
      </c>
      <c r="D54" s="84" t="str">
        <f>IF(B54=0,"",LOOKUP($B54,'Course List'!$C$6:$C$1017,'Course List'!E$6:E$1017))</f>
        <v/>
      </c>
      <c r="E54" s="83" t="str">
        <f>IF(B54=0,"",LOOKUP($B54,'Course List'!$C$6:$C$1017,'Course List'!F$6:F$1017))</f>
        <v/>
      </c>
      <c r="F54" s="84" t="str">
        <f>IF(B54=0,"",LOOKUP($B54,'Course List'!$C$6:$C$1017,'Course List'!G$6:G$1017))</f>
        <v/>
      </c>
      <c r="G54" s="84" t="str">
        <f>IF(B54=0,"",LOOKUP($B54,'Course List'!$C$6:$C$1017,'Course List'!H$6:H$1017))</f>
        <v/>
      </c>
      <c r="H54" s="48"/>
      <c r="I54" s="50"/>
      <c r="J54" s="36" t="str">
        <f>IF(H54=0,"",LOOKUP(H54,'GPA Table'!$B$5:$B$16,'GPA Table'!$E$5:$E$16))</f>
        <v/>
      </c>
      <c r="K54" s="9"/>
      <c r="L54" s="17">
        <f t="shared" si="18"/>
        <v>0</v>
      </c>
      <c r="M54" s="17">
        <f t="shared" si="19"/>
        <v>0</v>
      </c>
      <c r="N54" s="10"/>
    </row>
    <row r="55" spans="1:14" s="29" customFormat="1" ht="16.2" thickBot="1" x14ac:dyDescent="0.35">
      <c r="A55" s="148"/>
      <c r="B55" s="149" t="str">
        <f>B46</f>
        <v>Semester</v>
      </c>
      <c r="C55" s="149">
        <f>C46+1</f>
        <v>6</v>
      </c>
      <c r="D55" s="149" t="str">
        <f>D46</f>
        <v>Total Credit Hours</v>
      </c>
      <c r="E55" s="149">
        <f>SUM(E56:E63)</f>
        <v>15</v>
      </c>
      <c r="F55" s="150" t="str">
        <f>F37</f>
        <v>SPRING</v>
      </c>
      <c r="G55" s="150">
        <f>G46+1</f>
        <v>2016</v>
      </c>
      <c r="H55" s="45"/>
      <c r="I55" s="46"/>
      <c r="J55" s="55">
        <f>IF(M55=0,0,ROUND(L55/M55,2))</f>
        <v>0</v>
      </c>
      <c r="K55" s="13"/>
      <c r="L55" s="38">
        <f t="shared" ref="L55:M55" si="22">SUM(L56:L63)</f>
        <v>0</v>
      </c>
      <c r="M55" s="39">
        <f t="shared" si="22"/>
        <v>0</v>
      </c>
      <c r="N55" s="14"/>
    </row>
    <row r="56" spans="1:14" s="5" customFormat="1" x14ac:dyDescent="0.3">
      <c r="A56" s="151">
        <v>1</v>
      </c>
      <c r="B56" s="128" t="s">
        <v>310</v>
      </c>
      <c r="C56" s="129" t="str">
        <f>IF(B56=0,"",LOOKUP($B56,'Course List'!$C$6:$C$1017,'Course List'!D$6:D$1017))</f>
        <v>  122</v>
      </c>
      <c r="D56" s="129" t="str">
        <f>IF(B56=0,"",LOOKUP($B56,'Course List'!$C$6:$C$1017,'Course List'!E$6:E$1017))</f>
        <v> Structural Theory II (w recitation)</v>
      </c>
      <c r="E56" s="129">
        <f>IF(B56=0,"",LOOKUP($B56,'Course List'!$C$6:$C$1017,'Course List'!F$6:F$1017))</f>
        <v>3</v>
      </c>
      <c r="F56" s="129" t="str">
        <f>IF(B56=0,"",LOOKUP($B56,'Course List'!$C$6:$C$1017,'Course List'!G$6:G$1017))</f>
        <v>S</v>
      </c>
      <c r="G56" s="129" t="str">
        <f>IF(B56=0,"",LOOKUP($B56,'Course List'!$C$6:$C$1017,'Course List'!H$6:H$1017))</f>
        <v>CE 3230 (121)</v>
      </c>
      <c r="H56" s="47"/>
      <c r="I56" s="49"/>
      <c r="J56" s="34" t="str">
        <f>IF(H56=0,"",LOOKUP(H56,'GPA Table'!$B$5:$B$16,'GPA Table'!$E$5:$E$16))</f>
        <v/>
      </c>
      <c r="K56" s="9"/>
      <c r="L56" s="17">
        <f t="shared" ref="L56:L63" si="23">IF(E56=0,0,IF(H56=0,0,J56*E56))</f>
        <v>0</v>
      </c>
      <c r="M56" s="17">
        <f t="shared" ref="M56:M63" si="24">IF(H56=0,0,E56)</f>
        <v>0</v>
      </c>
      <c r="N56" s="10"/>
    </row>
    <row r="57" spans="1:14" s="5" customFormat="1" x14ac:dyDescent="0.3">
      <c r="A57" s="151">
        <f>A56+1</f>
        <v>2</v>
      </c>
      <c r="B57" s="130" t="s">
        <v>311</v>
      </c>
      <c r="C57" s="129" t="str">
        <f>IF(B57=0,"",LOOKUP($B57,'Course List'!$C$6:$C$1017,'Course List'!D$6:D$1017))</f>
        <v>  192</v>
      </c>
      <c r="D57" s="129" t="str">
        <f>IF(B57=0,"",LOOKUP($B57,'Course List'!$C$6:$C$1017,'Course List'!E$6:E$1017))</f>
        <v> Reinforced Concrete Structures</v>
      </c>
      <c r="E57" s="129">
        <f>IF(B57=0,"",LOOKUP($B57,'Course List'!$C$6:$C$1017,'Course List'!F$6:F$1017))</f>
        <v>3</v>
      </c>
      <c r="F57" s="129" t="str">
        <f>IF(B57=0,"",LOOKUP($B57,'Course List'!$C$6:$C$1017,'Course List'!G$6:G$1017))</f>
        <v>S</v>
      </c>
      <c r="G57" s="129" t="str">
        <f>IF(B57=0,"",LOOKUP($B57,'Course List'!$C$6:$C$1017,'Course List'!H$6:H$1017))</f>
        <v>Concurrent Registration CE 3240 (122)</v>
      </c>
      <c r="H57" s="47"/>
      <c r="I57" s="49"/>
      <c r="J57" s="35" t="str">
        <f>IF(H57=0,"",LOOKUP(H57,'GPA Table'!$B$5:$B$16,'GPA Table'!$E$5:$E$16))</f>
        <v/>
      </c>
      <c r="K57" s="9"/>
      <c r="L57" s="17">
        <f t="shared" si="23"/>
        <v>0</v>
      </c>
      <c r="M57" s="17">
        <f t="shared" si="24"/>
        <v>0</v>
      </c>
      <c r="N57" s="10"/>
    </row>
    <row r="58" spans="1:14" s="5" customFormat="1" x14ac:dyDescent="0.3">
      <c r="A58" s="151">
        <f t="shared" ref="A58:A60" si="25">A57+1</f>
        <v>3</v>
      </c>
      <c r="B58" s="128" t="s">
        <v>599</v>
      </c>
      <c r="C58" s="129" t="str">
        <f>IF(B58=0,"",LOOKUP($B58,'Course List'!$C$6:$C$1017,'Course List'!D$6:D$1017))</f>
        <v>---</v>
      </c>
      <c r="D58" s="129" t="str">
        <f>IF(B58=0,"",LOOKUP($B58,'Course List'!$C$6:$C$1017,'Course List'!E$6:E$1017))</f>
        <v>General Curriculum Requirements</v>
      </c>
      <c r="E58" s="129">
        <f>IF(B58=0,"",LOOKUP($B58,'Course List'!$C$6:$C$1017,'Course List'!F$6:F$1017))</f>
        <v>3</v>
      </c>
      <c r="F58" s="129" t="str">
        <f>IF(B58=0,"",LOOKUP($B58,'Course List'!$C$6:$C$1017,'Course List'!G$6:G$1017))</f>
        <v>F &amp; S</v>
      </c>
      <c r="G58" s="129" t="str">
        <f>IF(B58=0,"",LOOKUP($B58,'Course List'!$C$6:$C$1017,'Course List'!H$6:H$1017))</f>
        <v>---</v>
      </c>
      <c r="H58" s="47"/>
      <c r="I58" s="49"/>
      <c r="J58" s="35" t="str">
        <f>IF(H58=0,"",LOOKUP(H58,'GPA Table'!$B$5:$B$16,'GPA Table'!$E$5:$E$16))</f>
        <v/>
      </c>
      <c r="K58" s="9"/>
      <c r="L58" s="17">
        <f t="shared" si="23"/>
        <v>0</v>
      </c>
      <c r="M58" s="17">
        <f t="shared" si="24"/>
        <v>0</v>
      </c>
      <c r="N58" s="10"/>
    </row>
    <row r="59" spans="1:14" s="5" customFormat="1" ht="17.399999999999999" customHeight="1" x14ac:dyDescent="0.3">
      <c r="A59" s="151">
        <f t="shared" si="25"/>
        <v>4</v>
      </c>
      <c r="B59" s="128" t="s">
        <v>609</v>
      </c>
      <c r="C59" s="129">
        <f>IF(B59=0,"",LOOKUP($B59,'Course List'!$C$6:$C$1017,'Course List'!D$6:D$1017))</f>
        <v>161</v>
      </c>
      <c r="D59" s="129" t="str">
        <f>IF(B59=0,"",LOOKUP($B59,'Course List'!$C$6:$C$1017,'Course List'!E$6:E$1017))</f>
        <v>Mechanics</v>
      </c>
      <c r="E59" s="129">
        <f>IF(B59=0,"",LOOKUP($B59,'Course List'!$C$6:$C$1017,'Course List'!F$6:F$1017))</f>
        <v>3</v>
      </c>
      <c r="F59" s="129" t="str">
        <f>IF(B59=0,"",LOOKUP($B59,'Course List'!$C$6:$C$1017,'Course List'!G$6:G$1017))</f>
        <v>S</v>
      </c>
      <c r="G59" s="129" t="str">
        <f>IF(B59=0,"",LOOKUP($B59,'Course List'!$C$6:$C$1017,'Course List'!H$6:H$1017))</f>
        <v>Phys 1023 (23), Math 2233 (33)</v>
      </c>
      <c r="H59" s="47"/>
      <c r="I59" s="49"/>
      <c r="J59" s="35" t="str">
        <f>IF(H59=0,"",LOOKUP(H59,'GPA Table'!$B$5:$B$16,'GPA Table'!$E$5:$E$16))</f>
        <v/>
      </c>
      <c r="K59" s="9"/>
      <c r="L59" s="17">
        <f t="shared" si="23"/>
        <v>0</v>
      </c>
      <c r="M59" s="17">
        <f t="shared" si="24"/>
        <v>0</v>
      </c>
      <c r="N59" s="10"/>
    </row>
    <row r="60" spans="1:14" s="5" customFormat="1" x14ac:dyDescent="0.3">
      <c r="A60" s="151">
        <f t="shared" si="25"/>
        <v>5</v>
      </c>
      <c r="B60" s="128" t="s">
        <v>426</v>
      </c>
      <c r="C60" s="129" t="str">
        <f>IF(B60=0,"",LOOKUP($B60,'Course List'!$C$6:$C$1017,'Course List'!D$6:D$1017))</f>
        <v>---</v>
      </c>
      <c r="D60" s="129" t="str">
        <f>IF(B60=0,"",LOOKUP($B60,'Course List'!$C$6:$C$1017,'Course List'!E$6:E$1017))</f>
        <v>See the T&amp;D List</v>
      </c>
      <c r="E60" s="129">
        <f>IF(B60=0,"",LOOKUP($B60,'Course List'!$C$6:$C$1017,'Course List'!F$6:F$1017))</f>
        <v>3</v>
      </c>
      <c r="F60" s="129" t="str">
        <f>IF(B60=0,"",LOOKUP($B60,'Course List'!$C$6:$C$1017,'Course List'!G$6:G$1017))</f>
        <v>F &amp; S</v>
      </c>
      <c r="G60" s="129" t="str">
        <f>IF(B60=0,"",LOOKUP($B60,'Course List'!$C$6:$C$1017,'Course List'!H$6:H$1017))</f>
        <v xml:space="preserve"> ---</v>
      </c>
      <c r="H60" s="47"/>
      <c r="I60" s="49"/>
      <c r="J60" s="35" t="str">
        <f>IF(H60=0,"",LOOKUP(H60,'GPA Table'!$B$5:$B$16,'GPA Table'!$E$5:$E$16))</f>
        <v/>
      </c>
      <c r="K60" s="9"/>
      <c r="L60" s="17">
        <f t="shared" si="23"/>
        <v>0</v>
      </c>
      <c r="M60" s="17">
        <f t="shared" si="24"/>
        <v>0</v>
      </c>
      <c r="N60" s="10"/>
    </row>
    <row r="61" spans="1:14" s="5" customFormat="1" x14ac:dyDescent="0.3">
      <c r="A61" s="151">
        <f>A60+1</f>
        <v>6</v>
      </c>
      <c r="B61" s="158"/>
      <c r="C61" s="83" t="str">
        <f>IF(B61=0,"",LOOKUP($B61,'Course List'!$C$6:$C$1017,'Course List'!D$6:D$1017))</f>
        <v/>
      </c>
      <c r="D61" s="83" t="str">
        <f>IF(B61=0,"",LOOKUP($B61,'Course List'!$C$6:$C$1017,'Course List'!E$6:E$1017))</f>
        <v/>
      </c>
      <c r="E61" s="83" t="str">
        <f>IF(B61=0,"",LOOKUP($B61,'Course List'!$C$6:$C$1017,'Course List'!F$6:F$1017))</f>
        <v/>
      </c>
      <c r="F61" s="83" t="str">
        <f>IF(B61=0,"",LOOKUP($B61,'Course List'!$C$6:$C$1017,'Course List'!G$6:G$1017))</f>
        <v/>
      </c>
      <c r="G61" s="83" t="str">
        <f>IF(B61=0,"",LOOKUP($B61,'Course List'!$C$6:$C$1017,'Course List'!H$6:H$1017))</f>
        <v/>
      </c>
      <c r="H61" s="47"/>
      <c r="I61" s="49"/>
      <c r="J61" s="35" t="str">
        <f>IF(H61=0,"",LOOKUP(H61,'GPA Table'!$B$5:$B$16,'GPA Table'!$E$5:$E$16))</f>
        <v/>
      </c>
      <c r="K61" s="9"/>
      <c r="L61" s="17">
        <f t="shared" si="23"/>
        <v>0</v>
      </c>
      <c r="M61" s="17">
        <f t="shared" si="24"/>
        <v>0</v>
      </c>
      <c r="N61" s="10"/>
    </row>
    <row r="62" spans="1:14" s="5" customFormat="1" x14ac:dyDescent="0.3">
      <c r="A62" s="151">
        <f>A61+1</f>
        <v>7</v>
      </c>
      <c r="B62" s="158"/>
      <c r="C62" s="83" t="str">
        <f>IF(B62=0,"",LOOKUP($B62,'Course List'!$C$6:$C$1017,'Course List'!D$6:D$1017))</f>
        <v/>
      </c>
      <c r="D62" s="83" t="str">
        <f>IF(B62=0,"",LOOKUP($B62,'Course List'!$C$6:$C$1017,'Course List'!E$6:E$1017))</f>
        <v/>
      </c>
      <c r="E62" s="83" t="str">
        <f>IF(B62=0,"",LOOKUP($B62,'Course List'!$C$6:$C$1017,'Course List'!F$6:F$1017))</f>
        <v/>
      </c>
      <c r="F62" s="83" t="str">
        <f>IF(B62=0,"",LOOKUP($B62,'Course List'!$C$6:$C$1017,'Course List'!G$6:G$1017))</f>
        <v/>
      </c>
      <c r="G62" s="83" t="str">
        <f>IF(B62=0,"",LOOKUP($B62,'Course List'!$C$6:$C$1017,'Course List'!H$6:H$1017))</f>
        <v/>
      </c>
      <c r="H62" s="47"/>
      <c r="I62" s="49"/>
      <c r="J62" s="35" t="str">
        <f>IF(H62=0,"",LOOKUP(H62,'GPA Table'!$B$5:$B$16,'GPA Table'!$E$5:$E$16))</f>
        <v/>
      </c>
      <c r="K62" s="9"/>
      <c r="L62" s="17">
        <f t="shared" si="23"/>
        <v>0</v>
      </c>
      <c r="M62" s="17">
        <f t="shared" si="24"/>
        <v>0</v>
      </c>
      <c r="N62" s="10"/>
    </row>
    <row r="63" spans="1:14" s="5" customFormat="1" ht="16.2" thickBot="1" x14ac:dyDescent="0.35">
      <c r="A63" s="152">
        <f t="shared" ref="A63" si="26">A62+1</f>
        <v>8</v>
      </c>
      <c r="B63" s="160"/>
      <c r="C63" s="84" t="str">
        <f>IF(B63=0,"",LOOKUP($B63,'Course List'!$C$6:$C$1017,'Course List'!D$6:D$1017))</f>
        <v/>
      </c>
      <c r="D63" s="84" t="str">
        <f>IF(B63=0,"",LOOKUP($B63,'Course List'!$C$6:$C$1017,'Course List'!E$6:E$1017))</f>
        <v/>
      </c>
      <c r="E63" s="83" t="str">
        <f>IF(B63=0,"",LOOKUP($B63,'Course List'!$C$6:$C$1017,'Course List'!F$6:F$1017))</f>
        <v/>
      </c>
      <c r="F63" s="84" t="str">
        <f>IF(B63=0,"",LOOKUP($B63,'Course List'!$C$6:$C$1017,'Course List'!G$6:G$1017))</f>
        <v/>
      </c>
      <c r="G63" s="84" t="str">
        <f>IF(B63=0,"",LOOKUP($B63,'Course List'!$C$6:$C$1017,'Course List'!H$6:H$1017))</f>
        <v/>
      </c>
      <c r="H63" s="48"/>
      <c r="I63" s="50"/>
      <c r="J63" s="36" t="str">
        <f>IF(H63=0,"",LOOKUP(H63,'GPA Table'!$B$5:$B$16,'GPA Table'!$E$5:$E$16))</f>
        <v/>
      </c>
      <c r="K63" s="9"/>
      <c r="L63" s="17">
        <f t="shared" si="23"/>
        <v>0</v>
      </c>
      <c r="M63" s="17">
        <f t="shared" si="24"/>
        <v>0</v>
      </c>
      <c r="N63" s="10"/>
    </row>
    <row r="64" spans="1:14" s="29" customFormat="1" ht="16.2" thickBot="1" x14ac:dyDescent="0.35">
      <c r="A64" s="148"/>
      <c r="B64" s="149" t="str">
        <f>B55</f>
        <v>Semester</v>
      </c>
      <c r="C64" s="149">
        <f>C55+1</f>
        <v>7</v>
      </c>
      <c r="D64" s="149" t="str">
        <f>D55</f>
        <v>Total Credit Hours</v>
      </c>
      <c r="E64" s="149">
        <f>SUM(E65:E72)</f>
        <v>15</v>
      </c>
      <c r="F64" s="150" t="str">
        <f>F46</f>
        <v>FALL</v>
      </c>
      <c r="G64" s="150">
        <f>G55</f>
        <v>2016</v>
      </c>
      <c r="H64" s="45"/>
      <c r="I64" s="46"/>
      <c r="J64" s="55">
        <f>IF(M64=0,0,ROUND(L64/M64,2))</f>
        <v>0</v>
      </c>
      <c r="K64" s="13"/>
      <c r="L64" s="38">
        <f t="shared" ref="L64:M64" si="27">SUM(L65:L72)</f>
        <v>0</v>
      </c>
      <c r="M64" s="39">
        <f t="shared" si="27"/>
        <v>0</v>
      </c>
      <c r="N64" s="14"/>
    </row>
    <row r="65" spans="1:14" s="5" customFormat="1" x14ac:dyDescent="0.3">
      <c r="A65" s="151">
        <v>1</v>
      </c>
      <c r="B65" s="128" t="s">
        <v>307</v>
      </c>
      <c r="C65" s="129" t="str">
        <f>IF(B65=0,"",LOOKUP($B65,'Course List'!$C$6:$C$1017,'Course List'!D$6:D$1017))</f>
        <v>  166</v>
      </c>
      <c r="D65" s="129" t="str">
        <f>IF(B65=0,"",LOOKUP($B65,'Course List'!$C$6:$C$1017,'Course List'!E$6:E$1017))</f>
        <v> Materials Engineering</v>
      </c>
      <c r="E65" s="129">
        <f>IF(B65=0,"",LOOKUP($B65,'Course List'!$C$6:$C$1017,'Course List'!F$6:F$1017))</f>
        <v>2</v>
      </c>
      <c r="F65" s="129" t="str">
        <f>IF(B65=0,"",LOOKUP($B65,'Course List'!$C$6:$C$1017,'Course List'!G$6:G$1017))</f>
        <v>F</v>
      </c>
      <c r="G65" s="129" t="str">
        <f>IF(B65=0,"",LOOKUP($B65,'Course List'!$C$6:$C$1017,'Course List'!H$6:H$1017))</f>
        <v xml:space="preserve">CE 2220 (120) </v>
      </c>
      <c r="H65" s="47"/>
      <c r="I65" s="49"/>
      <c r="J65" s="34" t="str">
        <f>IF(H65=0,"",LOOKUP(H65,'GPA Table'!$B$5:$B$16,'GPA Table'!$E$5:$E$16))</f>
        <v/>
      </c>
      <c r="K65" s="9"/>
      <c r="L65" s="17">
        <f t="shared" ref="L65:L72" si="28">IF(E65=0,0,IF(H65=0,0,J65*E65))</f>
        <v>0</v>
      </c>
      <c r="M65" s="17">
        <f t="shared" ref="M65:M72" si="29">IF(H65=0,0,E65)</f>
        <v>0</v>
      </c>
      <c r="N65" s="10"/>
    </row>
    <row r="66" spans="1:14" s="5" customFormat="1" x14ac:dyDescent="0.3">
      <c r="A66" s="151">
        <f>A65+1</f>
        <v>2</v>
      </c>
      <c r="B66" s="130" t="s">
        <v>308</v>
      </c>
      <c r="C66" s="129" t="str">
        <f>IF(B66=0,"",LOOKUP($B66,'Course List'!$C$6:$C$1017,'Course List'!D$6:D$1017))</f>
        <v>  167W</v>
      </c>
      <c r="D66" s="129" t="str">
        <f>IF(B66=0,"",LOOKUP($B66,'Course List'!$C$6:$C$1017,'Course List'!E$6:E$1017))</f>
        <v> Mechanics of Materials Lab (WID)</v>
      </c>
      <c r="E66" s="129">
        <f>IF(B66=0,"",LOOKUP($B66,'Course List'!$C$6:$C$1017,'Course List'!F$6:F$1017))</f>
        <v>1</v>
      </c>
      <c r="F66" s="129" t="str">
        <f>IF(B66=0,"",LOOKUP($B66,'Course List'!$C$6:$C$1017,'Course List'!G$6:G$1017))</f>
        <v>F</v>
      </c>
      <c r="G66" s="129" t="str">
        <f>IF(B66=0,"",LOOKUP($B66,'Course List'!$C$6:$C$1017,'Course List'!H$6:H$1017))</f>
        <v xml:space="preserve">CE 2220 (120) </v>
      </c>
      <c r="H66" s="47"/>
      <c r="I66" s="49"/>
      <c r="J66" s="35" t="str">
        <f>IF(H66=0,"",LOOKUP(H66,'GPA Table'!$B$5:$B$16,'GPA Table'!$E$5:$E$16))</f>
        <v/>
      </c>
      <c r="K66" s="9"/>
      <c r="L66" s="17">
        <f t="shared" si="28"/>
        <v>0</v>
      </c>
      <c r="M66" s="17">
        <f t="shared" si="29"/>
        <v>0</v>
      </c>
      <c r="N66" s="10"/>
    </row>
    <row r="67" spans="1:14" s="5" customFormat="1" x14ac:dyDescent="0.3">
      <c r="A67" s="151">
        <f t="shared" ref="A67:A69" si="30">A66+1</f>
        <v>3</v>
      </c>
      <c r="B67" s="128" t="s">
        <v>599</v>
      </c>
      <c r="C67" s="129" t="str">
        <f>IF(B67=0,"",LOOKUP($B67,'Course List'!$C$6:$C$1017,'Course List'!D$6:D$1017))</f>
        <v>---</v>
      </c>
      <c r="D67" s="129" t="str">
        <f>IF(B67=0,"",LOOKUP($B67,'Course List'!$C$6:$C$1017,'Course List'!E$6:E$1017))</f>
        <v>General Curriculum Requirements</v>
      </c>
      <c r="E67" s="129">
        <f>IF(B67=0,"",LOOKUP($B67,'Course List'!$C$6:$C$1017,'Course List'!F$6:F$1017))</f>
        <v>3</v>
      </c>
      <c r="F67" s="129" t="str">
        <f>IF(B67=0,"",LOOKUP($B67,'Course List'!$C$6:$C$1017,'Course List'!G$6:G$1017))</f>
        <v>F &amp; S</v>
      </c>
      <c r="G67" s="129" t="str">
        <f>IF(B67=0,"",LOOKUP($B67,'Course List'!$C$6:$C$1017,'Course List'!H$6:H$1017))</f>
        <v>---</v>
      </c>
      <c r="H67" s="47"/>
      <c r="I67" s="49"/>
      <c r="J67" s="35" t="str">
        <f>IF(H67=0,"",LOOKUP(H67,'GPA Table'!$B$5:$B$16,'GPA Table'!$E$5:$E$16))</f>
        <v/>
      </c>
      <c r="K67" s="9"/>
      <c r="L67" s="17">
        <f t="shared" si="28"/>
        <v>0</v>
      </c>
      <c r="M67" s="17">
        <f t="shared" si="29"/>
        <v>0</v>
      </c>
      <c r="N67" s="10"/>
    </row>
    <row r="68" spans="1:14" s="5" customFormat="1" ht="17.399999999999999" customHeight="1" x14ac:dyDescent="0.3">
      <c r="A68" s="151">
        <f t="shared" si="30"/>
        <v>4</v>
      </c>
      <c r="B68" s="128" t="s">
        <v>286</v>
      </c>
      <c r="C68" s="129">
        <f>IF(B68=0,"",LOOKUP($B68,'Course List'!$C$6:$C$1017,'Course List'!D$6:D$1017))</f>
        <v>126</v>
      </c>
      <c r="D68" s="129" t="str">
        <f>IF(B68=0,"",LOOKUP($B68,'Course List'!$C$6:$C$1017,'Course List'!E$6:E$1017))</f>
        <v>Fluid Mechanics</v>
      </c>
      <c r="E68" s="129">
        <f>IF(B68=0,"",LOOKUP($B68,'Course List'!$C$6:$C$1017,'Course List'!F$6:F$1017))</f>
        <v>3</v>
      </c>
      <c r="F68" s="129" t="str">
        <f>IF(B68=0,"",LOOKUP($B68,'Course List'!$C$6:$C$1017,'Course List'!G$6:G$1017))</f>
        <v>F</v>
      </c>
      <c r="G68" s="129" t="str">
        <f>IF(B68=0,"",LOOKUP($B68,'Course List'!$C$6:$C$1017,'Course List'!H$6:H$1017))</f>
        <v>ApSc 2058 (58)</v>
      </c>
      <c r="H68" s="47"/>
      <c r="I68" s="49"/>
      <c r="J68" s="35" t="str">
        <f>IF(H68=0,"",LOOKUP(H68,'GPA Table'!$B$5:$B$16,'GPA Table'!$E$5:$E$16))</f>
        <v/>
      </c>
      <c r="K68" s="9"/>
      <c r="L68" s="17">
        <f t="shared" si="28"/>
        <v>0</v>
      </c>
      <c r="M68" s="17">
        <f t="shared" si="29"/>
        <v>0</v>
      </c>
      <c r="N68" s="10"/>
    </row>
    <row r="69" spans="1:14" s="5" customFormat="1" x14ac:dyDescent="0.3">
      <c r="A69" s="151">
        <f t="shared" si="30"/>
        <v>5</v>
      </c>
      <c r="B69" s="128" t="s">
        <v>610</v>
      </c>
      <c r="C69" s="129">
        <f>IF(B69=0,"",LOOKUP($B69,'Course List'!$C$6:$C$1017,'Course List'!D$6:D$1017))</f>
        <v>165</v>
      </c>
      <c r="D69" s="129" t="str">
        <f>IF(B69=0,"",LOOKUP($B69,'Course List'!$C$6:$C$1017,'Course List'!E$6:E$1017))</f>
        <v>Electromagnetic Theory I</v>
      </c>
      <c r="E69" s="129">
        <f>IF(B69=0,"",LOOKUP($B69,'Course List'!$C$6:$C$1017,'Course List'!F$6:F$1017))</f>
        <v>3</v>
      </c>
      <c r="F69" s="129" t="str">
        <f>IF(B69=0,"",LOOKUP($B69,'Course List'!$C$6:$C$1017,'Course List'!G$6:G$1017))</f>
        <v>F</v>
      </c>
      <c r="G69" s="129" t="str">
        <f>IF(B69=0,"",LOOKUP($B69,'Course List'!$C$6:$C$1017,'Course List'!H$6:H$1017))</f>
        <v>Phys 1023 (23), Math 2233 (33)</v>
      </c>
      <c r="H69" s="47"/>
      <c r="I69" s="49"/>
      <c r="J69" s="35" t="str">
        <f>IF(H69=0,"",LOOKUP(H69,'GPA Table'!$B$5:$B$16,'GPA Table'!$E$5:$E$16))</f>
        <v/>
      </c>
      <c r="K69" s="9"/>
      <c r="L69" s="17">
        <f t="shared" si="28"/>
        <v>0</v>
      </c>
      <c r="M69" s="17">
        <f t="shared" si="29"/>
        <v>0</v>
      </c>
      <c r="N69" s="10"/>
    </row>
    <row r="70" spans="1:14" s="5" customFormat="1" x14ac:dyDescent="0.3">
      <c r="A70" s="151">
        <f>A69+1</f>
        <v>6</v>
      </c>
      <c r="B70" s="128" t="s">
        <v>426</v>
      </c>
      <c r="C70" s="129" t="str">
        <f>IF(B70=0,"",LOOKUP($B70,'Course List'!$C$6:$C$1017,'Course List'!D$6:D$1017))</f>
        <v>---</v>
      </c>
      <c r="D70" s="129" t="str">
        <f>IF(B70=0,"",LOOKUP($B70,'Course List'!$C$6:$C$1017,'Course List'!E$6:E$1017))</f>
        <v>See the T&amp;D List</v>
      </c>
      <c r="E70" s="129">
        <f>IF(B70=0,"",LOOKUP($B70,'Course List'!$C$6:$C$1017,'Course List'!F$6:F$1017))</f>
        <v>3</v>
      </c>
      <c r="F70" s="129" t="str">
        <f>IF(B70=0,"",LOOKUP($B70,'Course List'!$C$6:$C$1017,'Course List'!G$6:G$1017))</f>
        <v>F &amp; S</v>
      </c>
      <c r="G70" s="129" t="str">
        <f>IF(B70=0,"",LOOKUP($B70,'Course List'!$C$6:$C$1017,'Course List'!H$6:H$1017))</f>
        <v xml:space="preserve"> ---</v>
      </c>
      <c r="H70" s="47"/>
      <c r="I70" s="49"/>
      <c r="J70" s="35" t="str">
        <f>IF(H70=0,"",LOOKUP(H70,'GPA Table'!$B$5:$B$16,'GPA Table'!$E$5:$E$16))</f>
        <v/>
      </c>
      <c r="K70" s="9"/>
      <c r="L70" s="17">
        <f t="shared" si="28"/>
        <v>0</v>
      </c>
      <c r="M70" s="17">
        <f t="shared" si="29"/>
        <v>0</v>
      </c>
      <c r="N70" s="10"/>
    </row>
    <row r="71" spans="1:14" s="5" customFormat="1" x14ac:dyDescent="0.3">
      <c r="A71" s="151">
        <f>A70+1</f>
        <v>7</v>
      </c>
      <c r="B71" s="158"/>
      <c r="C71" s="83" t="str">
        <f>IF(B71=0,"",LOOKUP($B71,'Course List'!$C$6:$C$1017,'Course List'!D$6:D$1017))</f>
        <v/>
      </c>
      <c r="D71" s="83" t="str">
        <f>IF(B71=0,"",LOOKUP($B71,'Course List'!$C$6:$C$1017,'Course List'!E$6:E$1017))</f>
        <v/>
      </c>
      <c r="E71" s="83" t="str">
        <f>IF(B71=0,"",LOOKUP($B71,'Course List'!$C$6:$C$1017,'Course List'!F$6:F$1017))</f>
        <v/>
      </c>
      <c r="F71" s="83" t="str">
        <f>IF(B71=0,"",LOOKUP($B71,'Course List'!$C$6:$C$1017,'Course List'!G$6:G$1017))</f>
        <v/>
      </c>
      <c r="G71" s="83" t="str">
        <f>IF(B71=0,"",LOOKUP($B71,'Course List'!$C$6:$C$1017,'Course List'!H$6:H$1017))</f>
        <v/>
      </c>
      <c r="H71" s="47"/>
      <c r="I71" s="49"/>
      <c r="J71" s="35" t="str">
        <f>IF(H71=0,"",LOOKUP(H71,'GPA Table'!$B$5:$B$16,'GPA Table'!$E$5:$E$16))</f>
        <v/>
      </c>
      <c r="K71" s="9"/>
      <c r="L71" s="17">
        <f t="shared" si="28"/>
        <v>0</v>
      </c>
      <c r="M71" s="17">
        <f t="shared" si="29"/>
        <v>0</v>
      </c>
      <c r="N71" s="10"/>
    </row>
    <row r="72" spans="1:14" s="5" customFormat="1" ht="16.2" thickBot="1" x14ac:dyDescent="0.35">
      <c r="A72" s="152">
        <f t="shared" ref="A72" si="31">A71+1</f>
        <v>8</v>
      </c>
      <c r="B72" s="160"/>
      <c r="C72" s="84" t="str">
        <f>IF(B72=0,"",LOOKUP($B72,'Course List'!$C$6:$C$1017,'Course List'!D$6:D$1017))</f>
        <v/>
      </c>
      <c r="D72" s="84" t="str">
        <f>IF(B72=0,"",LOOKUP($B72,'Course List'!$C$6:$C$1017,'Course List'!E$6:E$1017))</f>
        <v/>
      </c>
      <c r="E72" s="83" t="str">
        <f>IF(B72=0,"",LOOKUP($B72,'Course List'!$C$6:$C$1017,'Course List'!F$6:F$1017))</f>
        <v/>
      </c>
      <c r="F72" s="84" t="str">
        <f>IF(B72=0,"",LOOKUP($B72,'Course List'!$C$6:$C$1017,'Course List'!G$6:G$1017))</f>
        <v/>
      </c>
      <c r="G72" s="84" t="str">
        <f>IF(B72=0,"",LOOKUP($B72,'Course List'!$C$6:$C$1017,'Course List'!H$6:H$1017))</f>
        <v/>
      </c>
      <c r="H72" s="48"/>
      <c r="I72" s="50"/>
      <c r="J72" s="36" t="str">
        <f>IF(H72=0,"",LOOKUP(H72,'GPA Table'!$B$5:$B$16,'GPA Table'!$E$5:$E$16))</f>
        <v/>
      </c>
      <c r="K72" s="9"/>
      <c r="L72" s="17">
        <f t="shared" si="28"/>
        <v>0</v>
      </c>
      <c r="M72" s="17">
        <f t="shared" si="29"/>
        <v>0</v>
      </c>
      <c r="N72" s="10"/>
    </row>
    <row r="73" spans="1:14" s="29" customFormat="1" ht="16.2" thickBot="1" x14ac:dyDescent="0.35">
      <c r="A73" s="148"/>
      <c r="B73" s="149" t="str">
        <f>B64</f>
        <v>Semester</v>
      </c>
      <c r="C73" s="149">
        <f>C64+1</f>
        <v>8</v>
      </c>
      <c r="D73" s="149" t="str">
        <f>D64</f>
        <v>Total Credit Hours</v>
      </c>
      <c r="E73" s="149">
        <f>SUM(E74:E81)</f>
        <v>14</v>
      </c>
      <c r="F73" s="150" t="str">
        <f>F55</f>
        <v>SPRING</v>
      </c>
      <c r="G73" s="150">
        <f>G64+1</f>
        <v>2017</v>
      </c>
      <c r="H73" s="45"/>
      <c r="I73" s="46"/>
      <c r="J73" s="55">
        <f>IF(M73=0,0,ROUND(L73/M73,2))</f>
        <v>0</v>
      </c>
      <c r="K73" s="13"/>
      <c r="L73" s="38">
        <f t="shared" ref="L73:M73" si="32">SUM(L74:L81)</f>
        <v>0</v>
      </c>
      <c r="M73" s="39">
        <f t="shared" si="32"/>
        <v>0</v>
      </c>
      <c r="N73" s="14"/>
    </row>
    <row r="74" spans="1:14" s="5" customFormat="1" x14ac:dyDescent="0.3">
      <c r="A74" s="151">
        <v>1</v>
      </c>
      <c r="B74" s="128" t="s">
        <v>315</v>
      </c>
      <c r="C74" s="129" t="str">
        <f>IF(B74=0,"",LOOKUP($B74,'Course List'!$C$6:$C$1017,'Course List'!D$6:D$1017))</f>
        <v>  188</v>
      </c>
      <c r="D74" s="129" t="str">
        <f>IF(B74=0,"",LOOKUP($B74,'Course List'!$C$6:$C$1017,'Course List'!E$6:E$1017))</f>
        <v> Hydraulics Laboratory</v>
      </c>
      <c r="E74" s="129">
        <f>IF(B74=0,"",LOOKUP($B74,'Course List'!$C$6:$C$1017,'Course List'!F$6:F$1017))</f>
        <v>1</v>
      </c>
      <c r="F74" s="129" t="str">
        <f>IF(B74=0,"",LOOKUP($B74,'Course List'!$C$6:$C$1017,'Course List'!G$6:G$1017))</f>
        <v>S</v>
      </c>
      <c r="G74" s="129" t="str">
        <f>IF(B74=0,"",LOOKUP($B74,'Course List'!$C$6:$C$1017,'Course List'!H$6:H$1017))</f>
        <v>CE 3610 (193)</v>
      </c>
      <c r="H74" s="47"/>
      <c r="I74" s="49"/>
      <c r="J74" s="34" t="str">
        <f>IF(H74=0,"",LOOKUP(H74,'GPA Table'!$B$5:$B$16,'GPA Table'!$E$5:$E$16))</f>
        <v/>
      </c>
      <c r="K74" s="9"/>
      <c r="L74" s="17">
        <f t="shared" ref="L74:L81" si="33">IF(E74=0,0,IF(H74=0,0,J74*E74))</f>
        <v>0</v>
      </c>
      <c r="M74" s="17">
        <f t="shared" ref="M74:M81" si="34">IF(H74=0,0,E74)</f>
        <v>0</v>
      </c>
      <c r="N74" s="10"/>
    </row>
    <row r="75" spans="1:14" s="5" customFormat="1" x14ac:dyDescent="0.3">
      <c r="A75" s="151">
        <f>A74+1</f>
        <v>2</v>
      </c>
      <c r="B75" s="130" t="s">
        <v>612</v>
      </c>
      <c r="C75" s="129" t="str">
        <f>IF(B75=0,"",LOOKUP($B75,'Course List'!$C$6:$C$1017,'Course List'!D$6:D$1017))</f>
        <v>  189</v>
      </c>
      <c r="D75" s="129" t="str">
        <f>IF(B75=0,"",LOOKUP($B75,'Course List'!$C$6:$C$1017,'Course List'!E$6:E$1017))</f>
        <v> Environmental Engineering Lab</v>
      </c>
      <c r="E75" s="129">
        <f>IF(B75=0,"",LOOKUP($B75,'Course List'!$C$6:$C$1017,'Course List'!F$6:F$1017))</f>
        <v>1</v>
      </c>
      <c r="F75" s="129" t="str">
        <f>IF(B75=0,"",LOOKUP($B75,'Course List'!$C$6:$C$1017,'Course List'!G$6:G$1017))</f>
        <v>S</v>
      </c>
      <c r="G75" s="129" t="str">
        <f>IF(B75=0,"",LOOKUP($B75,'Course List'!$C$6:$C$1017,'Course List'!H$6:H$1017))</f>
        <v>CE3610 (193)</v>
      </c>
      <c r="H75" s="47"/>
      <c r="I75" s="49"/>
      <c r="J75" s="35" t="str">
        <f>IF(H75=0,"",LOOKUP(H75,'GPA Table'!$B$5:$B$16,'GPA Table'!$E$5:$E$16))</f>
        <v/>
      </c>
      <c r="K75" s="9"/>
      <c r="L75" s="17">
        <f t="shared" si="33"/>
        <v>0</v>
      </c>
      <c r="M75" s="17">
        <f t="shared" si="34"/>
        <v>0</v>
      </c>
      <c r="N75" s="10"/>
    </row>
    <row r="76" spans="1:14" s="5" customFormat="1" x14ac:dyDescent="0.3">
      <c r="A76" s="151">
        <f t="shared" ref="A76:A78" si="35">A75+1</f>
        <v>3</v>
      </c>
      <c r="B76" s="128" t="s">
        <v>314</v>
      </c>
      <c r="C76" s="129" t="str">
        <f>IF(B76=0,"",LOOKUP($B76,'Course List'!$C$6:$C$1017,'Course List'!D$6:D$1017))</f>
        <v>  193</v>
      </c>
      <c r="D76" s="129" t="str">
        <f>IF(B76=0,"",LOOKUP($B76,'Course List'!$C$6:$C$1017,'Course List'!E$6:E$1017))</f>
        <v> Hydraulics</v>
      </c>
      <c r="E76" s="129">
        <f>IF(B76=0,"",LOOKUP($B76,'Course List'!$C$6:$C$1017,'Course List'!F$6:F$1017))</f>
        <v>3</v>
      </c>
      <c r="F76" s="129" t="str">
        <f>IF(B76=0,"",LOOKUP($B76,'Course List'!$C$6:$C$1017,'Course List'!G$6:G$1017))</f>
        <v>S</v>
      </c>
      <c r="G76" s="129" t="str">
        <f>IF(B76=0,"",LOOKUP($B76,'Course List'!$C$6:$C$1017,'Course List'!H$6:H$1017))</f>
        <v>MAE 3126</v>
      </c>
      <c r="H76" s="47"/>
      <c r="I76" s="49"/>
      <c r="J76" s="35" t="str">
        <f>IF(H76=0,"",LOOKUP(H76,'GPA Table'!$B$5:$B$16,'GPA Table'!$E$5:$E$16))</f>
        <v/>
      </c>
      <c r="K76" s="9"/>
      <c r="L76" s="17">
        <f t="shared" si="33"/>
        <v>0</v>
      </c>
      <c r="M76" s="17">
        <f t="shared" si="34"/>
        <v>0</v>
      </c>
      <c r="N76" s="10"/>
    </row>
    <row r="77" spans="1:14" s="5" customFormat="1" ht="17.399999999999999" customHeight="1" x14ac:dyDescent="0.3">
      <c r="A77" s="151">
        <f t="shared" si="35"/>
        <v>4</v>
      </c>
      <c r="B77" s="128" t="s">
        <v>312</v>
      </c>
      <c r="C77" s="129" t="str">
        <f>IF(B77=0,"",LOOKUP($B77,'Course List'!$C$6:$C$1017,'Course List'!D$6:D$1017))</f>
        <v>  194</v>
      </c>
      <c r="D77" s="129" t="str">
        <f>IF(B77=0,"",LOOKUP($B77,'Course List'!$C$6:$C$1017,'Course List'!E$6:E$1017))</f>
        <v> Envir Eng I:Water Resourc&amp;Qual</v>
      </c>
      <c r="E77" s="129">
        <f>IF(B77=0,"",LOOKUP($B77,'Course List'!$C$6:$C$1017,'Course List'!F$6:F$1017))</f>
        <v>3</v>
      </c>
      <c r="F77" s="129" t="str">
        <f>IF(B77=0,"",LOOKUP($B77,'Course List'!$C$6:$C$1017,'Course List'!G$6:G$1017))</f>
        <v>S</v>
      </c>
      <c r="G77" s="129" t="str">
        <f>IF(B77=0,"",LOOKUP($B77,'Course List'!$C$6:$C$1017,'Course List'!H$6:H$1017))</f>
        <v>CE3610 (193)</v>
      </c>
      <c r="H77" s="47"/>
      <c r="I77" s="49"/>
      <c r="J77" s="35" t="str">
        <f>IF(H77=0,"",LOOKUP(H77,'GPA Table'!$B$5:$B$16,'GPA Table'!$E$5:$E$16))</f>
        <v/>
      </c>
      <c r="K77" s="9"/>
      <c r="L77" s="17">
        <f t="shared" si="33"/>
        <v>0</v>
      </c>
      <c r="M77" s="17">
        <f t="shared" si="34"/>
        <v>0</v>
      </c>
      <c r="N77" s="10"/>
    </row>
    <row r="78" spans="1:14" s="5" customFormat="1" x14ac:dyDescent="0.3">
      <c r="A78" s="151">
        <f t="shared" si="35"/>
        <v>5</v>
      </c>
      <c r="B78" s="128" t="s">
        <v>599</v>
      </c>
      <c r="C78" s="129" t="str">
        <f>IF(B78=0,"",LOOKUP($B78,'Course List'!$C$6:$C$1017,'Course List'!D$6:D$1017))</f>
        <v>---</v>
      </c>
      <c r="D78" s="129" t="str">
        <f>IF(B78=0,"",LOOKUP($B78,'Course List'!$C$6:$C$1017,'Course List'!E$6:E$1017))</f>
        <v>General Curriculum Requirements</v>
      </c>
      <c r="E78" s="129">
        <f>IF(B78=0,"",LOOKUP($B78,'Course List'!$C$6:$C$1017,'Course List'!F$6:F$1017))</f>
        <v>3</v>
      </c>
      <c r="F78" s="129" t="str">
        <f>IF(B78=0,"",LOOKUP($B78,'Course List'!$C$6:$C$1017,'Course List'!G$6:G$1017))</f>
        <v>F &amp; S</v>
      </c>
      <c r="G78" s="129" t="str">
        <f>IF(B78=0,"",LOOKUP($B78,'Course List'!$C$6:$C$1017,'Course List'!H$6:H$1017))</f>
        <v>---</v>
      </c>
      <c r="H78" s="47"/>
      <c r="I78" s="49"/>
      <c r="J78" s="35" t="str">
        <f>IF(H78=0,"",LOOKUP(H78,'GPA Table'!$B$5:$B$16,'GPA Table'!$E$5:$E$16))</f>
        <v/>
      </c>
      <c r="K78" s="9"/>
      <c r="L78" s="17">
        <f t="shared" si="33"/>
        <v>0</v>
      </c>
      <c r="M78" s="17">
        <f t="shared" si="34"/>
        <v>0</v>
      </c>
      <c r="N78" s="10"/>
    </row>
    <row r="79" spans="1:14" s="5" customFormat="1" x14ac:dyDescent="0.3">
      <c r="A79" s="151">
        <f>A78+1</f>
        <v>6</v>
      </c>
      <c r="B79" s="128" t="s">
        <v>613</v>
      </c>
      <c r="C79" s="129">
        <f>IF(B79=0,"",LOOKUP($B79,'Course List'!$C$6:$C$1017,'Course List'!D$6:D$1017))</f>
        <v>164</v>
      </c>
      <c r="D79" s="129" t="str">
        <f>IF(B79=0,"",LOOKUP($B79,'Course List'!$C$6:$C$1017,'Course List'!E$6:E$1017))</f>
        <v>Thermal and Statistical Physics</v>
      </c>
      <c r="E79" s="129">
        <f>IF(B79=0,"",LOOKUP($B79,'Course List'!$C$6:$C$1017,'Course List'!F$6:F$1017))</f>
        <v>3</v>
      </c>
      <c r="F79" s="129" t="str">
        <f>IF(B79=0,"",LOOKUP($B79,'Course List'!$C$6:$C$1017,'Course List'!G$6:G$1017))</f>
        <v>S</v>
      </c>
      <c r="G79" s="129" t="str">
        <f>IF(B79=0,"",LOOKUP($B79,'Course List'!$C$6:$C$1017,'Course List'!H$6:H$1017))</f>
        <v>Phys 1023 (23), Math 2233 (33)</v>
      </c>
      <c r="H79" s="47"/>
      <c r="I79" s="49"/>
      <c r="J79" s="35" t="str">
        <f>IF(H79=0,"",LOOKUP(H79,'GPA Table'!$B$5:$B$16,'GPA Table'!$E$5:$E$16))</f>
        <v/>
      </c>
      <c r="K79" s="9"/>
      <c r="L79" s="17">
        <f t="shared" si="33"/>
        <v>0</v>
      </c>
      <c r="M79" s="17">
        <f t="shared" si="34"/>
        <v>0</v>
      </c>
      <c r="N79" s="10"/>
    </row>
    <row r="80" spans="1:14" s="5" customFormat="1" x14ac:dyDescent="0.3">
      <c r="A80" s="151">
        <f>A79+1</f>
        <v>7</v>
      </c>
      <c r="B80" s="158"/>
      <c r="C80" s="83" t="str">
        <f>IF(B80=0,"",LOOKUP($B80,'Course List'!$C$6:$C$1017,'Course List'!D$6:D$1017))</f>
        <v/>
      </c>
      <c r="D80" s="83" t="str">
        <f>IF(B80=0,"",LOOKUP($B80,'Course List'!$C$6:$C$1017,'Course List'!E$6:E$1017))</f>
        <v/>
      </c>
      <c r="E80" s="83" t="str">
        <f>IF(B80=0,"",LOOKUP($B80,'Course List'!$C$6:$C$1017,'Course List'!F$6:F$1017))</f>
        <v/>
      </c>
      <c r="F80" s="83" t="str">
        <f>IF(B80=0,"",LOOKUP($B80,'Course List'!$C$6:$C$1017,'Course List'!G$6:G$1017))</f>
        <v/>
      </c>
      <c r="G80" s="83" t="str">
        <f>IF(B80=0,"",LOOKUP($B80,'Course List'!$C$6:$C$1017,'Course List'!H$6:H$1017))</f>
        <v/>
      </c>
      <c r="H80" s="47"/>
      <c r="I80" s="49"/>
      <c r="J80" s="35" t="str">
        <f>IF(H80=0,"",LOOKUP(H80,'GPA Table'!$B$5:$B$16,'GPA Table'!$E$5:$E$16))</f>
        <v/>
      </c>
      <c r="K80" s="9"/>
      <c r="L80" s="17">
        <f t="shared" si="33"/>
        <v>0</v>
      </c>
      <c r="M80" s="17">
        <f t="shared" si="34"/>
        <v>0</v>
      </c>
      <c r="N80" s="10"/>
    </row>
    <row r="81" spans="1:14" s="5" customFormat="1" ht="16.2" thickBot="1" x14ac:dyDescent="0.35">
      <c r="A81" s="152">
        <f t="shared" ref="A81" si="36">A80+1</f>
        <v>8</v>
      </c>
      <c r="B81" s="160"/>
      <c r="C81" s="84" t="str">
        <f>IF(B81=0,"",LOOKUP($B81,'Course List'!$C$6:$C$1017,'Course List'!D$6:D$1017))</f>
        <v/>
      </c>
      <c r="D81" s="84" t="str">
        <f>IF(B81=0,"",LOOKUP($B81,'Course List'!$C$6:$C$1017,'Course List'!E$6:E$1017))</f>
        <v/>
      </c>
      <c r="E81" s="84" t="str">
        <f>IF(B81=0,"",LOOKUP($B81,'Course List'!$C$6:$C$1017,'Course List'!F$6:F$1017))</f>
        <v/>
      </c>
      <c r="F81" s="84" t="str">
        <f>IF(B81=0,"",LOOKUP($B81,'Course List'!$C$6:$C$1017,'Course List'!G$6:G$1017))</f>
        <v/>
      </c>
      <c r="G81" s="84" t="str">
        <f>IF(B81=0,"",LOOKUP($B81,'Course List'!$C$6:$C$1017,'Course List'!H$6:H$1017))</f>
        <v/>
      </c>
      <c r="H81" s="48"/>
      <c r="I81" s="50"/>
      <c r="J81" s="36" t="str">
        <f>IF(H81=0,"",LOOKUP(H81,'GPA Table'!$B$5:$B$16,'GPA Table'!$E$5:$E$16))</f>
        <v/>
      </c>
      <c r="K81" s="9"/>
      <c r="L81" s="17">
        <f t="shared" si="33"/>
        <v>0</v>
      </c>
      <c r="M81" s="17">
        <f t="shared" si="34"/>
        <v>0</v>
      </c>
      <c r="N81" s="10"/>
    </row>
    <row r="82" spans="1:14" s="29" customFormat="1" ht="16.2" thickBot="1" x14ac:dyDescent="0.35">
      <c r="A82" s="148"/>
      <c r="B82" s="149" t="str">
        <f>B73</f>
        <v>Semester</v>
      </c>
      <c r="C82" s="149">
        <f>C73+1</f>
        <v>9</v>
      </c>
      <c r="D82" s="149" t="str">
        <f>D73</f>
        <v>Total Credit Hours</v>
      </c>
      <c r="E82" s="149">
        <f>SUM(E83:E90)</f>
        <v>16</v>
      </c>
      <c r="F82" s="150" t="str">
        <f>F64</f>
        <v>FALL</v>
      </c>
      <c r="G82" s="150">
        <f>G73</f>
        <v>2017</v>
      </c>
      <c r="H82" s="45"/>
      <c r="I82" s="46"/>
      <c r="J82" s="55">
        <f>IF(M82=0,0,ROUND(L82/M82,2))</f>
        <v>0</v>
      </c>
      <c r="K82" s="13"/>
      <c r="L82" s="38">
        <f t="shared" ref="L82:M82" si="37">SUM(L83:L90)</f>
        <v>0</v>
      </c>
      <c r="M82" s="39">
        <f t="shared" si="37"/>
        <v>0</v>
      </c>
      <c r="N82" s="14"/>
    </row>
    <row r="83" spans="1:14" s="5" customFormat="1" x14ac:dyDescent="0.3">
      <c r="A83" s="151">
        <v>1</v>
      </c>
      <c r="B83" s="128" t="s">
        <v>320</v>
      </c>
      <c r="C83" s="129" t="str">
        <f>IF(B83=0,"",LOOKUP($B83,'Course List'!$C$6:$C$1017,'Course List'!D$6:D$1017))</f>
        <v>  168</v>
      </c>
      <c r="D83" s="129" t="str">
        <f>IF(B83=0,"",LOOKUP($B83,'Course List'!$C$6:$C$1017,'Course List'!E$6:E$1017))</f>
        <v> Intro-Geotechnical Engineering</v>
      </c>
      <c r="E83" s="129">
        <f>IF(B83=0,"",LOOKUP($B83,'Course List'!$C$6:$C$1017,'Course List'!F$6:F$1017))</f>
        <v>3</v>
      </c>
      <c r="F83" s="129" t="str">
        <f>IF(B83=0,"",LOOKUP($B83,'Course List'!$C$6:$C$1017,'Course List'!G$6:G$1017))</f>
        <v>F</v>
      </c>
      <c r="G83" s="129" t="str">
        <f>IF(B83=0,"",LOOKUP($B83,'Course List'!$C$6:$C$1017,'Course List'!H$6:H$1017))</f>
        <v>CE 2220 (120), MAE 3126</v>
      </c>
      <c r="H83" s="47"/>
      <c r="I83" s="49"/>
      <c r="J83" s="34" t="str">
        <f>IF(H83=0,"",LOOKUP(H83,'GPA Table'!$B$5:$B$16,'GPA Table'!$E$5:$E$16))</f>
        <v/>
      </c>
      <c r="K83" s="9"/>
      <c r="L83" s="17">
        <f t="shared" ref="L83:L90" si="38">IF(E83=0,0,IF(H83=0,0,J83*E83))</f>
        <v>0</v>
      </c>
      <c r="M83" s="17">
        <f t="shared" ref="M83:M90" si="39">IF(H83=0,0,E83)</f>
        <v>0</v>
      </c>
      <c r="N83" s="10"/>
    </row>
    <row r="84" spans="1:14" s="5" customFormat="1" x14ac:dyDescent="0.3">
      <c r="A84" s="151">
        <f>A83+1</f>
        <v>2</v>
      </c>
      <c r="B84" s="128" t="s">
        <v>321</v>
      </c>
      <c r="C84" s="129" t="str">
        <f>IF(B84=0,"",LOOKUP($B84,'Course List'!$C$6:$C$1017,'Course List'!D$6:D$1017))</f>
        <v>  185</v>
      </c>
      <c r="D84" s="129" t="str">
        <f>IF(B84=0,"",LOOKUP($B84,'Course List'!$C$6:$C$1017,'Course List'!E$6:E$1017))</f>
        <v> Geotechnical Engineering Lab</v>
      </c>
      <c r="E84" s="129">
        <f>IF(B84=0,"",LOOKUP($B84,'Course List'!$C$6:$C$1017,'Course List'!F$6:F$1017))</f>
        <v>1</v>
      </c>
      <c r="F84" s="129" t="str">
        <f>IF(B84=0,"",LOOKUP($B84,'Course List'!$C$6:$C$1017,'Course List'!G$6:G$1017))</f>
        <v>F</v>
      </c>
      <c r="G84" s="129" t="str">
        <f>IF(B84=0,"",LOOKUP($B84,'Course List'!$C$6:$C$1017,'Course List'!H$6:H$1017))</f>
        <v>CE 4410 (168)</v>
      </c>
      <c r="H84" s="47"/>
      <c r="I84" s="49"/>
      <c r="J84" s="35" t="str">
        <f>IF(H84=0,"",LOOKUP(H84,'GPA Table'!$B$5:$B$16,'GPA Table'!$E$5:$E$16))</f>
        <v/>
      </c>
      <c r="K84" s="9"/>
      <c r="L84" s="17">
        <f t="shared" si="38"/>
        <v>0</v>
      </c>
      <c r="M84" s="17">
        <f t="shared" si="39"/>
        <v>0</v>
      </c>
      <c r="N84" s="10"/>
    </row>
    <row r="85" spans="1:14" s="5" customFormat="1" x14ac:dyDescent="0.3">
      <c r="A85" s="151">
        <f t="shared" ref="A85:A87" si="40">A84+1</f>
        <v>3</v>
      </c>
      <c r="B85" s="128" t="s">
        <v>317</v>
      </c>
      <c r="C85" s="129" t="str">
        <f>IF(B85=0,"",LOOKUP($B85,'Course List'!$C$6:$C$1017,'Course List'!D$6:D$1017))</f>
        <v>  191</v>
      </c>
      <c r="D85" s="129" t="str">
        <f>IF(B85=0,"",LOOKUP($B85,'Course List'!$C$6:$C$1017,'Course List'!E$6:E$1017))</f>
        <v> Metal Structures</v>
      </c>
      <c r="E85" s="129">
        <f>IF(B85=0,"",LOOKUP($B85,'Course List'!$C$6:$C$1017,'Course List'!F$6:F$1017))</f>
        <v>3</v>
      </c>
      <c r="F85" s="129" t="str">
        <f>IF(B85=0,"",LOOKUP($B85,'Course List'!$C$6:$C$1017,'Course List'!G$6:G$1017))</f>
        <v>F</v>
      </c>
      <c r="G85" s="129" t="str">
        <f>IF(B85=0,"",LOOKUP($B85,'Course List'!$C$6:$C$1017,'Course List'!H$6:H$1017))</f>
        <v>CE 3240 (122)</v>
      </c>
      <c r="H85" s="47"/>
      <c r="I85" s="49"/>
      <c r="J85" s="35" t="str">
        <f>IF(H85=0,"",LOOKUP(H85,'GPA Table'!$B$5:$B$16,'GPA Table'!$E$5:$E$16))</f>
        <v/>
      </c>
      <c r="K85" s="9"/>
      <c r="L85" s="17">
        <f t="shared" si="38"/>
        <v>0</v>
      </c>
      <c r="M85" s="17">
        <f t="shared" si="39"/>
        <v>0</v>
      </c>
      <c r="N85" s="10"/>
    </row>
    <row r="86" spans="1:14" s="5" customFormat="1" ht="17.399999999999999" customHeight="1" x14ac:dyDescent="0.3">
      <c r="A86" s="151">
        <f t="shared" si="40"/>
        <v>4</v>
      </c>
      <c r="B86" s="128" t="s">
        <v>323</v>
      </c>
      <c r="C86" s="129" t="str">
        <f>IF(B86=0,"",LOOKUP($B86,'Course List'!$C$6:$C$1017,'Course List'!D$6:D$1017))</f>
        <v>  195</v>
      </c>
      <c r="D86" s="129" t="str">
        <f>IF(B86=0,"",LOOKUP($B86,'Course List'!$C$6:$C$1017,'Course List'!E$6:E$1017))</f>
        <v> Hydrology &amp; Hydraulic Design</v>
      </c>
      <c r="E86" s="129">
        <f>IF(B86=0,"",LOOKUP($B86,'Course List'!$C$6:$C$1017,'Course List'!F$6:F$1017))</f>
        <v>3</v>
      </c>
      <c r="F86" s="129" t="str">
        <f>IF(B86=0,"",LOOKUP($B86,'Course List'!$C$6:$C$1017,'Course List'!G$6:G$1017))</f>
        <v>F</v>
      </c>
      <c r="G86" s="129" t="str">
        <f>IF(B86=0,"",LOOKUP($B86,'Course List'!$C$6:$C$1017,'Course List'!H$6:H$1017))</f>
        <v>ApSc 3115 (115), CE 3610 (193)</v>
      </c>
      <c r="H86" s="47"/>
      <c r="I86" s="49"/>
      <c r="J86" s="35" t="str">
        <f>IF(H86=0,"",LOOKUP(H86,'GPA Table'!$B$5:$B$16,'GPA Table'!$E$5:$E$16))</f>
        <v/>
      </c>
      <c r="K86" s="9"/>
      <c r="L86" s="17">
        <f t="shared" si="38"/>
        <v>0</v>
      </c>
      <c r="M86" s="17">
        <f t="shared" si="39"/>
        <v>0</v>
      </c>
      <c r="N86" s="10"/>
    </row>
    <row r="87" spans="1:14" s="5" customFormat="1" x14ac:dyDescent="0.3">
      <c r="A87" s="151">
        <f t="shared" si="40"/>
        <v>5</v>
      </c>
      <c r="B87" s="128" t="s">
        <v>322</v>
      </c>
      <c r="C87" s="129" t="str">
        <f>IF(B87=0,"",LOOKUP($B87,'Course List'!$C$6:$C$1017,'Course List'!D$6:D$1017))</f>
        <v>  197</v>
      </c>
      <c r="D87" s="129" t="str">
        <f>IF(B87=0,"",LOOKUP($B87,'Course List'!$C$6:$C$1017,'Course List'!E$6:E$1017))</f>
        <v> Env Eng 2:Water Supply/Pollutn</v>
      </c>
      <c r="E87" s="129">
        <f>IF(B87=0,"",LOOKUP($B87,'Course List'!$C$6:$C$1017,'Course List'!F$6:F$1017))</f>
        <v>3</v>
      </c>
      <c r="F87" s="129" t="str">
        <f>IF(B87=0,"",LOOKUP($B87,'Course List'!$C$6:$C$1017,'Course List'!G$6:G$1017))</f>
        <v>F</v>
      </c>
      <c r="G87" s="129" t="str">
        <f>IF(B87=0,"",LOOKUP($B87,'Course List'!$C$6:$C$1017,'Course List'!H$6:H$1017))</f>
        <v>CE 3520 (194)</v>
      </c>
      <c r="H87" s="47"/>
      <c r="I87" s="49"/>
      <c r="J87" s="35" t="str">
        <f>IF(H87=0,"",LOOKUP(H87,'GPA Table'!$B$5:$B$16,'GPA Table'!$E$5:$E$16))</f>
        <v/>
      </c>
      <c r="K87" s="9"/>
      <c r="L87" s="17">
        <f t="shared" si="38"/>
        <v>0</v>
      </c>
      <c r="M87" s="17">
        <f t="shared" si="39"/>
        <v>0</v>
      </c>
      <c r="N87" s="10"/>
    </row>
    <row r="88" spans="1:14" s="5" customFormat="1" x14ac:dyDescent="0.3">
      <c r="A88" s="151">
        <f>A87+1</f>
        <v>6</v>
      </c>
      <c r="B88" s="128" t="s">
        <v>619</v>
      </c>
      <c r="C88" s="129">
        <f>IF(B88=0,"",LOOKUP($B88,'Course List'!$C$6:$C$1017,'Course List'!D$6:D$1017))</f>
        <v>167</v>
      </c>
      <c r="D88" s="129" t="str">
        <f>IF(B88=0,"",LOOKUP($B88,'Course List'!$C$6:$C$1017,'Course List'!E$6:E$1017))</f>
        <v>Principles of Quantum Physics</v>
      </c>
      <c r="E88" s="129">
        <f>IF(B88=0,"",LOOKUP($B88,'Course List'!$C$6:$C$1017,'Course List'!F$6:F$1017))</f>
        <v>3</v>
      </c>
      <c r="F88" s="129" t="str">
        <f>IF(B88=0,"",LOOKUP($B88,'Course List'!$C$6:$C$1017,'Course List'!G$6:G$1017))</f>
        <v>F</v>
      </c>
      <c r="G88" s="129" t="str">
        <f>IF(B88=0,"",LOOKUP($B88,'Course List'!$C$6:$C$1017,'Course List'!H$6:H$1017))</f>
        <v>Phys 1023 (23), Math 2233 (33)</v>
      </c>
      <c r="H88" s="47"/>
      <c r="I88" s="49"/>
      <c r="J88" s="35" t="str">
        <f>IF(H88=0,"",LOOKUP(H88,'GPA Table'!$B$5:$B$16,'GPA Table'!$E$5:$E$16))</f>
        <v/>
      </c>
      <c r="K88" s="9"/>
      <c r="L88" s="17">
        <f t="shared" si="38"/>
        <v>0</v>
      </c>
      <c r="M88" s="17">
        <f t="shared" si="39"/>
        <v>0</v>
      </c>
      <c r="N88" s="10"/>
    </row>
    <row r="89" spans="1:14" s="5" customFormat="1" x14ac:dyDescent="0.3">
      <c r="A89" s="151">
        <f>A88+1</f>
        <v>7</v>
      </c>
      <c r="B89" s="158"/>
      <c r="C89" s="83" t="str">
        <f>IF(B89=0,"",LOOKUP($B89,'Course List'!$C$6:$C$1017,'Course List'!D$6:D$1017))</f>
        <v/>
      </c>
      <c r="D89" s="83" t="str">
        <f>IF(B89=0,"",LOOKUP($B89,'Course List'!$C$6:$C$1017,'Course List'!E$6:E$1017))</f>
        <v/>
      </c>
      <c r="E89" s="83" t="str">
        <f>IF(B89=0,"",LOOKUP($B89,'Course List'!$C$6:$C$1017,'Course List'!F$6:F$1017))</f>
        <v/>
      </c>
      <c r="F89" s="83" t="str">
        <f>IF(B89=0,"",LOOKUP($B89,'Course List'!$C$6:$C$1017,'Course List'!G$6:G$1017))</f>
        <v/>
      </c>
      <c r="G89" s="83" t="str">
        <f>IF(B89=0,"",LOOKUP($B89,'Course List'!$C$6:$C$1017,'Course List'!H$6:H$1017))</f>
        <v/>
      </c>
      <c r="H89" s="47"/>
      <c r="I89" s="49"/>
      <c r="J89" s="35" t="str">
        <f>IF(H89=0,"",LOOKUP(H89,'GPA Table'!$B$5:$B$16,'GPA Table'!$E$5:$E$16))</f>
        <v/>
      </c>
      <c r="K89" s="9"/>
      <c r="L89" s="17">
        <f t="shared" si="38"/>
        <v>0</v>
      </c>
      <c r="M89" s="17">
        <f t="shared" si="39"/>
        <v>0</v>
      </c>
      <c r="N89" s="10"/>
    </row>
    <row r="90" spans="1:14" s="5" customFormat="1" ht="16.2" thickBot="1" x14ac:dyDescent="0.35">
      <c r="A90" s="152">
        <f t="shared" ref="A90" si="41">A89+1</f>
        <v>8</v>
      </c>
      <c r="B90" s="160"/>
      <c r="C90" s="84" t="str">
        <f>IF(B90=0,"",LOOKUP($B90,'Course List'!$C$6:$C$1017,'Course List'!D$6:D$1017))</f>
        <v/>
      </c>
      <c r="D90" s="84" t="str">
        <f>IF(B90=0,"",LOOKUP($B90,'Course List'!$C$6:$C$1017,'Course List'!E$6:E$1017))</f>
        <v/>
      </c>
      <c r="E90" s="83" t="str">
        <f>IF(B90=0,"",LOOKUP($B90,'Course List'!$C$6:$C$1017,'Course List'!F$6:F$1017))</f>
        <v/>
      </c>
      <c r="F90" s="84" t="str">
        <f>IF(B90=0,"",LOOKUP($B90,'Course List'!$C$6:$C$1017,'Course List'!G$6:G$1017))</f>
        <v/>
      </c>
      <c r="G90" s="84" t="str">
        <f>IF(B90=0,"",LOOKUP($B90,'Course List'!$C$6:$C$1017,'Course List'!H$6:H$1017))</f>
        <v/>
      </c>
      <c r="H90" s="48"/>
      <c r="I90" s="50"/>
      <c r="J90" s="36" t="str">
        <f>IF(H90=0,"",LOOKUP(H90,'GPA Table'!$B$5:$B$16,'GPA Table'!$E$5:$E$16))</f>
        <v/>
      </c>
      <c r="K90" s="9"/>
      <c r="L90" s="17">
        <f t="shared" si="38"/>
        <v>0</v>
      </c>
      <c r="M90" s="17">
        <f t="shared" si="39"/>
        <v>0</v>
      </c>
      <c r="N90" s="10"/>
    </row>
    <row r="91" spans="1:14" s="29" customFormat="1" ht="16.2" thickBot="1" x14ac:dyDescent="0.35">
      <c r="A91" s="148"/>
      <c r="B91" s="149" t="str">
        <f>B82</f>
        <v>Semester</v>
      </c>
      <c r="C91" s="149">
        <f>C82+1</f>
        <v>10</v>
      </c>
      <c r="D91" s="149" t="str">
        <f>D82</f>
        <v>Total Credit Hours</v>
      </c>
      <c r="E91" s="149">
        <f>SUM(E92:E99)</f>
        <v>18</v>
      </c>
      <c r="F91" s="150" t="str">
        <f>F73</f>
        <v>SPRING</v>
      </c>
      <c r="G91" s="150">
        <f>G82+1</f>
        <v>2018</v>
      </c>
      <c r="H91" s="45"/>
      <c r="I91" s="46"/>
      <c r="J91" s="55">
        <f>IF(M91=0,0,ROUND(L91/M91,2))</f>
        <v>0</v>
      </c>
      <c r="K91" s="13"/>
      <c r="L91" s="38">
        <f>SUM(L92:L99)</f>
        <v>0</v>
      </c>
      <c r="M91" s="39">
        <f t="shared" ref="M91" si="42">SUM(M92:M99)</f>
        <v>0</v>
      </c>
      <c r="N91" s="14"/>
    </row>
    <row r="92" spans="1:14" s="5" customFormat="1" x14ac:dyDescent="0.3">
      <c r="A92" s="151">
        <v>1</v>
      </c>
      <c r="B92" s="128" t="s">
        <v>318</v>
      </c>
      <c r="C92" s="129" t="str">
        <f>IF(B92=0,"",LOOKUP($B92,'Course List'!$C$6:$C$1017,'Course List'!D$6:D$1017))</f>
        <v>  190W</v>
      </c>
      <c r="D92" s="129" t="str">
        <f>IF(B92=0,"",LOOKUP($B92,'Course List'!$C$6:$C$1017,'Course List'!E$6:E$1017))</f>
        <v> Contracts and Specifications (WID)</v>
      </c>
      <c r="E92" s="129">
        <f>IF(B92=0,"",LOOKUP($B92,'Course List'!$C$6:$C$1017,'Course List'!F$6:F$1017))</f>
        <v>3</v>
      </c>
      <c r="F92" s="129" t="str">
        <f>IF(B92=0,"",LOOKUP($B92,'Course List'!$C$6:$C$1017,'Course List'!G$6:G$1017))</f>
        <v>S</v>
      </c>
      <c r="G92" s="129" t="str">
        <f>IF(B92=0,"",LOOKUP($B92,'Course List'!$C$6:$C$1017,'Course List'!H$6:H$1017))</f>
        <v>None</v>
      </c>
      <c r="H92" s="47"/>
      <c r="I92" s="49"/>
      <c r="J92" s="34" t="str">
        <f>IF(H92=0,"",LOOKUP(H92,'GPA Table'!$B$5:$B$16,'GPA Table'!$E$5:$E$16))</f>
        <v/>
      </c>
      <c r="K92" s="9"/>
      <c r="L92" s="17">
        <f t="shared" ref="L92:L99" si="43">IF(E92=0,0,IF(H92=0,0,J92*E92))</f>
        <v>0</v>
      </c>
      <c r="M92" s="17">
        <f t="shared" ref="M92:M99" si="44">IF(H92=0,0,E92)</f>
        <v>0</v>
      </c>
      <c r="N92" s="10"/>
    </row>
    <row r="93" spans="1:14" s="5" customFormat="1" ht="31.2" x14ac:dyDescent="0.3">
      <c r="A93" s="151">
        <f>A92+1</f>
        <v>2</v>
      </c>
      <c r="B93" s="128" t="s">
        <v>319</v>
      </c>
      <c r="C93" s="129" t="str">
        <f>IF(B93=0,"",LOOKUP($B93,'Course List'!$C$6:$C$1017,'Course List'!D$6:D$1017))</f>
        <v>  196</v>
      </c>
      <c r="D93" s="129" t="str">
        <f>IF(B93=0,"",LOOKUP($B93,'Course List'!$C$6:$C$1017,'Course List'!E$6:E$1017))</f>
        <v> Design/Cost Analysis-CE Struct</v>
      </c>
      <c r="E93" s="129">
        <f>IF(B93=0,"",LOOKUP($B93,'Course List'!$C$6:$C$1017,'Course List'!F$6:F$1017))</f>
        <v>3</v>
      </c>
      <c r="F93" s="129" t="str">
        <f>IF(B93=0,"",LOOKUP($B93,'Course List'!$C$6:$C$1017,'Course List'!G$6:G$1017))</f>
        <v>S</v>
      </c>
      <c r="G93" s="129" t="str">
        <f>IF(B93=0,"",LOOKUP($B93,'Course List'!$C$6:$C$1017,'Course List'!H$6:H$1017))</f>
        <v>Successful completion of all CE courses up to the end of the 7th semester</v>
      </c>
      <c r="H93" s="47"/>
      <c r="I93" s="49"/>
      <c r="J93" s="35" t="str">
        <f>IF(H93=0,"",LOOKUP(H93,'GPA Table'!$B$5:$B$16,'GPA Table'!$E$5:$E$16))</f>
        <v/>
      </c>
      <c r="K93" s="9"/>
      <c r="L93" s="17">
        <f t="shared" si="43"/>
        <v>0</v>
      </c>
      <c r="M93" s="17">
        <f t="shared" si="44"/>
        <v>0</v>
      </c>
      <c r="N93" s="10"/>
    </row>
    <row r="94" spans="1:14" s="5" customFormat="1" x14ac:dyDescent="0.3">
      <c r="A94" s="151">
        <f t="shared" ref="A94:A96" si="45">A93+1</f>
        <v>3</v>
      </c>
      <c r="B94" s="128" t="s">
        <v>348</v>
      </c>
      <c r="C94" s="129" t="str">
        <f>IF(B94=0,"",LOOKUP($B94,'Course List'!$C$6:$C$1017,'Course List'!D$6:D$1017))</f>
        <v>  232</v>
      </c>
      <c r="D94" s="129" t="str">
        <f>IF(B94=0,"",LOOKUP($B94,'Course List'!$C$6:$C$1017,'Course List'!E$6:E$1017))</f>
        <v> Geotechnical Engineering</v>
      </c>
      <c r="E94" s="129">
        <f>IF(B94=0,"",LOOKUP($B94,'Course List'!$C$6:$C$1017,'Course List'!F$6:F$1017))</f>
        <v>3</v>
      </c>
      <c r="F94" s="129" t="str">
        <f>IF(B94=0,"",LOOKUP($B94,'Course List'!$C$6:$C$1017,'Course List'!G$6:G$1017))</f>
        <v>S</v>
      </c>
      <c r="G94" s="129" t="str">
        <f>IF(B94=0,"",LOOKUP($B94,'Course List'!$C$6:$C$1017,'Course List'!H$6:H$1017))</f>
        <v>CE 4410 (168) or equivalent</v>
      </c>
      <c r="H94" s="47"/>
      <c r="I94" s="49"/>
      <c r="J94" s="35" t="str">
        <f>IF(H94=0,"",LOOKUP(H94,'GPA Table'!$B$5:$B$16,'GPA Table'!$E$5:$E$16))</f>
        <v/>
      </c>
      <c r="K94" s="9"/>
      <c r="L94" s="17">
        <f t="shared" si="43"/>
        <v>0</v>
      </c>
      <c r="M94" s="17">
        <f t="shared" si="44"/>
        <v>0</v>
      </c>
      <c r="N94" s="10"/>
    </row>
    <row r="95" spans="1:14" s="5" customFormat="1" ht="17.399999999999999" customHeight="1" x14ac:dyDescent="0.3">
      <c r="A95" s="151">
        <f t="shared" si="45"/>
        <v>4</v>
      </c>
      <c r="B95" s="128" t="s">
        <v>427</v>
      </c>
      <c r="C95" s="129" t="str">
        <f>IF(B95=0,"",LOOKUP($B95,'Course List'!$C$6:$C$1017,'Course List'!D$6:D$1017))</f>
        <v>---</v>
      </c>
      <c r="D95" s="129" t="str">
        <f>IF(B95=0,"",LOOKUP($B95,'Course List'!$C$6:$C$1017,'Course List'!E$6:E$1017))</f>
        <v>See the T&amp;D List</v>
      </c>
      <c r="E95" s="129">
        <f>IF(B95=0,"",LOOKUP($B95,'Course List'!$C$6:$C$1017,'Course List'!F$6:F$1017))</f>
        <v>3</v>
      </c>
      <c r="F95" s="129" t="str">
        <f>IF(B95=0,"",LOOKUP($B95,'Course List'!$C$6:$C$1017,'Course List'!G$6:G$1017))</f>
        <v>F &amp; S</v>
      </c>
      <c r="G95" s="129" t="str">
        <f>IF(B95=0,"",LOOKUP($B95,'Course List'!$C$6:$C$1017,'Course List'!H$6:H$1017))</f>
        <v xml:space="preserve"> ---</v>
      </c>
      <c r="H95" s="47"/>
      <c r="I95" s="49"/>
      <c r="J95" s="35" t="str">
        <f>IF(H95=0,"",LOOKUP(H95,'GPA Table'!$B$5:$B$16,'GPA Table'!$E$5:$E$16))</f>
        <v/>
      </c>
      <c r="K95" s="9"/>
      <c r="L95" s="17">
        <f t="shared" si="43"/>
        <v>0</v>
      </c>
      <c r="M95" s="17">
        <f t="shared" si="44"/>
        <v>0</v>
      </c>
      <c r="N95" s="10"/>
    </row>
    <row r="96" spans="1:14" s="5" customFormat="1" x14ac:dyDescent="0.3">
      <c r="A96" s="151">
        <f t="shared" si="45"/>
        <v>5</v>
      </c>
      <c r="B96" s="128" t="s">
        <v>621</v>
      </c>
      <c r="C96" s="129" t="str">
        <f>IF(B96=0,"",LOOKUP($B96,'Course List'!$C$6:$C$1017,'Course List'!D$6:D$1017))</f>
        <v>---</v>
      </c>
      <c r="D96" s="129" t="str">
        <f>IF(B96=0,"",LOOKUP($B96,'Course List'!$C$6:$C$1017,'Course List'!E$6:E$1017))</f>
        <v>---</v>
      </c>
      <c r="E96" s="129">
        <f>IF(B96=0,"",LOOKUP($B96,'Course List'!$C$6:$C$1017,'Course List'!F$6:F$1017))</f>
        <v>3</v>
      </c>
      <c r="F96" s="129" t="str">
        <f>IF(B96=0,"",LOOKUP($B96,'Course List'!$C$6:$C$1017,'Course List'!G$6:G$1017))</f>
        <v>F &amp; S</v>
      </c>
      <c r="G96" s="129" t="str">
        <f>IF(B96=0,"",LOOKUP($B96,'Course List'!$C$6:$C$1017,'Course List'!H$6:H$1017))</f>
        <v>---</v>
      </c>
      <c r="H96" s="47"/>
      <c r="I96" s="49"/>
      <c r="J96" s="35" t="str">
        <f>IF(H96=0,"",LOOKUP(H96,'GPA Table'!$B$5:$B$16,'GPA Table'!$E$5:$E$16))</f>
        <v/>
      </c>
      <c r="K96" s="9"/>
      <c r="L96" s="17">
        <f t="shared" si="43"/>
        <v>0</v>
      </c>
      <c r="M96" s="17">
        <f t="shared" si="44"/>
        <v>0</v>
      </c>
      <c r="N96" s="10"/>
    </row>
    <row r="97" spans="1:17" s="5" customFormat="1" x14ac:dyDescent="0.3">
      <c r="A97" s="151">
        <f>A96+1</f>
        <v>6</v>
      </c>
      <c r="B97" s="128" t="s">
        <v>621</v>
      </c>
      <c r="C97" s="129" t="str">
        <f>IF(B97=0,"",LOOKUP($B97,'Course List'!$C$6:$C$1017,'Course List'!D$6:D$1017))</f>
        <v>---</v>
      </c>
      <c r="D97" s="129" t="str">
        <f>IF(B97=0,"",LOOKUP($B97,'Course List'!$C$6:$C$1017,'Course List'!E$6:E$1017))</f>
        <v>---</v>
      </c>
      <c r="E97" s="129">
        <f>IF(B97=0,"",LOOKUP($B97,'Course List'!$C$6:$C$1017,'Course List'!F$6:F$1017))</f>
        <v>3</v>
      </c>
      <c r="F97" s="129" t="str">
        <f>IF(B97=0,"",LOOKUP($B97,'Course List'!$C$6:$C$1017,'Course List'!G$6:G$1017))</f>
        <v>F &amp; S</v>
      </c>
      <c r="G97" s="129" t="str">
        <f>IF(B97=0,"",LOOKUP($B97,'Course List'!$C$6:$C$1017,'Course List'!H$6:H$1017))</f>
        <v>---</v>
      </c>
      <c r="H97" s="47"/>
      <c r="I97" s="49"/>
      <c r="J97" s="35" t="str">
        <f>IF(H97=0,"",LOOKUP(H97,'GPA Table'!$B$5:$B$16,'GPA Table'!$E$5:$E$16))</f>
        <v/>
      </c>
      <c r="K97" s="9"/>
      <c r="L97" s="17">
        <f t="shared" si="43"/>
        <v>0</v>
      </c>
      <c r="M97" s="17">
        <f t="shared" si="44"/>
        <v>0</v>
      </c>
      <c r="N97" s="10"/>
    </row>
    <row r="98" spans="1:17" s="5" customFormat="1" x14ac:dyDescent="0.3">
      <c r="A98" s="151">
        <f>A97+1</f>
        <v>7</v>
      </c>
      <c r="B98" s="158"/>
      <c r="C98" s="83" t="str">
        <f>IF(B98=0,"",LOOKUP($B98,'Course List'!$C$6:$C$1017,'Course List'!D$6:D$1017))</f>
        <v/>
      </c>
      <c r="D98" s="83" t="str">
        <f>IF(B98=0,"",LOOKUP($B98,'Course List'!$C$6:$C$1017,'Course List'!E$6:E$1017))</f>
        <v/>
      </c>
      <c r="E98" s="83" t="str">
        <f>IF(B98=0,"",LOOKUP($B98,'Course List'!$C$6:$C$1017,'Course List'!F$6:F$1017))</f>
        <v/>
      </c>
      <c r="F98" s="83" t="str">
        <f>IF(B98=0,"",LOOKUP($B98,'Course List'!$C$6:$C$1017,'Course List'!G$6:G$1017))</f>
        <v/>
      </c>
      <c r="G98" s="83" t="str">
        <f>IF(B98=0,"",LOOKUP($B98,'Course List'!$C$6:$C$1017,'Course List'!H$6:H$1017))</f>
        <v/>
      </c>
      <c r="H98" s="47"/>
      <c r="I98" s="49"/>
      <c r="J98" s="35" t="str">
        <f>IF(H98=0,"",LOOKUP(H98,'GPA Table'!$B$5:$B$16,'GPA Table'!$E$5:$E$16))</f>
        <v/>
      </c>
      <c r="K98" s="9"/>
      <c r="L98" s="17">
        <f t="shared" si="43"/>
        <v>0</v>
      </c>
      <c r="M98" s="17">
        <f t="shared" si="44"/>
        <v>0</v>
      </c>
      <c r="N98" s="10"/>
    </row>
    <row r="99" spans="1:17" s="5" customFormat="1" ht="16.2" thickBot="1" x14ac:dyDescent="0.35">
      <c r="A99" s="152">
        <f t="shared" ref="A99" si="46">A98+1</f>
        <v>8</v>
      </c>
      <c r="B99" s="160"/>
      <c r="C99" s="84" t="str">
        <f>IF(B99=0,"",LOOKUP($B99,'Course List'!$C$6:$C$1017,'Course List'!D$6:D$1017))</f>
        <v/>
      </c>
      <c r="D99" s="84" t="str">
        <f>IF(B99=0,"",LOOKUP($B99,'Course List'!$C$6:$C$1017,'Course List'!E$6:E$1017))</f>
        <v/>
      </c>
      <c r="E99" s="84" t="str">
        <f>IF(B99=0,"",LOOKUP($B99,'Course List'!$C$6:$C$1017,'Course List'!F$6:F$1017))</f>
        <v/>
      </c>
      <c r="F99" s="84" t="str">
        <f>IF(B99=0,"",LOOKUP($B99,'Course List'!$C$6:$C$1017,'Course List'!G$6:G$1017))</f>
        <v/>
      </c>
      <c r="G99" s="84" t="str">
        <f>IF(B99=0,"",LOOKUP($B99,'Course List'!$C$6:$C$1017,'Course List'!H$6:H$1017))</f>
        <v/>
      </c>
      <c r="H99" s="48"/>
      <c r="I99" s="50"/>
      <c r="J99" s="36" t="str">
        <f>IF(H99=0,"",LOOKUP(H99,'GPA Table'!$B$5:$B$16,'GPA Table'!$E$5:$E$16))</f>
        <v/>
      </c>
      <c r="K99" s="9"/>
      <c r="L99" s="17">
        <f t="shared" si="43"/>
        <v>0</v>
      </c>
      <c r="M99" s="17">
        <f t="shared" si="44"/>
        <v>0</v>
      </c>
      <c r="N99" s="10"/>
    </row>
    <row r="100" spans="1:17" x14ac:dyDescent="0.3">
      <c r="Q100" s="25"/>
    </row>
    <row r="101" spans="1:17" x14ac:dyDescent="0.3">
      <c r="Q101" s="25"/>
    </row>
    <row r="102" spans="1:17" x14ac:dyDescent="0.3">
      <c r="Q102" s="25"/>
    </row>
    <row r="103" spans="1:17" x14ac:dyDescent="0.3">
      <c r="Q103" s="25"/>
    </row>
    <row r="104" spans="1:17" x14ac:dyDescent="0.3">
      <c r="Q104" s="25"/>
    </row>
    <row r="105" spans="1:17" x14ac:dyDescent="0.3">
      <c r="Q105" s="25"/>
    </row>
    <row r="106" spans="1:17" x14ac:dyDescent="0.3">
      <c r="Q106" s="25"/>
    </row>
    <row r="107" spans="1:17" x14ac:dyDescent="0.3">
      <c r="Q107" s="25"/>
    </row>
    <row r="108" spans="1:17" x14ac:dyDescent="0.3">
      <c r="Q108" s="25"/>
    </row>
    <row r="109" spans="1:17" x14ac:dyDescent="0.3">
      <c r="Q109" s="25"/>
    </row>
  </sheetData>
  <sheetProtection password="CD74" sheet="1" objects="1" scenarios="1"/>
  <mergeCells count="13">
    <mergeCell ref="B6:C6"/>
    <mergeCell ref="D6:F6"/>
    <mergeCell ref="H6:I6"/>
    <mergeCell ref="B7:C7"/>
    <mergeCell ref="D7:F7"/>
    <mergeCell ref="H7:I7"/>
    <mergeCell ref="B5:F5"/>
    <mergeCell ref="H5:I5"/>
    <mergeCell ref="A1:J1"/>
    <mergeCell ref="A2:J2"/>
    <mergeCell ref="A3:J3"/>
    <mergeCell ref="B4:C4"/>
    <mergeCell ref="E4:F4"/>
  </mergeCells>
  <pageMargins left="0.7" right="0.7" top="0.12" bottom="0.24" header="0.12" footer="0.3"/>
  <pageSetup scale="70" fitToHeight="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9"/>
  <sheetViews>
    <sheetView zoomScale="80" zoomScaleNormal="80" workbookViewId="0">
      <selection activeCell="B96" sqref="B96:G99"/>
    </sheetView>
  </sheetViews>
  <sheetFormatPr defaultColWidth="9.109375" defaultRowHeight="15.6" x14ac:dyDescent="0.3"/>
  <cols>
    <col min="1" max="1" width="4.6640625" style="2" customWidth="1"/>
    <col min="2" max="2" width="21.88671875" style="3" customWidth="1"/>
    <col min="3" max="3" width="9.109375" style="2" customWidth="1"/>
    <col min="4" max="4" width="44.33203125" style="2" customWidth="1"/>
    <col min="5" max="5" width="8.33203125" style="2" customWidth="1"/>
    <col min="6" max="6" width="10.5546875" style="2" customWidth="1"/>
    <col min="7" max="7" width="46.88671875" style="3" customWidth="1"/>
    <col min="8" max="8" width="8.5546875" style="2" customWidth="1"/>
    <col min="9" max="9" width="12.5546875" style="2" customWidth="1"/>
    <col min="10" max="10" width="14.109375" style="18" customWidth="1"/>
    <col min="11" max="11" width="8" style="18" customWidth="1"/>
    <col min="12" max="13" width="7" style="18" customWidth="1"/>
    <col min="14" max="14" width="7.6640625" style="18" customWidth="1"/>
    <col min="15" max="15" width="4.6640625" style="18" customWidth="1"/>
    <col min="16" max="27" width="9.109375" style="18"/>
    <col min="28" max="16384" width="9.109375" style="2"/>
  </cols>
  <sheetData>
    <row r="1" spans="1:27" s="54" customFormat="1" x14ac:dyDescent="0.3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2"/>
      <c r="L1" s="22"/>
      <c r="M1" s="22"/>
      <c r="N1" s="22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</row>
    <row r="2" spans="1:27" s="54" customFormat="1" x14ac:dyDescent="0.3">
      <c r="A2" s="214" t="s">
        <v>1</v>
      </c>
      <c r="B2" s="214"/>
      <c r="C2" s="214"/>
      <c r="D2" s="214"/>
      <c r="E2" s="214"/>
      <c r="F2" s="214"/>
      <c r="G2" s="214"/>
      <c r="H2" s="214"/>
      <c r="I2" s="214"/>
      <c r="J2" s="214"/>
      <c r="K2" s="22"/>
      <c r="L2" s="22"/>
      <c r="M2" s="22"/>
      <c r="N2" s="22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</row>
    <row r="3" spans="1:27" s="54" customFormat="1" ht="16.2" thickBot="1" x14ac:dyDescent="0.35">
      <c r="A3" s="214" t="s">
        <v>2</v>
      </c>
      <c r="B3" s="214"/>
      <c r="C3" s="214"/>
      <c r="D3" s="214"/>
      <c r="E3" s="214"/>
      <c r="F3" s="214"/>
      <c r="G3" s="214"/>
      <c r="H3" s="214"/>
      <c r="I3" s="214"/>
      <c r="J3" s="214"/>
      <c r="K3" s="22"/>
      <c r="L3" s="22"/>
      <c r="M3" s="22"/>
      <c r="N3" s="22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</row>
    <row r="4" spans="1:27" ht="17.25" customHeight="1" x14ac:dyDescent="0.3">
      <c r="B4" s="210" t="s">
        <v>420</v>
      </c>
      <c r="C4" s="211"/>
      <c r="D4" s="161">
        <v>2013</v>
      </c>
      <c r="E4" s="212">
        <f>D4+1</f>
        <v>2014</v>
      </c>
      <c r="F4" s="213"/>
      <c r="G4" s="173" t="s">
        <v>429</v>
      </c>
      <c r="H4" s="173">
        <f>D4+3</f>
        <v>2016</v>
      </c>
      <c r="I4" s="174">
        <f>E4+3</f>
        <v>2017</v>
      </c>
      <c r="J4" s="41" t="s">
        <v>460</v>
      </c>
    </row>
    <row r="5" spans="1:27" s="4" customFormat="1" ht="16.5" customHeight="1" thickBot="1" x14ac:dyDescent="0.35">
      <c r="B5" s="207" t="s">
        <v>595</v>
      </c>
      <c r="C5" s="208"/>
      <c r="D5" s="208"/>
      <c r="E5" s="208"/>
      <c r="F5" s="208"/>
      <c r="G5" s="175" t="s">
        <v>458</v>
      </c>
      <c r="H5" s="215">
        <f>E10+E19+E28+E37+E46+E55+E64+E73+E82+E91</f>
        <v>159</v>
      </c>
      <c r="I5" s="216"/>
      <c r="J5" s="42">
        <f>M9</f>
        <v>0</v>
      </c>
      <c r="K5" s="37"/>
      <c r="L5" s="8"/>
      <c r="M5" s="8"/>
      <c r="N5" s="11"/>
      <c r="O5" s="20"/>
    </row>
    <row r="6" spans="1:27" s="5" customFormat="1" ht="15.75" customHeight="1" x14ac:dyDescent="0.3">
      <c r="B6" s="199" t="s">
        <v>433</v>
      </c>
      <c r="C6" s="200"/>
      <c r="D6" s="203"/>
      <c r="E6" s="203"/>
      <c r="F6" s="203"/>
      <c r="G6" s="26" t="s">
        <v>431</v>
      </c>
      <c r="H6" s="203"/>
      <c r="I6" s="205"/>
      <c r="J6" s="41" t="s">
        <v>459</v>
      </c>
      <c r="L6" s="21"/>
      <c r="M6" s="21"/>
      <c r="N6" s="21"/>
      <c r="O6" s="11"/>
    </row>
    <row r="7" spans="1:27" s="5" customFormat="1" ht="16.5" customHeight="1" thickBot="1" x14ac:dyDescent="0.35">
      <c r="B7" s="201" t="s">
        <v>434</v>
      </c>
      <c r="C7" s="202"/>
      <c r="D7" s="204"/>
      <c r="E7" s="204"/>
      <c r="F7" s="204"/>
      <c r="G7" s="27" t="s">
        <v>432</v>
      </c>
      <c r="H7" s="204"/>
      <c r="I7" s="206"/>
      <c r="J7" s="43">
        <f>IF(M9=0,0,ROUND(L9/M9,2))</f>
        <v>0</v>
      </c>
      <c r="K7" s="44"/>
      <c r="L7" s="21"/>
      <c r="M7" s="21"/>
      <c r="N7" s="21"/>
      <c r="O7" s="11"/>
    </row>
    <row r="8" spans="1:27" s="5" customFormat="1" ht="16.2" thickBot="1" x14ac:dyDescent="0.35">
      <c r="B8" s="124"/>
      <c r="C8" s="6"/>
      <c r="D8" s="7"/>
      <c r="E8" s="8"/>
      <c r="F8" s="8"/>
      <c r="G8" s="8"/>
      <c r="H8" s="8"/>
      <c r="I8" s="8"/>
      <c r="J8" s="8"/>
      <c r="K8" s="9"/>
      <c r="L8" s="10"/>
      <c r="M8" s="10"/>
      <c r="N8" s="10"/>
      <c r="O8" s="11"/>
    </row>
    <row r="9" spans="1:27" s="15" customFormat="1" ht="32.25" customHeight="1" thickBot="1" x14ac:dyDescent="0.35">
      <c r="B9" s="30" t="s">
        <v>396</v>
      </c>
      <c r="C9" s="31" t="s">
        <v>430</v>
      </c>
      <c r="D9" s="31" t="s">
        <v>23</v>
      </c>
      <c r="E9" s="31" t="s">
        <v>24</v>
      </c>
      <c r="F9" s="31" t="s">
        <v>25</v>
      </c>
      <c r="G9" s="31" t="s">
        <v>26</v>
      </c>
      <c r="H9" s="32" t="s">
        <v>5</v>
      </c>
      <c r="I9" s="33" t="s">
        <v>6</v>
      </c>
      <c r="J9" s="52" t="s">
        <v>440</v>
      </c>
      <c r="K9" s="16"/>
      <c r="L9" s="40">
        <f>L10+L19+L28+L37+L46+L55+L64+L73+L82+L91</f>
        <v>0</v>
      </c>
      <c r="M9" s="40">
        <f>M10+M19+M28+M37+M46+M55+M64+M73+M82+M91</f>
        <v>0</v>
      </c>
    </row>
    <row r="10" spans="1:27" s="29" customFormat="1" ht="16.2" thickBot="1" x14ac:dyDescent="0.35">
      <c r="A10" s="134"/>
      <c r="B10" s="135" t="s">
        <v>25</v>
      </c>
      <c r="C10" s="135">
        <v>1</v>
      </c>
      <c r="D10" s="135" t="s">
        <v>419</v>
      </c>
      <c r="E10" s="135">
        <f>SUM(E11:E18)</f>
        <v>16</v>
      </c>
      <c r="F10" s="136" t="s">
        <v>3</v>
      </c>
      <c r="G10" s="136">
        <f>D4</f>
        <v>2013</v>
      </c>
      <c r="H10" s="45"/>
      <c r="I10" s="46"/>
      <c r="J10" s="55">
        <f>IF(M10=0,0,ROUND(L10/M10,2))</f>
        <v>0</v>
      </c>
      <c r="K10" s="13"/>
      <c r="L10" s="38">
        <f>SUM(L11:L18)</f>
        <v>0</v>
      </c>
      <c r="M10" s="39">
        <f>SUM(M11:M18)</f>
        <v>0</v>
      </c>
      <c r="N10" s="14"/>
      <c r="O10" s="12"/>
    </row>
    <row r="11" spans="1:27" s="5" customFormat="1" x14ac:dyDescent="0.3">
      <c r="A11" s="146">
        <v>1</v>
      </c>
      <c r="B11" s="128" t="s">
        <v>295</v>
      </c>
      <c r="C11" s="129" t="str">
        <f>IF(B11=0,"",LOOKUP($B11,'Course List'!$C$6:$C$1017,'Course List'!D$6:D$1017))</f>
        <v>  001</v>
      </c>
      <c r="D11" s="129" t="str">
        <f>IF(B11=0,"",LOOKUP($B11,'Course List'!$C$6:$C$1017,'Course List'!E$6:E$1017))</f>
        <v> Intro:Civil &amp; Environmentl Eng</v>
      </c>
      <c r="E11" s="129">
        <f>IF(B11=0,"",LOOKUP($B11,'Course List'!$C$6:$C$1017,'Course List'!F$6:F$1017))</f>
        <v>1</v>
      </c>
      <c r="F11" s="129" t="str">
        <f>IF(B11=0,"",LOOKUP($B11,'Course List'!$C$6:$C$1017,'Course List'!G$6:G$1017))</f>
        <v>F</v>
      </c>
      <c r="G11" s="129" t="str">
        <f>IF(B11=0,"",LOOKUP($B11,'Course List'!$C$6:$C$1017,'Course List'!H$6:H$1017))</f>
        <v>None</v>
      </c>
      <c r="H11" s="47"/>
      <c r="I11" s="49"/>
      <c r="J11" s="34" t="str">
        <f>IF(H11=0,"",LOOKUP(H11,'GPA Table'!$B$5:$B$16,'GPA Table'!$E$5:$E$16))</f>
        <v/>
      </c>
      <c r="K11" s="9"/>
      <c r="L11" s="17">
        <f>IF(E11=0,0,IF(H11=0,0,J11*E11))</f>
        <v>0</v>
      </c>
      <c r="M11" s="17">
        <f>IF(H11=0,0,E11)</f>
        <v>0</v>
      </c>
      <c r="N11" s="10"/>
      <c r="O11" s="11"/>
    </row>
    <row r="12" spans="1:27" s="5" customFormat="1" x14ac:dyDescent="0.3">
      <c r="A12" s="146">
        <f>A11+1</f>
        <v>2</v>
      </c>
      <c r="B12" s="130" t="s">
        <v>397</v>
      </c>
      <c r="C12" s="129">
        <f>IF(B12=0,"",LOOKUP($B12,'Course List'!$C$6:$C$1017,'Course List'!D$6:D$1017))</f>
        <v>11</v>
      </c>
      <c r="D12" s="129" t="str">
        <f>IF(B12=0,"",LOOKUP($B12,'Course List'!$C$6:$C$1017,'Course List'!E$6:E$1017))</f>
        <v>General Chemistry I</v>
      </c>
      <c r="E12" s="129">
        <f>IF(B12=0,"",LOOKUP($B12,'Course List'!$C$6:$C$1017,'Course List'!F$6:F$1017))</f>
        <v>4</v>
      </c>
      <c r="F12" s="129" t="str">
        <f>IF(B12=0,"",LOOKUP($B12,'Course List'!$C$6:$C$1017,'Course List'!G$6:G$1017))</f>
        <v>F &amp; S</v>
      </c>
      <c r="G12" s="129" t="str">
        <f>IF(B12=0,"",LOOKUP($B12,'Course List'!$C$6:$C$1017,'Course List'!H$6:H$1017))</f>
        <v>One year of high school algebra</v>
      </c>
      <c r="H12" s="47"/>
      <c r="I12" s="49"/>
      <c r="J12" s="35" t="str">
        <f>IF(H12=0,"",LOOKUP(H12,'GPA Table'!$B$5:$B$16,'GPA Table'!$E$5:$E$16))</f>
        <v/>
      </c>
      <c r="K12" s="9"/>
      <c r="L12" s="17">
        <f t="shared" ref="L12:L16" si="0">IF(E12=0,0,IF(H12=0,0,J12*E12))</f>
        <v>0</v>
      </c>
      <c r="M12" s="17">
        <f t="shared" ref="M12:M18" si="1">IF(H12=0,0,E12)</f>
        <v>0</v>
      </c>
      <c r="N12" s="10"/>
      <c r="O12" s="11"/>
    </row>
    <row r="13" spans="1:27" s="5" customFormat="1" x14ac:dyDescent="0.3">
      <c r="A13" s="146">
        <f t="shared" ref="A13:A16" si="2">A12+1</f>
        <v>3</v>
      </c>
      <c r="B13" s="128" t="s">
        <v>414</v>
      </c>
      <c r="C13" s="129" t="str">
        <f>IF(B13=0,"",LOOKUP($B13,'Course List'!$C$6:$C$1017,'Course List'!D$6:D$1017))</f>
        <v>---</v>
      </c>
      <c r="D13" s="129" t="str">
        <f>IF(B13=0,"",LOOKUP($B13,'Course List'!$C$6:$C$1017,'Course List'!E$6:E$1017))</f>
        <v>See the H/SS List</v>
      </c>
      <c r="E13" s="129">
        <f>IF(B13=0,"",LOOKUP($B13,'Course List'!$C$6:$C$1017,'Course List'!F$6:F$1017))</f>
        <v>3</v>
      </c>
      <c r="F13" s="129" t="str">
        <f>IF(B13=0,"",LOOKUP($B13,'Course List'!$C$6:$C$1017,'Course List'!G$6:G$1017))</f>
        <v>F &amp; S</v>
      </c>
      <c r="G13" s="129" t="str">
        <f>IF(B13=0,"",LOOKUP($B13,'Course List'!$C$6:$C$1017,'Course List'!H$6:H$1017))</f>
        <v xml:space="preserve"> ---</v>
      </c>
      <c r="H13" s="47"/>
      <c r="I13" s="49"/>
      <c r="J13" s="35" t="str">
        <f>IF(H13=0,"",LOOKUP(H13,'GPA Table'!$B$5:$B$16,'GPA Table'!$E$5:$E$16))</f>
        <v/>
      </c>
      <c r="K13" s="9"/>
      <c r="L13" s="17">
        <f t="shared" si="0"/>
        <v>0</v>
      </c>
      <c r="M13" s="17">
        <f t="shared" si="1"/>
        <v>0</v>
      </c>
      <c r="N13" s="10"/>
      <c r="O13" s="11"/>
    </row>
    <row r="14" spans="1:27" s="5" customFormat="1" ht="33.75" customHeight="1" x14ac:dyDescent="0.3">
      <c r="A14" s="146">
        <f t="shared" si="2"/>
        <v>4</v>
      </c>
      <c r="B14" s="128" t="s">
        <v>394</v>
      </c>
      <c r="C14" s="129">
        <f>IF(B14=0,"",LOOKUP($B14,'Course List'!$C$6:$C$1017,'Course List'!D$6:D$1017))</f>
        <v>31</v>
      </c>
      <c r="D14" s="129" t="str">
        <f>IF(B14=0,"",LOOKUP($B14,'Course List'!$C$6:$C$1017,'Course List'!E$6:E$1017))</f>
        <v>Single-Variable Calculus I </v>
      </c>
      <c r="E14" s="129">
        <f>IF(B14=0,"",LOOKUP($B14,'Course List'!$C$6:$C$1017,'Course List'!F$6:F$1017))</f>
        <v>3</v>
      </c>
      <c r="F14" s="129" t="str">
        <f>IF(B14=0,"",LOOKUP($B14,'Course List'!$C$6:$C$1017,'Course List'!G$6:G$1017))</f>
        <v>F &amp; S</v>
      </c>
      <c r="G14" s="129" t="str">
        <f>IF(B14=0,"",LOOKUP($B14,'Course List'!$C$6:$C$1017,'Course List'!H$6:H$1017))</f>
        <v>The placement examination or a score of 720 or above on the SAT II in mathematics</v>
      </c>
      <c r="H14" s="47"/>
      <c r="I14" s="49"/>
      <c r="J14" s="35" t="str">
        <f>IF(H14=0,"",LOOKUP(H14,'GPA Table'!$B$5:$B$16,'GPA Table'!$E$5:$E$16))</f>
        <v/>
      </c>
      <c r="K14" s="9"/>
      <c r="L14" s="17">
        <f t="shared" si="0"/>
        <v>0</v>
      </c>
      <c r="M14" s="17">
        <f t="shared" si="1"/>
        <v>0</v>
      </c>
      <c r="N14" s="10"/>
      <c r="O14" s="11"/>
    </row>
    <row r="15" spans="1:27" s="5" customFormat="1" x14ac:dyDescent="0.3">
      <c r="A15" s="146">
        <f t="shared" si="2"/>
        <v>5</v>
      </c>
      <c r="B15" s="128" t="s">
        <v>395</v>
      </c>
      <c r="C15" s="129" t="str">
        <f>IF(B15=0,"",LOOKUP($B15,'Course List'!$C$6:$C$1017,'Course List'!D$6:D$1017))</f>
        <v>  001</v>
      </c>
      <c r="D15" s="129" t="str">
        <f>IF(B15=0,"",LOOKUP($B15,'Course List'!$C$6:$C$1017,'Course List'!E$6:E$1017))</f>
        <v> Engineering Orientation</v>
      </c>
      <c r="E15" s="129">
        <f>IF(B15=0,"",LOOKUP($B15,'Course List'!$C$6:$C$1017,'Course List'!F$6:F$1017))</f>
        <v>1</v>
      </c>
      <c r="F15" s="129" t="str">
        <f>IF(B15=0,"",LOOKUP($B15,'Course List'!$C$6:$C$1017,'Course List'!G$6:G$1017))</f>
        <v>F</v>
      </c>
      <c r="G15" s="129" t="str">
        <f>IF(B15=0,"",LOOKUP($B15,'Course List'!$C$6:$C$1017,'Course List'!H$6:H$1017))</f>
        <v xml:space="preserve"> ---</v>
      </c>
      <c r="H15" s="47"/>
      <c r="I15" s="49"/>
      <c r="J15" s="35" t="str">
        <f>IF(H15=0,"",LOOKUP(H15,'GPA Table'!$B$5:$B$16,'GPA Table'!$E$5:$E$16))</f>
        <v/>
      </c>
      <c r="K15" s="9"/>
      <c r="L15" s="17">
        <f t="shared" si="0"/>
        <v>0</v>
      </c>
      <c r="M15" s="17">
        <f t="shared" si="1"/>
        <v>0</v>
      </c>
      <c r="N15" s="10"/>
      <c r="O15" s="11"/>
    </row>
    <row r="16" spans="1:27" s="5" customFormat="1" x14ac:dyDescent="0.3">
      <c r="A16" s="146">
        <f t="shared" si="2"/>
        <v>6</v>
      </c>
      <c r="B16" s="128" t="s">
        <v>294</v>
      </c>
      <c r="C16" s="129">
        <f>IF(B16=0,"",LOOKUP($B16,'Course List'!$C$6:$C$1017,'Course List'!D$6:D$1017))</f>
        <v>20</v>
      </c>
      <c r="D16" s="129" t="str">
        <f>IF(B16=0,"",LOOKUP($B16,'Course List'!$C$6:$C$1017,'Course List'!E$6:E$1017))</f>
        <v>University Writing </v>
      </c>
      <c r="E16" s="129">
        <f>IF(B16=0,"",LOOKUP($B16,'Course List'!$C$6:$C$1017,'Course List'!F$6:F$1017))</f>
        <v>4</v>
      </c>
      <c r="F16" s="129" t="str">
        <f>IF(B16=0,"",LOOKUP($B16,'Course List'!$C$6:$C$1017,'Course List'!G$6:G$1017))</f>
        <v>F &amp; S</v>
      </c>
      <c r="G16" s="129" t="str">
        <f>IF(B16=0,"",LOOKUP($B16,'Course List'!$C$6:$C$1017,'Course List'!H$6:H$1017))</f>
        <v xml:space="preserve"> ---</v>
      </c>
      <c r="H16" s="47"/>
      <c r="I16" s="49"/>
      <c r="J16" s="35" t="str">
        <f>IF(H16=0,"",LOOKUP(H16,'GPA Table'!$B$5:$B$16,'GPA Table'!$E$5:$E$16))</f>
        <v/>
      </c>
      <c r="K16" s="9"/>
      <c r="L16" s="17">
        <f t="shared" si="0"/>
        <v>0</v>
      </c>
      <c r="M16" s="17">
        <f t="shared" si="1"/>
        <v>0</v>
      </c>
      <c r="N16" s="10"/>
      <c r="O16" s="11"/>
    </row>
    <row r="17" spans="1:15" s="5" customFormat="1" x14ac:dyDescent="0.3">
      <c r="A17" s="146">
        <f>A16+1</f>
        <v>7</v>
      </c>
      <c r="B17" s="159"/>
      <c r="C17" s="83" t="str">
        <f>IF(B17=0,"",LOOKUP($B17,'Course List'!$C$6:$C$1017,'Course List'!D$6:D$1017))</f>
        <v/>
      </c>
      <c r="D17" s="83" t="str">
        <f>IF(B17=0,"",LOOKUP($B17,'Course List'!$C$6:$C$1017,'Course List'!E$6:E$1017))</f>
        <v/>
      </c>
      <c r="E17" s="83" t="str">
        <f>IF(B17=0,"",LOOKUP($B17,'Course List'!$C$6:$C$1017,'Course List'!F$6:F$1017))</f>
        <v/>
      </c>
      <c r="F17" s="83" t="str">
        <f>IF(B17=0,"",LOOKUP($B17,'Course List'!$C$6:$C$1017,'Course List'!G$6:G$1017))</f>
        <v/>
      </c>
      <c r="G17" s="83" t="str">
        <f>IF(B17=0,"",LOOKUP($B17,'Course List'!$C$6:$C$1017,'Course List'!H$6:H$1017))</f>
        <v/>
      </c>
      <c r="H17" s="47"/>
      <c r="I17" s="49"/>
      <c r="J17" s="35" t="str">
        <f>IF(H17=0,"",LOOKUP(H17,'GPA Table'!$B$5:$B$16,'GPA Table'!$E$5:$E$16))</f>
        <v/>
      </c>
      <c r="K17" s="9"/>
      <c r="L17" s="17">
        <f>IF(E17=0,0,IF(H17=0,0,J17*E17))</f>
        <v>0</v>
      </c>
      <c r="M17" s="17">
        <f t="shared" si="1"/>
        <v>0</v>
      </c>
      <c r="N17" s="10"/>
      <c r="O17" s="11"/>
    </row>
    <row r="18" spans="1:15" s="5" customFormat="1" ht="16.2" thickBot="1" x14ac:dyDescent="0.35">
      <c r="A18" s="147">
        <f>A17+1</f>
        <v>8</v>
      </c>
      <c r="B18" s="160"/>
      <c r="C18" s="83" t="str">
        <f>IF(B18=0,"",LOOKUP($B18,'Course List'!$C$6:$C$1017,'Course List'!D$6:D$1017))</f>
        <v/>
      </c>
      <c r="D18" s="83" t="str">
        <f>IF(B18=0,"",LOOKUP($B18,'Course List'!$C$6:$C$1017,'Course List'!E$6:E$1017))</f>
        <v/>
      </c>
      <c r="E18" s="83" t="str">
        <f>IF(B18=0,"",LOOKUP($B18,'Course List'!$C$6:$C$1017,'Course List'!F$6:F$1017))</f>
        <v/>
      </c>
      <c r="F18" s="83" t="str">
        <f>IF(B18=0,"",LOOKUP($B18,'Course List'!$C$6:$C$1017,'Course List'!G$6:G$1017))</f>
        <v/>
      </c>
      <c r="G18" s="83" t="str">
        <f>IF(B18=0,"",LOOKUP($B18,'Course List'!$C$6:$C$1017,'Course List'!H$6:H$1017))</f>
        <v/>
      </c>
      <c r="H18" s="47"/>
      <c r="I18" s="49"/>
      <c r="J18" s="35" t="str">
        <f>IF(H18=0,"",LOOKUP(H18,'GPA Table'!$B$5:$B$16,'GPA Table'!$E$5:$E$16))</f>
        <v/>
      </c>
      <c r="K18" s="9"/>
      <c r="L18" s="17">
        <f t="shared" ref="L18" si="3">IF(E18=0,0,IF(H18=0,0,J18*E18))</f>
        <v>0</v>
      </c>
      <c r="M18" s="17">
        <f t="shared" si="1"/>
        <v>0</v>
      </c>
      <c r="N18" s="10"/>
      <c r="O18" s="11"/>
    </row>
    <row r="19" spans="1:15" s="29" customFormat="1" ht="16.2" thickBot="1" x14ac:dyDescent="0.35">
      <c r="A19" s="134"/>
      <c r="B19" s="135" t="str">
        <f>B10</f>
        <v>Semester</v>
      </c>
      <c r="C19" s="135">
        <f>C10+1</f>
        <v>2</v>
      </c>
      <c r="D19" s="135" t="str">
        <f>D10</f>
        <v>Total Credit Hours</v>
      </c>
      <c r="E19" s="135">
        <f>SUM(E20:E27)</f>
        <v>16</v>
      </c>
      <c r="F19" s="136" t="s">
        <v>4</v>
      </c>
      <c r="G19" s="136">
        <f>G10+1</f>
        <v>2014</v>
      </c>
      <c r="H19" s="45"/>
      <c r="I19" s="46"/>
      <c r="J19" s="55">
        <f>IF(M19=0,0,ROUND(L19/M19,2))</f>
        <v>0</v>
      </c>
      <c r="K19" s="13"/>
      <c r="L19" s="38">
        <f>SUM(L20:L27)</f>
        <v>0</v>
      </c>
      <c r="M19" s="39">
        <f t="shared" ref="M19" si="4">SUM(M20:M27)</f>
        <v>0</v>
      </c>
      <c r="N19" s="14"/>
      <c r="O19" s="12"/>
    </row>
    <row r="20" spans="1:15" s="5" customFormat="1" x14ac:dyDescent="0.3">
      <c r="A20" s="146">
        <v>1</v>
      </c>
      <c r="B20" s="128" t="s">
        <v>723</v>
      </c>
      <c r="C20" s="129" t="str">
        <f>IF(B20=0,"",LOOKUP($B20,'Course List'!$C$6:$C$1017,'Course List'!D$6:D$1017))</f>
        <v>---</v>
      </c>
      <c r="D20" s="129" t="str">
        <f>IF(B20=0,"",LOOKUP($B20,'Course List'!$C$6:$C$1017,'Course List'!E$6:E$1017))</f>
        <v>Introduction to C Programming</v>
      </c>
      <c r="E20" s="129">
        <f>IF(B20=0,"",LOOKUP($B20,'Course List'!$C$6:$C$1017,'Course List'!F$6:F$1017))</f>
        <v>3</v>
      </c>
      <c r="F20" s="129" t="str">
        <f>IF(B20=0,"",LOOKUP($B20,'Course List'!$C$6:$C$1017,'Course List'!G$6:G$1017))</f>
        <v>S</v>
      </c>
      <c r="G20" s="129" t="str">
        <f>IF(B20=0,"",LOOKUP($B20,'Course List'!$C$6:$C$1017,'Course List'!H$6:H$1017))</f>
        <v>Math 1220 (20) or Math 1231 (31)</v>
      </c>
      <c r="H20" s="47"/>
      <c r="I20" s="49"/>
      <c r="J20" s="34" t="str">
        <f>IF(H20=0,"",LOOKUP(H20,'GPA Table'!$B$5:$B$16,'GPA Table'!$E$5:$E$16))</f>
        <v/>
      </c>
      <c r="K20" s="9"/>
      <c r="L20" s="17">
        <f t="shared" ref="L20:L27" si="5">IF(E20=0,0,IF(H20=0,0,J20*E20))</f>
        <v>0</v>
      </c>
      <c r="M20" s="17">
        <f t="shared" ref="M20:M27" si="6">IF(H20=0,0,E20)</f>
        <v>0</v>
      </c>
      <c r="N20" s="10"/>
      <c r="O20" s="11"/>
    </row>
    <row r="21" spans="1:15" s="5" customFormat="1" x14ac:dyDescent="0.3">
      <c r="A21" s="146">
        <f>A20+1</f>
        <v>2</v>
      </c>
      <c r="B21" s="130" t="s">
        <v>416</v>
      </c>
      <c r="C21" s="129" t="str">
        <f>IF(B21=0,"",LOOKUP($B21,'Course List'!$C$6:$C$1017,'Course List'!D$6:D$1017))</f>
        <v>---</v>
      </c>
      <c r="D21" s="129" t="str">
        <f>IF(B21=0,"",LOOKUP($B21,'Course List'!$C$6:$C$1017,'Course List'!E$6:E$1017))</f>
        <v>See the H/SS List</v>
      </c>
      <c r="E21" s="129">
        <f>IF(B21=0,"",LOOKUP($B21,'Course List'!$C$6:$C$1017,'Course List'!F$6:F$1017))</f>
        <v>3</v>
      </c>
      <c r="F21" s="129" t="str">
        <f>IF(B21=0,"",LOOKUP($B21,'Course List'!$C$6:$C$1017,'Course List'!G$6:G$1017))</f>
        <v>F &amp; S</v>
      </c>
      <c r="G21" s="129" t="str">
        <f>IF(B21=0,"",LOOKUP($B21,'Course List'!$C$6:$C$1017,'Course List'!H$6:H$1017))</f>
        <v xml:space="preserve"> ---</v>
      </c>
      <c r="H21" s="47"/>
      <c r="I21" s="49"/>
      <c r="J21" s="35" t="str">
        <f>IF(H21=0,"",LOOKUP(H21,'GPA Table'!$B$5:$B$16,'GPA Table'!$E$5:$E$16))</f>
        <v/>
      </c>
      <c r="K21" s="9"/>
      <c r="L21" s="17">
        <f t="shared" si="5"/>
        <v>0</v>
      </c>
      <c r="M21" s="17">
        <f t="shared" si="6"/>
        <v>0</v>
      </c>
      <c r="N21" s="10"/>
      <c r="O21" s="11"/>
    </row>
    <row r="22" spans="1:15" s="5" customFormat="1" x14ac:dyDescent="0.3">
      <c r="A22" s="146">
        <f t="shared" ref="A22:A26" si="7">A21+1</f>
        <v>3</v>
      </c>
      <c r="B22" s="128" t="s">
        <v>285</v>
      </c>
      <c r="C22" s="129">
        <f>IF(B22=0,"",LOOKUP($B22,'Course List'!$C$6:$C$1017,'Course List'!D$6:D$1017))</f>
        <v>4</v>
      </c>
      <c r="D22" s="129" t="str">
        <f>IF(B22=0,"",LOOKUP($B22,'Course List'!$C$6:$C$1017,'Course List'!E$6:E$1017))</f>
        <v>Engineering Drawing and Computer Graphics</v>
      </c>
      <c r="E22" s="129">
        <f>IF(B22=0,"",LOOKUP($B22,'Course List'!$C$6:$C$1017,'Course List'!F$6:F$1017))</f>
        <v>3</v>
      </c>
      <c r="F22" s="129" t="str">
        <f>IF(B22=0,"",LOOKUP($B22,'Course List'!$C$6:$C$1017,'Course List'!G$6:G$1017))</f>
        <v>F &amp; S</v>
      </c>
      <c r="G22" s="129" t="str">
        <f>IF(B22=0,"",LOOKUP($B22,'Course List'!$C$6:$C$1017,'Course List'!H$6:H$1017))</f>
        <v xml:space="preserve"> ---</v>
      </c>
      <c r="H22" s="47"/>
      <c r="I22" s="49"/>
      <c r="J22" s="35" t="str">
        <f>IF(H22=0,"",LOOKUP(H22,'GPA Table'!$B$5:$B$16,'GPA Table'!$E$5:$E$16))</f>
        <v/>
      </c>
      <c r="K22" s="9"/>
      <c r="L22" s="17">
        <f t="shared" si="5"/>
        <v>0</v>
      </c>
      <c r="M22" s="17">
        <f t="shared" si="6"/>
        <v>0</v>
      </c>
      <c r="N22" s="10"/>
      <c r="O22" s="11"/>
    </row>
    <row r="23" spans="1:15" s="5" customFormat="1" ht="15.6" customHeight="1" x14ac:dyDescent="0.3">
      <c r="A23" s="146">
        <f t="shared" si="7"/>
        <v>4</v>
      </c>
      <c r="B23" s="128" t="s">
        <v>417</v>
      </c>
      <c r="C23" s="129">
        <f>IF(B23=0,"",LOOKUP($B23,'Course List'!$C$6:$C$1017,'Course List'!D$6:D$1017))</f>
        <v>32</v>
      </c>
      <c r="D23" s="129" t="str">
        <f>IF(B23=0,"",LOOKUP($B23,'Course List'!$C$6:$C$1017,'Course List'!E$6:E$1017))</f>
        <v>Single-Variable Calculus II</v>
      </c>
      <c r="E23" s="129">
        <f>IF(B23=0,"",LOOKUP($B23,'Course List'!$C$6:$C$1017,'Course List'!F$6:F$1017))</f>
        <v>3</v>
      </c>
      <c r="F23" s="129" t="str">
        <f>IF(B23=0,"",LOOKUP($B23,'Course List'!$C$6:$C$1017,'Course List'!G$6:G$1017))</f>
        <v>F &amp; S</v>
      </c>
      <c r="G23" s="129" t="str">
        <f>IF(B23=0,"",LOOKUP($B23,'Course List'!$C$6:$C$1017,'Course List'!H$6:H$1017))</f>
        <v>Math 1221 (21) or 1231 (31)</v>
      </c>
      <c r="H23" s="47"/>
      <c r="I23" s="49"/>
      <c r="J23" s="35" t="str">
        <f>IF(H23=0,"",LOOKUP(H23,'GPA Table'!$B$5:$B$16,'GPA Table'!$E$5:$E$16))</f>
        <v/>
      </c>
      <c r="K23" s="9"/>
      <c r="L23" s="17">
        <f t="shared" si="5"/>
        <v>0</v>
      </c>
      <c r="M23" s="17">
        <f t="shared" si="6"/>
        <v>0</v>
      </c>
      <c r="N23" s="10"/>
      <c r="O23" s="11"/>
    </row>
    <row r="24" spans="1:15" s="5" customFormat="1" x14ac:dyDescent="0.3">
      <c r="A24" s="146">
        <f t="shared" si="7"/>
        <v>5</v>
      </c>
      <c r="B24" s="128" t="s">
        <v>418</v>
      </c>
      <c r="C24" s="129">
        <f>IF(B24=0,"",LOOKUP($B24,'Course List'!$C$6:$C$1017,'Course List'!D$6:D$1017))</f>
        <v>21</v>
      </c>
      <c r="D24" s="129" t="str">
        <f>IF(B24=0,"",LOOKUP($B24,'Course List'!$C$6:$C$1017,'Course List'!E$6:E$1017))</f>
        <v>University Physics I</v>
      </c>
      <c r="E24" s="129">
        <f>IF(B24=0,"",LOOKUP($B24,'Course List'!$C$6:$C$1017,'Course List'!F$6:F$1017))</f>
        <v>4</v>
      </c>
      <c r="F24" s="129" t="str">
        <f>IF(B24=0,"",LOOKUP($B24,'Course List'!$C$6:$C$1017,'Course List'!G$6:G$1017))</f>
        <v>F &amp; S</v>
      </c>
      <c r="G24" s="129" t="str">
        <f>IF(B24=0,"",LOOKUP($B24,'Course List'!$C$6:$C$1017,'Course List'!H$6:H$1017))</f>
        <v>Math 1231 (31), co-requisite Math 1232 (32)</v>
      </c>
      <c r="H24" s="47"/>
      <c r="I24" s="49"/>
      <c r="J24" s="35" t="str">
        <f>IF(H24=0,"",LOOKUP(H24,'GPA Table'!$B$5:$B$16,'GPA Table'!$E$5:$E$16))</f>
        <v/>
      </c>
      <c r="K24" s="9"/>
      <c r="L24" s="17">
        <f t="shared" si="5"/>
        <v>0</v>
      </c>
      <c r="M24" s="17">
        <f t="shared" si="6"/>
        <v>0</v>
      </c>
      <c r="N24" s="10"/>
      <c r="O24" s="11"/>
    </row>
    <row r="25" spans="1:15" s="5" customFormat="1" x14ac:dyDescent="0.3">
      <c r="A25" s="146">
        <f t="shared" si="7"/>
        <v>6</v>
      </c>
      <c r="B25" s="158"/>
      <c r="C25" s="83" t="str">
        <f>IF(B25=0,"",LOOKUP($B25,'Course List'!$C$6:$C$1017,'Course List'!D$6:D$1017))</f>
        <v/>
      </c>
      <c r="D25" s="83" t="str">
        <f>IF(B25=0,"",LOOKUP($B25,'Course List'!$C$6:$C$1017,'Course List'!E$6:E$1017))</f>
        <v/>
      </c>
      <c r="E25" s="83" t="str">
        <f>IF(B25=0,"",LOOKUP($B25,'Course List'!$C$6:$C$1017,'Course List'!F$6:F$1017))</f>
        <v/>
      </c>
      <c r="F25" s="83" t="str">
        <f>IF(B25=0,"",LOOKUP($B25,'Course List'!$C$6:$C$1017,'Course List'!G$6:G$1017))</f>
        <v/>
      </c>
      <c r="G25" s="83" t="str">
        <f>IF(B25=0,"",LOOKUP($B25,'Course List'!$C$6:$C$1017,'Course List'!H$6:H$1017))</f>
        <v/>
      </c>
      <c r="H25" s="47"/>
      <c r="I25" s="49"/>
      <c r="J25" s="35" t="str">
        <f>IF(H25=0,"",LOOKUP(H25,'GPA Table'!$B$5:$B$16,'GPA Table'!$E$5:$E$16))</f>
        <v/>
      </c>
      <c r="K25" s="9"/>
      <c r="L25" s="17">
        <f t="shared" si="5"/>
        <v>0</v>
      </c>
      <c r="M25" s="17">
        <f t="shared" si="6"/>
        <v>0</v>
      </c>
      <c r="N25" s="10"/>
      <c r="O25" s="11"/>
    </row>
    <row r="26" spans="1:15" s="5" customFormat="1" x14ac:dyDescent="0.3">
      <c r="A26" s="146">
        <f t="shared" si="7"/>
        <v>7</v>
      </c>
      <c r="B26" s="159"/>
      <c r="C26" s="83" t="str">
        <f>IF(B26=0,"",LOOKUP($B26,'Course List'!$C$6:$C$1017,'Course List'!D$6:D$1017))</f>
        <v/>
      </c>
      <c r="D26" s="83" t="str">
        <f>IF(B26=0,"",LOOKUP($B26,'Course List'!$C$6:$C$1017,'Course List'!E$6:E$1017))</f>
        <v/>
      </c>
      <c r="E26" s="83" t="str">
        <f>IF(B26=0,"",LOOKUP($B26,'Course List'!$C$6:$C$1017,'Course List'!F$6:F$1017))</f>
        <v/>
      </c>
      <c r="F26" s="83" t="str">
        <f>IF(B26=0,"",LOOKUP($B26,'Course List'!$C$6:$C$1017,'Course List'!G$6:G$1017))</f>
        <v/>
      </c>
      <c r="G26" s="83" t="str">
        <f>IF(B26=0,"",LOOKUP($B26,'Course List'!$C$6:$C$1017,'Course List'!H$6:H$1017))</f>
        <v/>
      </c>
      <c r="H26" s="47"/>
      <c r="I26" s="49"/>
      <c r="J26" s="35" t="str">
        <f>IF(H26=0,"",LOOKUP(H26,'GPA Table'!$B$5:$B$16,'GPA Table'!$E$5:$E$16))</f>
        <v/>
      </c>
      <c r="K26" s="9"/>
      <c r="L26" s="17">
        <f t="shared" si="5"/>
        <v>0</v>
      </c>
      <c r="M26" s="17">
        <f t="shared" si="6"/>
        <v>0</v>
      </c>
      <c r="N26" s="10"/>
      <c r="O26" s="11"/>
    </row>
    <row r="27" spans="1:15" s="5" customFormat="1" ht="16.2" thickBot="1" x14ac:dyDescent="0.35">
      <c r="A27" s="147">
        <f>A26+1</f>
        <v>8</v>
      </c>
      <c r="B27" s="160"/>
      <c r="C27" s="83" t="str">
        <f>IF(B27=0,"",LOOKUP($B27,'Course List'!$C$6:$C$1017,'Course List'!D$6:D$1017))</f>
        <v/>
      </c>
      <c r="D27" s="83" t="str">
        <f>IF(B27=0,"",LOOKUP($B27,'Course List'!$C$6:$C$1017,'Course List'!E$6:E$1017))</f>
        <v/>
      </c>
      <c r="E27" s="83" t="str">
        <f>IF(B27=0,"",LOOKUP($B27,'Course List'!$C$6:$C$1017,'Course List'!F$6:F$1017))</f>
        <v/>
      </c>
      <c r="F27" s="83" t="str">
        <f>IF(B27=0,"",LOOKUP($B27,'Course List'!$C$6:$C$1017,'Course List'!G$6:G$1017))</f>
        <v/>
      </c>
      <c r="G27" s="83" t="str">
        <f>IF(B27=0,"",LOOKUP($B27,'Course List'!$C$6:$C$1017,'Course List'!H$6:H$1017))</f>
        <v/>
      </c>
      <c r="H27" s="47"/>
      <c r="I27" s="49"/>
      <c r="J27" s="35" t="str">
        <f>IF(H27=0,"",LOOKUP(H27,'GPA Table'!$B$5:$B$16,'GPA Table'!$E$5:$E$16))</f>
        <v/>
      </c>
      <c r="K27" s="9"/>
      <c r="L27" s="17">
        <f t="shared" si="5"/>
        <v>0</v>
      </c>
      <c r="M27" s="17">
        <f t="shared" si="6"/>
        <v>0</v>
      </c>
      <c r="N27" s="10"/>
      <c r="O27" s="11"/>
    </row>
    <row r="28" spans="1:15" s="29" customFormat="1" ht="16.2" thickBot="1" x14ac:dyDescent="0.35">
      <c r="A28" s="134"/>
      <c r="B28" s="135" t="str">
        <f>B19</f>
        <v>Semester</v>
      </c>
      <c r="C28" s="135">
        <f>C19+1</f>
        <v>3</v>
      </c>
      <c r="D28" s="135" t="str">
        <f>D19</f>
        <v>Total Credit Hours</v>
      </c>
      <c r="E28" s="135">
        <f>SUM(E29:E36)</f>
        <v>16</v>
      </c>
      <c r="F28" s="136" t="str">
        <f>F10</f>
        <v>FALL</v>
      </c>
      <c r="G28" s="136">
        <f>G19</f>
        <v>2014</v>
      </c>
      <c r="H28" s="45"/>
      <c r="I28" s="46"/>
      <c r="J28" s="55">
        <f>IF(M28=0,0,ROUND(L28/M28,2))</f>
        <v>0</v>
      </c>
      <c r="K28" s="13"/>
      <c r="L28" s="38">
        <f>SUM(L29:L36)</f>
        <v>0</v>
      </c>
      <c r="M28" s="39">
        <f t="shared" ref="M28" si="8">SUM(M29:M36)</f>
        <v>0</v>
      </c>
      <c r="N28" s="14"/>
      <c r="O28" s="12"/>
    </row>
    <row r="29" spans="1:15" s="5" customFormat="1" ht="31.2" x14ac:dyDescent="0.3">
      <c r="A29" s="146">
        <v>1</v>
      </c>
      <c r="B29" s="128" t="s">
        <v>507</v>
      </c>
      <c r="C29" s="129" t="str">
        <f>IF(B29=0,"",LOOKUP($B29,'Course List'!$C$6:$C$1017,'Course List'!D$6:D$1017))</f>
        <v>  057</v>
      </c>
      <c r="D29" s="129" t="str">
        <f>IF(B29=0,"",LOOKUP($B29,'Course List'!$C$6:$C$1017,'Course List'!E$6:E$1017))</f>
        <v> Analytical Mechanics I (w recitation)</v>
      </c>
      <c r="E29" s="129">
        <f>IF(B29=0,"",LOOKUP($B29,'Course List'!$C$6:$C$1017,'Course List'!F$6:F$1017))</f>
        <v>3</v>
      </c>
      <c r="F29" s="129" t="str">
        <f>IF(B29=0,"",LOOKUP($B29,'Course List'!$C$6:$C$1017,'Course List'!G$6:G$1017))</f>
        <v>F &amp; S</v>
      </c>
      <c r="G29" s="129" t="str">
        <f>IF(B29=0,"",LOOKUP($B29,'Course List'!$C$6:$C$1017,'Course List'!H$6:H$1017))</f>
        <v>Prerequisite or concurrent registration: ApSc 2113 (113), Phys 1021 (21)</v>
      </c>
      <c r="H29" s="47"/>
      <c r="I29" s="49"/>
      <c r="J29" s="34" t="str">
        <f>IF(H29=0,"",LOOKUP(H29,'GPA Table'!$B$5:$B$16,'GPA Table'!$E$5:$E$16))</f>
        <v/>
      </c>
      <c r="K29" s="9"/>
      <c r="L29" s="17">
        <f t="shared" ref="L29:L36" si="9">IF(E29=0,0,IF(H29=0,0,J29*E29))</f>
        <v>0</v>
      </c>
      <c r="M29" s="17">
        <f t="shared" ref="M29:M36" si="10">IF(H29=0,0,E29)</f>
        <v>0</v>
      </c>
      <c r="N29" s="10"/>
      <c r="O29" s="11"/>
    </row>
    <row r="30" spans="1:15" s="5" customFormat="1" x14ac:dyDescent="0.3">
      <c r="A30" s="146">
        <f>A29+1</f>
        <v>2</v>
      </c>
      <c r="B30" s="130" t="s">
        <v>421</v>
      </c>
      <c r="C30" s="129" t="str">
        <f>IF(B30=0,"",LOOKUP($B30,'Course List'!$C$6:$C$1017,'Course List'!D$6:D$1017))</f>
        <v>  113</v>
      </c>
      <c r="D30" s="129" t="str">
        <f>IF(B30=0,"",LOOKUP($B30,'Course List'!$C$6:$C$1017,'Course List'!E$6:E$1017))</f>
        <v> Engineering Analysis I</v>
      </c>
      <c r="E30" s="129">
        <f>IF(B30=0,"",LOOKUP($B30,'Course List'!$C$6:$C$1017,'Course List'!F$6:F$1017))</f>
        <v>3</v>
      </c>
      <c r="F30" s="129" t="str">
        <f>IF(B30=0,"",LOOKUP($B30,'Course List'!$C$6:$C$1017,'Course List'!G$6:G$1017))</f>
        <v>F &amp; S</v>
      </c>
      <c r="G30" s="129" t="str">
        <f>IF(B30=0,"",LOOKUP($B30,'Course List'!$C$6:$C$1017,'Course List'!H$6:H$1017))</f>
        <v>Math 1232 (32), UW 1020 (20)</v>
      </c>
      <c r="H30" s="47"/>
      <c r="I30" s="49"/>
      <c r="J30" s="35" t="str">
        <f>IF(H30=0,"",LOOKUP(H30,'GPA Table'!$B$5:$B$16,'GPA Table'!$E$5:$E$16))</f>
        <v/>
      </c>
      <c r="K30" s="9"/>
      <c r="L30" s="17">
        <f t="shared" si="9"/>
        <v>0</v>
      </c>
      <c r="M30" s="17">
        <f t="shared" si="10"/>
        <v>0</v>
      </c>
      <c r="N30" s="10"/>
      <c r="O30" s="11"/>
    </row>
    <row r="31" spans="1:15" s="5" customFormat="1" x14ac:dyDescent="0.3">
      <c r="A31" s="146">
        <f t="shared" ref="A31:A35" si="11">A30+1</f>
        <v>3</v>
      </c>
      <c r="B31" s="128" t="s">
        <v>7</v>
      </c>
      <c r="C31" s="129" t="str">
        <f>IF(B31=0,"",LOOKUP($B31,'Course List'!$C$6:$C$1017,'Course List'!D$6:D$1017))</f>
        <v>---</v>
      </c>
      <c r="D31" s="129" t="str">
        <f>IF(B31=0,"",LOOKUP($B31,'Course List'!$C$6:$C$1017,'Course List'!E$6:E$1017))</f>
        <v>See the H/SS List</v>
      </c>
      <c r="E31" s="129">
        <f>IF(B31=0,"",LOOKUP($B31,'Course List'!$C$6:$C$1017,'Course List'!F$6:F$1017))</f>
        <v>3</v>
      </c>
      <c r="F31" s="129" t="str">
        <f>IF(B31=0,"",LOOKUP($B31,'Course List'!$C$6:$C$1017,'Course List'!G$6:G$1017))</f>
        <v>F &amp; S</v>
      </c>
      <c r="G31" s="129" t="str">
        <f>IF(B31=0,"",LOOKUP($B31,'Course List'!$C$6:$C$1017,'Course List'!H$6:H$1017))</f>
        <v xml:space="preserve"> ---</v>
      </c>
      <c r="H31" s="47"/>
      <c r="I31" s="49"/>
      <c r="J31" s="35" t="str">
        <f>IF(H31=0,"",LOOKUP(H31,'GPA Table'!$B$5:$B$16,'GPA Table'!$E$5:$E$16))</f>
        <v/>
      </c>
      <c r="K31" s="9"/>
      <c r="L31" s="17">
        <f t="shared" si="9"/>
        <v>0</v>
      </c>
      <c r="M31" s="17">
        <f t="shared" si="10"/>
        <v>0</v>
      </c>
      <c r="N31" s="10"/>
      <c r="O31" s="11"/>
    </row>
    <row r="32" spans="1:15" s="5" customFormat="1" ht="15.6" customHeight="1" x14ac:dyDescent="0.3">
      <c r="A32" s="146">
        <f t="shared" si="11"/>
        <v>4</v>
      </c>
      <c r="B32" s="128" t="s">
        <v>75</v>
      </c>
      <c r="C32" s="129">
        <f>IF(B32=0,"",LOOKUP($B32,'Course List'!$C$6:$C$1017,'Course List'!D$6:D$1017))</f>
        <v>32</v>
      </c>
      <c r="D32" s="129" t="str">
        <f>IF(B32=0,"",LOOKUP($B32,'Course List'!$C$6:$C$1017,'Course List'!E$6:E$1017))</f>
        <v>Single-Variable Calculus II</v>
      </c>
      <c r="E32" s="129">
        <f>IF(B32=0,"",LOOKUP($B32,'Course List'!$C$6:$C$1017,'Course List'!F$6:F$1017))</f>
        <v>3</v>
      </c>
      <c r="F32" s="129" t="str">
        <f>IF(B32=0,"",LOOKUP($B32,'Course List'!$C$6:$C$1017,'Course List'!G$6:G$1017))</f>
        <v>F &amp; S</v>
      </c>
      <c r="G32" s="129" t="str">
        <f>IF(B32=0,"",LOOKUP($B32,'Course List'!$C$6:$C$1017,'Course List'!H$6:H$1017))</f>
        <v>Math 1221 (21) or 1231 (31)</v>
      </c>
      <c r="H32" s="47"/>
      <c r="I32" s="49"/>
      <c r="J32" s="35" t="str">
        <f>IF(H32=0,"",LOOKUP(H32,'GPA Table'!$B$5:$B$16,'GPA Table'!$E$5:$E$16))</f>
        <v/>
      </c>
      <c r="K32" s="9"/>
      <c r="L32" s="17">
        <f t="shared" si="9"/>
        <v>0</v>
      </c>
      <c r="M32" s="17">
        <f t="shared" si="10"/>
        <v>0</v>
      </c>
      <c r="N32" s="10"/>
      <c r="O32" s="11"/>
    </row>
    <row r="33" spans="1:15" s="5" customFormat="1" x14ac:dyDescent="0.3">
      <c r="A33" s="146">
        <f t="shared" si="11"/>
        <v>5</v>
      </c>
      <c r="B33" s="128" t="s">
        <v>422</v>
      </c>
      <c r="C33" s="129">
        <f>IF(B33=0,"",LOOKUP($B33,'Course List'!$C$6:$C$1017,'Course List'!D$6:D$1017))</f>
        <v>22</v>
      </c>
      <c r="D33" s="129" t="str">
        <f>IF(B33=0,"",LOOKUP($B33,'Course List'!$C$6:$C$1017,'Course List'!E$6:E$1017))</f>
        <v>University Physics II</v>
      </c>
      <c r="E33" s="129">
        <f>IF(B33=0,"",LOOKUP($B33,'Course List'!$C$6:$C$1017,'Course List'!F$6:F$1017))</f>
        <v>4</v>
      </c>
      <c r="F33" s="129" t="str">
        <f>IF(B33=0,"",LOOKUP($B33,'Course List'!$C$6:$C$1017,'Course List'!G$6:G$1017))</f>
        <v>F &amp; S</v>
      </c>
      <c r="G33" s="129" t="str">
        <f>IF(B33=0,"",LOOKUP($B33,'Course List'!$C$6:$C$1017,'Course List'!H$6:H$1017))</f>
        <v>Phys 1021 (21)</v>
      </c>
      <c r="H33" s="47"/>
      <c r="I33" s="49"/>
      <c r="J33" s="35" t="str">
        <f>IF(H33=0,"",LOOKUP(H33,'GPA Table'!$B$5:$B$16,'GPA Table'!$E$5:$E$16))</f>
        <v/>
      </c>
      <c r="K33" s="9"/>
      <c r="L33" s="17">
        <f t="shared" si="9"/>
        <v>0</v>
      </c>
      <c r="M33" s="17">
        <f t="shared" si="10"/>
        <v>0</v>
      </c>
      <c r="N33" s="10"/>
      <c r="O33" s="11"/>
    </row>
    <row r="34" spans="1:15" s="5" customFormat="1" x14ac:dyDescent="0.3">
      <c r="A34" s="146">
        <f t="shared" si="11"/>
        <v>6</v>
      </c>
      <c r="B34" s="158"/>
      <c r="C34" s="83" t="str">
        <f>IF(B34=0,"",LOOKUP($B34,'Course List'!$C$6:$C$1017,'Course List'!D$6:D$1017))</f>
        <v/>
      </c>
      <c r="D34" s="83" t="str">
        <f>IF(B34=0,"",LOOKUP($B34,'Course List'!$C$6:$C$1017,'Course List'!E$6:E$1017))</f>
        <v/>
      </c>
      <c r="E34" s="83" t="str">
        <f>IF(B34=0,"",LOOKUP($B34,'Course List'!$C$6:$C$1017,'Course List'!F$6:F$1017))</f>
        <v/>
      </c>
      <c r="F34" s="83" t="str">
        <f>IF(B34=0,"",LOOKUP($B34,'Course List'!$C$6:$C$1017,'Course List'!G$6:G$1017))</f>
        <v/>
      </c>
      <c r="G34" s="83" t="str">
        <f>IF(B34=0,"",LOOKUP($B34,'Course List'!$C$6:$C$1017,'Course List'!H$6:H$1017))</f>
        <v/>
      </c>
      <c r="H34" s="47"/>
      <c r="I34" s="49"/>
      <c r="J34" s="35" t="str">
        <f>IF(H34=0,"",LOOKUP(H34,'GPA Table'!$B$5:$B$16,'GPA Table'!$E$5:$E$16))</f>
        <v/>
      </c>
      <c r="K34" s="9"/>
      <c r="L34" s="17">
        <f t="shared" si="9"/>
        <v>0</v>
      </c>
      <c r="M34" s="17">
        <f t="shared" si="10"/>
        <v>0</v>
      </c>
      <c r="N34" s="10"/>
      <c r="O34" s="11"/>
    </row>
    <row r="35" spans="1:15" s="5" customFormat="1" x14ac:dyDescent="0.3">
      <c r="A35" s="146">
        <f t="shared" si="11"/>
        <v>7</v>
      </c>
      <c r="B35" s="159"/>
      <c r="C35" s="83" t="str">
        <f>IF(B35=0,"",LOOKUP($B35,'Course List'!$C$6:$C$1017,'Course List'!D$6:D$1017))</f>
        <v/>
      </c>
      <c r="D35" s="83" t="str">
        <f>IF(B35=0,"",LOOKUP($B35,'Course List'!$C$6:$C$1017,'Course List'!E$6:E$1017))</f>
        <v/>
      </c>
      <c r="E35" s="83" t="str">
        <f>IF(B35=0,"",LOOKUP($B35,'Course List'!$C$6:$C$1017,'Course List'!F$6:F$1017))</f>
        <v/>
      </c>
      <c r="F35" s="83" t="str">
        <f>IF(B35=0,"",LOOKUP($B35,'Course List'!$C$6:$C$1017,'Course List'!G$6:G$1017))</f>
        <v/>
      </c>
      <c r="G35" s="83" t="str">
        <f>IF(B35=0,"",LOOKUP($B35,'Course List'!$C$6:$C$1017,'Course List'!H$6:H$1017))</f>
        <v/>
      </c>
      <c r="H35" s="47"/>
      <c r="I35" s="49"/>
      <c r="J35" s="35" t="str">
        <f>IF(H35=0,"",LOOKUP(H35,'GPA Table'!$B$5:$B$16,'GPA Table'!$E$5:$E$16))</f>
        <v/>
      </c>
      <c r="K35" s="9"/>
      <c r="L35" s="17">
        <f t="shared" si="9"/>
        <v>0</v>
      </c>
      <c r="M35" s="17">
        <f t="shared" si="10"/>
        <v>0</v>
      </c>
      <c r="N35" s="10"/>
      <c r="O35" s="11"/>
    </row>
    <row r="36" spans="1:15" s="5" customFormat="1" ht="16.2" thickBot="1" x14ac:dyDescent="0.35">
      <c r="A36" s="147">
        <f>A35+1</f>
        <v>8</v>
      </c>
      <c r="B36" s="160"/>
      <c r="C36" s="83" t="str">
        <f>IF(B36=0,"",LOOKUP($B36,'Course List'!$C$6:$C$1017,'Course List'!D$6:D$1017))</f>
        <v/>
      </c>
      <c r="D36" s="83" t="str">
        <f>IF(B36=0,"",LOOKUP($B36,'Course List'!$C$6:$C$1017,'Course List'!E$6:E$1017))</f>
        <v/>
      </c>
      <c r="E36" s="83" t="str">
        <f>IF(B36=0,"",LOOKUP($B36,'Course List'!$C$6:$C$1017,'Course List'!F$6:F$1017))</f>
        <v/>
      </c>
      <c r="F36" s="83" t="str">
        <f>IF(B36=0,"",LOOKUP($B36,'Course List'!$C$6:$C$1017,'Course List'!G$6:G$1017))</f>
        <v/>
      </c>
      <c r="G36" s="83" t="str">
        <f>IF(B36=0,"",LOOKUP($B36,'Course List'!$C$6:$C$1017,'Course List'!H$6:H$1017))</f>
        <v/>
      </c>
      <c r="H36" s="47"/>
      <c r="I36" s="49"/>
      <c r="J36" s="35" t="str">
        <f>IF(H36=0,"",LOOKUP(H36,'GPA Table'!$B$5:$B$16,'GPA Table'!$E$5:$E$16))</f>
        <v/>
      </c>
      <c r="K36" s="9"/>
      <c r="L36" s="17">
        <f t="shared" si="9"/>
        <v>0</v>
      </c>
      <c r="M36" s="17">
        <f t="shared" si="10"/>
        <v>0</v>
      </c>
      <c r="N36" s="10"/>
      <c r="O36" s="11"/>
    </row>
    <row r="37" spans="1:15" s="29" customFormat="1" ht="16.2" thickBot="1" x14ac:dyDescent="0.35">
      <c r="A37" s="134"/>
      <c r="B37" s="135" t="str">
        <f>B28</f>
        <v>Semester</v>
      </c>
      <c r="C37" s="135">
        <f>C28+1</f>
        <v>4</v>
      </c>
      <c r="D37" s="135" t="str">
        <f>D28</f>
        <v>Total Credit Hours</v>
      </c>
      <c r="E37" s="135">
        <f>SUM(E38:E45)</f>
        <v>18</v>
      </c>
      <c r="F37" s="136" t="str">
        <f>F19</f>
        <v>SPRING</v>
      </c>
      <c r="G37" s="136">
        <f>G28+1</f>
        <v>2015</v>
      </c>
      <c r="H37" s="45"/>
      <c r="I37" s="46"/>
      <c r="J37" s="55">
        <f>IF(M37=0,0,ROUND(L37/M37,2))</f>
        <v>0</v>
      </c>
      <c r="K37" s="13"/>
      <c r="L37" s="38">
        <f>SUM(L38:L45)</f>
        <v>0</v>
      </c>
      <c r="M37" s="39">
        <f t="shared" ref="M37" si="12">SUM(M38:M45)</f>
        <v>0</v>
      </c>
      <c r="N37" s="14"/>
      <c r="O37" s="12"/>
    </row>
    <row r="38" spans="1:15" s="5" customFormat="1" x14ac:dyDescent="0.3">
      <c r="A38" s="146">
        <v>1</v>
      </c>
      <c r="B38" s="128" t="s">
        <v>423</v>
      </c>
      <c r="C38" s="129" t="str">
        <f>IF(B38=0,"",LOOKUP($B38,'Course List'!$C$6:$C$1017,'Course List'!D$6:D$1017))</f>
        <v>  058</v>
      </c>
      <c r="D38" s="129" t="str">
        <f>IF(B38=0,"",LOOKUP($B38,'Course List'!$C$6:$C$1017,'Course List'!E$6:E$1017))</f>
        <v> Analytical Mechanics II (w recitation)</v>
      </c>
      <c r="E38" s="129">
        <f>IF(B38=0,"",LOOKUP($B38,'Course List'!$C$6:$C$1017,'Course List'!F$6:F$1017))</f>
        <v>3</v>
      </c>
      <c r="F38" s="129" t="str">
        <f>IF(B38=0,"",LOOKUP($B38,'Course List'!$C$6:$C$1017,'Course List'!G$6:G$1017))</f>
        <v>F &amp; S</v>
      </c>
      <c r="G38" s="129" t="str">
        <f>IF(B38=0,"",LOOKUP($B38,'Course List'!$C$6:$C$1017,'Course List'!H$6:H$1017))</f>
        <v>ApSc 2057 (57)</v>
      </c>
      <c r="H38" s="47"/>
      <c r="I38" s="49"/>
      <c r="J38" s="34" t="str">
        <f>IF(H38=0,"",LOOKUP(H38,'GPA Table'!$B$5:$B$16,'GPA Table'!$E$5:$E$16))</f>
        <v/>
      </c>
      <c r="K38" s="9"/>
      <c r="L38" s="17">
        <f t="shared" ref="L38:L45" si="13">IF(E38=0,0,IF(H38=0,0,J38*E38))</f>
        <v>0</v>
      </c>
      <c r="M38" s="17">
        <f t="shared" ref="M38:M45" si="14">IF(H38=0,0,E38)</f>
        <v>0</v>
      </c>
      <c r="N38" s="10"/>
      <c r="O38" s="11"/>
    </row>
    <row r="39" spans="1:15" s="5" customFormat="1" x14ac:dyDescent="0.3">
      <c r="A39" s="146">
        <f>A38+1</f>
        <v>2</v>
      </c>
      <c r="B39" s="130" t="s">
        <v>297</v>
      </c>
      <c r="C39" s="129" t="str">
        <f>IF(B39=0,"",LOOKUP($B39,'Course List'!$C$6:$C$1017,'Course List'!D$6:D$1017))</f>
        <v>  117</v>
      </c>
      <c r="D39" s="129" t="str">
        <f>IF(B39=0,"",LOOKUP($B39,'Course List'!$C$6:$C$1017,'Course List'!E$6:E$1017))</f>
        <v> Engineering Computations (w recitation)</v>
      </c>
      <c r="E39" s="129">
        <f>IF(B39=0,"",LOOKUP($B39,'Course List'!$C$6:$C$1017,'Course List'!F$6:F$1017))</f>
        <v>3</v>
      </c>
      <c r="F39" s="129" t="str">
        <f>IF(B39=0,"",LOOKUP($B39,'Course List'!$C$6:$C$1017,'Course List'!G$6:G$1017))</f>
        <v>S</v>
      </c>
      <c r="G39" s="129" t="str">
        <f>IF(B39=0,"",LOOKUP($B39,'Course List'!$C$6:$C$1017,'Course List'!H$6:H$1017))</f>
        <v>CSCI 1121</v>
      </c>
      <c r="H39" s="47"/>
      <c r="I39" s="49"/>
      <c r="J39" s="35" t="str">
        <f>IF(H39=0,"",LOOKUP(H39,'GPA Table'!$B$5:$B$16,'GPA Table'!$E$5:$E$16))</f>
        <v/>
      </c>
      <c r="K39" s="9"/>
      <c r="L39" s="17">
        <f t="shared" si="13"/>
        <v>0</v>
      </c>
      <c r="M39" s="17">
        <f t="shared" si="14"/>
        <v>0</v>
      </c>
      <c r="N39" s="10"/>
      <c r="O39" s="11"/>
    </row>
    <row r="40" spans="1:15" s="5" customFormat="1" x14ac:dyDescent="0.3">
      <c r="A40" s="146">
        <f t="shared" ref="A40:A42" si="15">A39+1</f>
        <v>3</v>
      </c>
      <c r="B40" s="128" t="s">
        <v>298</v>
      </c>
      <c r="C40" s="129" t="str">
        <f>IF(B40=0,"",LOOKUP($B40,'Course List'!$C$6:$C$1017,'Course List'!D$6:D$1017))</f>
        <v>  120</v>
      </c>
      <c r="D40" s="129" t="str">
        <f>IF(B40=0,"",LOOKUP($B40,'Course List'!$C$6:$C$1017,'Course List'!E$6:E$1017))</f>
        <v> Intro to Mechanics of Solids</v>
      </c>
      <c r="E40" s="129">
        <f>IF(B40=0,"",LOOKUP($B40,'Course List'!$C$6:$C$1017,'Course List'!F$6:F$1017))</f>
        <v>3</v>
      </c>
      <c r="F40" s="129" t="str">
        <f>IF(B40=0,"",LOOKUP($B40,'Course List'!$C$6:$C$1017,'Course List'!G$6:G$1017))</f>
        <v>F &amp; S</v>
      </c>
      <c r="G40" s="129" t="str">
        <f>IF(B40=0,"",LOOKUP($B40,'Course List'!$C$6:$C$1017,'Course List'!H$6:H$1017))</f>
        <v>ApSc 2057 (57), ApSc 2113 (113)</v>
      </c>
      <c r="H40" s="47"/>
      <c r="I40" s="49"/>
      <c r="J40" s="35" t="str">
        <f>IF(H40=0,"",LOOKUP(H40,'GPA Table'!$B$5:$B$16,'GPA Table'!$E$5:$E$16))</f>
        <v/>
      </c>
      <c r="K40" s="9"/>
      <c r="L40" s="17">
        <f t="shared" si="13"/>
        <v>0</v>
      </c>
      <c r="M40" s="17">
        <f t="shared" si="14"/>
        <v>0</v>
      </c>
      <c r="N40" s="10"/>
      <c r="O40" s="11"/>
    </row>
    <row r="41" spans="1:15" s="5" customFormat="1" ht="15.6" customHeight="1" x14ac:dyDescent="0.3">
      <c r="A41" s="146">
        <f t="shared" si="15"/>
        <v>4</v>
      </c>
      <c r="B41" s="128" t="s">
        <v>306</v>
      </c>
      <c r="C41" s="129" t="str">
        <f>IF(B41=0,"",LOOKUP($B41,'Course List'!$C$6:$C$1017,'Course List'!D$6:D$1017))</f>
        <v>  170</v>
      </c>
      <c r="D41" s="129" t="str">
        <f>IF(B41=0,"",LOOKUP($B41,'Course List'!$C$6:$C$1017,'Course List'!E$6:E$1017))</f>
        <v> Intro to Transportation Engine</v>
      </c>
      <c r="E41" s="129">
        <f>IF(B41=0,"",LOOKUP($B41,'Course List'!$C$6:$C$1017,'Course List'!F$6:F$1017))</f>
        <v>3</v>
      </c>
      <c r="F41" s="129" t="str">
        <f>IF(B41=0,"",LOOKUP($B41,'Course List'!$C$6:$C$1017,'Course List'!G$6:G$1017))</f>
        <v>S</v>
      </c>
      <c r="G41" s="129" t="str">
        <f>IF(B41=0,"",LOOKUP($B41,'Course List'!$C$6:$C$1017,'Course List'!H$6:H$1017))</f>
        <v>Math 2233 (33)</v>
      </c>
      <c r="H41" s="47"/>
      <c r="I41" s="49"/>
      <c r="J41" s="35" t="str">
        <f>IF(H41=0,"",LOOKUP(H41,'GPA Table'!$B$5:$B$16,'GPA Table'!$E$5:$E$16))</f>
        <v/>
      </c>
      <c r="K41" s="9"/>
      <c r="L41" s="17">
        <f t="shared" si="13"/>
        <v>0</v>
      </c>
      <c r="M41" s="17">
        <f t="shared" si="14"/>
        <v>0</v>
      </c>
      <c r="N41" s="10"/>
      <c r="O41" s="11"/>
    </row>
    <row r="42" spans="1:15" s="5" customFormat="1" x14ac:dyDescent="0.3">
      <c r="A42" s="146">
        <f t="shared" si="15"/>
        <v>5</v>
      </c>
      <c r="B42" s="128" t="s">
        <v>424</v>
      </c>
      <c r="C42" s="129">
        <f>IF(B42=0,"",LOOKUP($B42,'Course List'!$C$6:$C$1017,'Course List'!D$6:D$1017))</f>
        <v>1</v>
      </c>
      <c r="D42" s="129" t="str">
        <f>IF(B42=0,"",LOOKUP($B42,'Course List'!$C$6:$C$1017,'Course List'!E$6:E$1017))</f>
        <v>Physical Geology</v>
      </c>
      <c r="E42" s="129">
        <f>IF(B42=0,"",LOOKUP($B42,'Course List'!$C$6:$C$1017,'Course List'!F$6:F$1017))</f>
        <v>3</v>
      </c>
      <c r="F42" s="129" t="str">
        <f>IF(B42=0,"",LOOKUP($B42,'Course List'!$C$6:$C$1017,'Course List'!G$6:G$1017))</f>
        <v>F &amp; S</v>
      </c>
      <c r="G42" s="129" t="str">
        <f>IF(B42=0,"",LOOKUP($B42,'Course List'!$C$6:$C$1017,'Course List'!H$6:H$1017))</f>
        <v xml:space="preserve"> ---</v>
      </c>
      <c r="H42" s="47"/>
      <c r="I42" s="49"/>
      <c r="J42" s="35" t="str">
        <f>IF(H42=0,"",LOOKUP(H42,'GPA Table'!$B$5:$B$16,'GPA Table'!$E$5:$E$16))</f>
        <v/>
      </c>
      <c r="K42" s="9"/>
      <c r="L42" s="17">
        <f t="shared" si="13"/>
        <v>0</v>
      </c>
      <c r="M42" s="17">
        <f t="shared" si="14"/>
        <v>0</v>
      </c>
      <c r="N42" s="10"/>
      <c r="O42" s="11"/>
    </row>
    <row r="43" spans="1:15" s="5" customFormat="1" x14ac:dyDescent="0.3">
      <c r="A43" s="146">
        <f>A42+1</f>
        <v>6</v>
      </c>
      <c r="B43" s="128" t="s">
        <v>11</v>
      </c>
      <c r="C43" s="129" t="str">
        <f>IF(B43=0,"",LOOKUP($B43,'Course List'!$C$6:$C$1017,'Course List'!D$6:D$1017))</f>
        <v>---</v>
      </c>
      <c r="D43" s="129" t="str">
        <f>IF(B43=0,"",LOOKUP($B43,'Course List'!$C$6:$C$1017,'Course List'!E$6:E$1017))</f>
        <v>See the H/SS List</v>
      </c>
      <c r="E43" s="129">
        <f>IF(B43=0,"",LOOKUP($B43,'Course List'!$C$6:$C$1017,'Course List'!F$6:F$1017))</f>
        <v>3</v>
      </c>
      <c r="F43" s="129" t="str">
        <f>IF(B43=0,"",LOOKUP($B43,'Course List'!$C$6:$C$1017,'Course List'!G$6:G$1017))</f>
        <v>F &amp; S</v>
      </c>
      <c r="G43" s="129" t="str">
        <f>IF(B43=0,"",LOOKUP($B43,'Course List'!$C$6:$C$1017,'Course List'!H$6:H$1017))</f>
        <v xml:space="preserve"> ---</v>
      </c>
      <c r="H43" s="47"/>
      <c r="I43" s="49"/>
      <c r="J43" s="35" t="str">
        <f>IF(H43=0,"",LOOKUP(H43,'GPA Table'!$B$5:$B$16,'GPA Table'!$E$5:$E$16))</f>
        <v/>
      </c>
      <c r="K43" s="9"/>
      <c r="L43" s="17">
        <f t="shared" si="13"/>
        <v>0</v>
      </c>
      <c r="M43" s="17">
        <f t="shared" si="14"/>
        <v>0</v>
      </c>
      <c r="N43" s="10"/>
      <c r="O43" s="11"/>
    </row>
    <row r="44" spans="1:15" s="5" customFormat="1" x14ac:dyDescent="0.3">
      <c r="A44" s="146">
        <f>A43+1</f>
        <v>7</v>
      </c>
      <c r="B44" s="159"/>
      <c r="C44" s="83" t="str">
        <f>IF(B44=0,"",LOOKUP($B44,'Course List'!$C$6:$C$1017,'Course List'!D$6:D$1017))</f>
        <v/>
      </c>
      <c r="D44" s="83" t="str">
        <f>IF(B44=0,"",LOOKUP($B44,'Course List'!$C$6:$C$1017,'Course List'!E$6:E$1017))</f>
        <v/>
      </c>
      <c r="E44" s="83" t="str">
        <f>IF(B44=0,"",LOOKUP($B44,'Course List'!$C$6:$C$1017,'Course List'!F$6:F$1017))</f>
        <v/>
      </c>
      <c r="F44" s="83" t="str">
        <f>IF(B44=0,"",LOOKUP($B44,'Course List'!$C$6:$C$1017,'Course List'!G$6:G$1017))</f>
        <v/>
      </c>
      <c r="G44" s="83" t="str">
        <f>IF(B44=0,"",LOOKUP($B44,'Course List'!$C$6:$C$1017,'Course List'!H$6:H$1017))</f>
        <v/>
      </c>
      <c r="H44" s="47"/>
      <c r="I44" s="49"/>
      <c r="J44" s="35" t="str">
        <f>IF(H44=0,"",LOOKUP(H44,'GPA Table'!$B$5:$B$16,'GPA Table'!$E$5:$E$16))</f>
        <v/>
      </c>
      <c r="K44" s="9"/>
      <c r="L44" s="17">
        <f t="shared" si="13"/>
        <v>0</v>
      </c>
      <c r="M44" s="17">
        <f t="shared" si="14"/>
        <v>0</v>
      </c>
      <c r="N44" s="10"/>
      <c r="O44" s="11"/>
    </row>
    <row r="45" spans="1:15" s="5" customFormat="1" ht="16.2" thickBot="1" x14ac:dyDescent="0.35">
      <c r="A45" s="147">
        <f>A44+1</f>
        <v>8</v>
      </c>
      <c r="B45" s="160"/>
      <c r="C45" s="83" t="str">
        <f>IF(B45=0,"",LOOKUP($B45,'Course List'!$C$6:$C$1017,'Course List'!D$6:D$1017))</f>
        <v/>
      </c>
      <c r="D45" s="83" t="str">
        <f>IF(B45=0,"",LOOKUP($B45,'Course List'!$C$6:$C$1017,'Course List'!E$6:E$1017))</f>
        <v/>
      </c>
      <c r="E45" s="83" t="str">
        <f>IF(B45=0,"",LOOKUP($B45,'Course List'!$C$6:$C$1017,'Course List'!F$6:F$1017))</f>
        <v/>
      </c>
      <c r="F45" s="83" t="str">
        <f>IF(B45=0,"",LOOKUP($B45,'Course List'!$C$6:$C$1017,'Course List'!G$6:G$1017))</f>
        <v/>
      </c>
      <c r="G45" s="83" t="str">
        <f>IF(B45=0,"",LOOKUP($B45,'Course List'!$C$6:$C$1017,'Course List'!H$6:H$1017))</f>
        <v/>
      </c>
      <c r="H45" s="47"/>
      <c r="I45" s="49"/>
      <c r="J45" s="35" t="str">
        <f>IF(H45=0,"",LOOKUP(H45,'GPA Table'!$B$5:$B$16,'GPA Table'!$E$5:$E$16))</f>
        <v/>
      </c>
      <c r="K45" s="9"/>
      <c r="L45" s="17">
        <f t="shared" si="13"/>
        <v>0</v>
      </c>
      <c r="M45" s="17">
        <f t="shared" si="14"/>
        <v>0</v>
      </c>
      <c r="N45" s="10"/>
      <c r="O45" s="11"/>
    </row>
    <row r="46" spans="1:15" s="29" customFormat="1" ht="16.2" thickBot="1" x14ac:dyDescent="0.35">
      <c r="A46" s="134"/>
      <c r="B46" s="135" t="str">
        <f>B37</f>
        <v>Semester</v>
      </c>
      <c r="C46" s="135">
        <f>C37+1</f>
        <v>5</v>
      </c>
      <c r="D46" s="135" t="str">
        <f>D37</f>
        <v>Total Credit Hours</v>
      </c>
      <c r="E46" s="135">
        <f>SUM(E47:E54)</f>
        <v>18</v>
      </c>
      <c r="F46" s="136" t="str">
        <f>F28</f>
        <v>FALL</v>
      </c>
      <c r="G46" s="136">
        <f>G37</f>
        <v>2015</v>
      </c>
      <c r="H46" s="45"/>
      <c r="I46" s="46"/>
      <c r="J46" s="55">
        <f>IF(M46=0,0,ROUND(L46/M46,2))</f>
        <v>0</v>
      </c>
      <c r="K46" s="13"/>
      <c r="L46" s="38">
        <f t="shared" ref="L46:M46" si="16">SUM(L47:L54)</f>
        <v>0</v>
      </c>
      <c r="M46" s="39">
        <f t="shared" si="16"/>
        <v>0</v>
      </c>
      <c r="N46" s="14"/>
      <c r="O46" s="12"/>
    </row>
    <row r="47" spans="1:15" s="5" customFormat="1" x14ac:dyDescent="0.3">
      <c r="A47" s="146">
        <v>1</v>
      </c>
      <c r="B47" s="128" t="s">
        <v>425</v>
      </c>
      <c r="C47" s="129">
        <f>IF(B47=0,"",LOOKUP($B47,'Course List'!$C$6:$C$1017,'Course List'!D$6:D$1017))</f>
        <v>115</v>
      </c>
      <c r="D47" s="129" t="str">
        <f>IF(B47=0,"",LOOKUP($B47,'Course List'!$C$6:$C$1017,'Course List'!E$6:E$1017))</f>
        <v>Engineering Analysis III</v>
      </c>
      <c r="E47" s="129">
        <f>IF(B47=0,"",LOOKUP($B47,'Course List'!$C$6:$C$1017,'Course List'!F$6:F$1017))</f>
        <v>3</v>
      </c>
      <c r="F47" s="129" t="str">
        <f>IF(B47=0,"",LOOKUP($B47,'Course List'!$C$6:$C$1017,'Course List'!G$6:G$1017))</f>
        <v>F &amp; S</v>
      </c>
      <c r="G47" s="129" t="str">
        <f>IF(B47=0,"",LOOKUP($B47,'Course List'!$C$6:$C$1017,'Course List'!H$6:H$1017))</f>
        <v>Math 1232 (32), UW 1020 (20)</v>
      </c>
      <c r="H47" s="47"/>
      <c r="I47" s="49"/>
      <c r="J47" s="34" t="str">
        <f>IF(H47=0,"",LOOKUP(H47,'GPA Table'!$B$5:$B$16,'GPA Table'!$E$5:$E$16))</f>
        <v/>
      </c>
      <c r="K47" s="9"/>
      <c r="L47" s="17">
        <f t="shared" ref="L47:L54" si="17">IF(E47=0,0,IF(H47=0,0,J47*E47))</f>
        <v>0</v>
      </c>
      <c r="M47" s="17">
        <f t="shared" ref="M47:M54" si="18">IF(H47=0,0,E47)</f>
        <v>0</v>
      </c>
      <c r="N47" s="10"/>
      <c r="O47" s="11"/>
    </row>
    <row r="48" spans="1:15" s="5" customFormat="1" x14ac:dyDescent="0.3">
      <c r="A48" s="146">
        <f>A47+1</f>
        <v>2</v>
      </c>
      <c r="B48" s="130" t="s">
        <v>307</v>
      </c>
      <c r="C48" s="129" t="str">
        <f>IF(B48=0,"",LOOKUP($B48,'Course List'!$C$6:$C$1017,'Course List'!D$6:D$1017))</f>
        <v>  166</v>
      </c>
      <c r="D48" s="129" t="str">
        <f>IF(B48=0,"",LOOKUP($B48,'Course List'!$C$6:$C$1017,'Course List'!E$6:E$1017))</f>
        <v> Materials Engineering</v>
      </c>
      <c r="E48" s="129">
        <f>IF(B48=0,"",LOOKUP($B48,'Course List'!$C$6:$C$1017,'Course List'!F$6:F$1017))</f>
        <v>2</v>
      </c>
      <c r="F48" s="129" t="str">
        <f>IF(B48=0,"",LOOKUP($B48,'Course List'!$C$6:$C$1017,'Course List'!G$6:G$1017))</f>
        <v>F</v>
      </c>
      <c r="G48" s="129" t="str">
        <f>IF(B48=0,"",LOOKUP($B48,'Course List'!$C$6:$C$1017,'Course List'!H$6:H$1017))</f>
        <v xml:space="preserve">CE 2220 (120) </v>
      </c>
      <c r="H48" s="47"/>
      <c r="I48" s="49"/>
      <c r="J48" s="35" t="str">
        <f>IF(H48=0,"",LOOKUP(H48,'GPA Table'!$B$5:$B$16,'GPA Table'!$E$5:$E$16))</f>
        <v/>
      </c>
      <c r="K48" s="9"/>
      <c r="L48" s="17">
        <f t="shared" si="17"/>
        <v>0</v>
      </c>
      <c r="M48" s="17">
        <f t="shared" si="18"/>
        <v>0</v>
      </c>
      <c r="N48" s="10"/>
      <c r="O48" s="11"/>
    </row>
    <row r="49" spans="1:15" s="5" customFormat="1" x14ac:dyDescent="0.3">
      <c r="A49" s="146">
        <f t="shared" ref="A49:A51" si="19">A48+1</f>
        <v>3</v>
      </c>
      <c r="B49" s="128" t="s">
        <v>308</v>
      </c>
      <c r="C49" s="129" t="str">
        <f>IF(B49=0,"",LOOKUP($B49,'Course List'!$C$6:$C$1017,'Course List'!D$6:D$1017))</f>
        <v>  167W</v>
      </c>
      <c r="D49" s="129" t="str">
        <f>IF(B49=0,"",LOOKUP($B49,'Course List'!$C$6:$C$1017,'Course List'!E$6:E$1017))</f>
        <v> Mechanics of Materials Lab (WID)</v>
      </c>
      <c r="E49" s="129">
        <f>IF(B49=0,"",LOOKUP($B49,'Course List'!$C$6:$C$1017,'Course List'!F$6:F$1017))</f>
        <v>1</v>
      </c>
      <c r="F49" s="129" t="str">
        <f>IF(B49=0,"",LOOKUP($B49,'Course List'!$C$6:$C$1017,'Course List'!G$6:G$1017))</f>
        <v>F</v>
      </c>
      <c r="G49" s="129" t="str">
        <f>IF(B49=0,"",LOOKUP($B49,'Course List'!$C$6:$C$1017,'Course List'!H$6:H$1017))</f>
        <v xml:space="preserve">CE 2220 (120) </v>
      </c>
      <c r="H49" s="47"/>
      <c r="I49" s="49"/>
      <c r="J49" s="35" t="str">
        <f>IF(H49=0,"",LOOKUP(H49,'GPA Table'!$B$5:$B$16,'GPA Table'!$E$5:$E$16))</f>
        <v/>
      </c>
      <c r="K49" s="9"/>
      <c r="L49" s="17">
        <f t="shared" si="17"/>
        <v>0</v>
      </c>
      <c r="M49" s="17">
        <f t="shared" si="18"/>
        <v>0</v>
      </c>
      <c r="N49" s="10"/>
      <c r="O49" s="11"/>
    </row>
    <row r="50" spans="1:15" s="5" customFormat="1" ht="15.6" customHeight="1" x14ac:dyDescent="0.3">
      <c r="A50" s="146">
        <f t="shared" si="19"/>
        <v>4</v>
      </c>
      <c r="B50" s="128" t="s">
        <v>309</v>
      </c>
      <c r="C50" s="129" t="str">
        <f>IF(B50=0,"",LOOKUP($B50,'Course List'!$C$6:$C$1017,'Course List'!D$6:D$1017))</f>
        <v>  121</v>
      </c>
      <c r="D50" s="129" t="str">
        <f>IF(B50=0,"",LOOKUP($B50,'Course List'!$C$6:$C$1017,'Course List'!E$6:E$1017))</f>
        <v> Structural Theory I (w recitation)</v>
      </c>
      <c r="E50" s="129">
        <f>IF(B50=0,"",LOOKUP($B50,'Course List'!$C$6:$C$1017,'Course List'!F$6:F$1017))</f>
        <v>3</v>
      </c>
      <c r="F50" s="129" t="str">
        <f>IF(B50=0,"",LOOKUP($B50,'Course List'!$C$6:$C$1017,'Course List'!G$6:G$1017))</f>
        <v>F</v>
      </c>
      <c r="G50" s="129" t="str">
        <f>IF(B50=0,"",LOOKUP($B50,'Course List'!$C$6:$C$1017,'Course List'!H$6:H$1017))</f>
        <v>CE 2210 (117), CE 2220 (120)</v>
      </c>
      <c r="H50" s="47"/>
      <c r="I50" s="49"/>
      <c r="J50" s="35" t="str">
        <f>IF(H50=0,"",LOOKUP(H50,'GPA Table'!$B$5:$B$16,'GPA Table'!$E$5:$E$16))</f>
        <v/>
      </c>
      <c r="K50" s="9"/>
      <c r="L50" s="17">
        <f t="shared" si="17"/>
        <v>0</v>
      </c>
      <c r="M50" s="17">
        <f t="shared" si="18"/>
        <v>0</v>
      </c>
      <c r="N50" s="10"/>
      <c r="O50" s="11"/>
    </row>
    <row r="51" spans="1:15" s="5" customFormat="1" ht="31.2" x14ac:dyDescent="0.3">
      <c r="A51" s="146">
        <f t="shared" si="19"/>
        <v>5</v>
      </c>
      <c r="B51" s="128" t="s">
        <v>316</v>
      </c>
      <c r="C51" s="129" t="str">
        <f>IF(B51=0,"",LOOKUP($B51,'Course List'!$C$6:$C$1017,'Course List'!D$6:D$1017))</f>
        <v>  171</v>
      </c>
      <c r="D51" s="129" t="str">
        <f>IF(B51=0,"",LOOKUP($B51,'Course List'!$C$6:$C$1017,'Course List'!E$6:E$1017))</f>
        <v> Highway Engineering &amp; Design</v>
      </c>
      <c r="E51" s="129">
        <f>IF(B51=0,"",LOOKUP($B51,'Course List'!$C$6:$C$1017,'Course List'!F$6:F$1017))</f>
        <v>3</v>
      </c>
      <c r="F51" s="129" t="str">
        <f>IF(B51=0,"",LOOKUP($B51,'Course List'!$C$6:$C$1017,'Course List'!G$6:G$1017))</f>
        <v>F</v>
      </c>
      <c r="G51" s="129" t="str">
        <f>IF(B51=0,"",LOOKUP($B51,'Course List'!$C$6:$C$1017,'Course List'!H$6:H$1017))</f>
        <v>Math 2233 (33) or ApSc 3115 (115), CE 2220 (120)</v>
      </c>
      <c r="H51" s="47"/>
      <c r="I51" s="49"/>
      <c r="J51" s="35" t="str">
        <f>IF(H51=0,"",LOOKUP(H51,'GPA Table'!$B$5:$B$16,'GPA Table'!$E$5:$E$16))</f>
        <v/>
      </c>
      <c r="K51" s="9"/>
      <c r="L51" s="17">
        <f t="shared" si="17"/>
        <v>0</v>
      </c>
      <c r="M51" s="17">
        <f t="shared" si="18"/>
        <v>0</v>
      </c>
      <c r="N51" s="10"/>
      <c r="O51" s="11"/>
    </row>
    <row r="52" spans="1:15" s="5" customFormat="1" x14ac:dyDescent="0.3">
      <c r="A52" s="146">
        <f>A51+1</f>
        <v>6</v>
      </c>
      <c r="B52" s="128" t="s">
        <v>13</v>
      </c>
      <c r="C52" s="129" t="str">
        <f>IF(B52=0,"",LOOKUP($B52,'Course List'!$C$6:$C$1017,'Course List'!D$6:D$1017))</f>
        <v>---</v>
      </c>
      <c r="D52" s="129" t="str">
        <f>IF(B52=0,"",LOOKUP($B52,'Course List'!$C$6:$C$1017,'Course List'!E$6:E$1017))</f>
        <v>See the H/SS List</v>
      </c>
      <c r="E52" s="129">
        <f>IF(B52=0,"",LOOKUP($B52,'Course List'!$C$6:$C$1017,'Course List'!F$6:F$1017))</f>
        <v>3</v>
      </c>
      <c r="F52" s="129" t="str">
        <f>IF(B52=0,"",LOOKUP($B52,'Course List'!$C$6:$C$1017,'Course List'!G$6:G$1017))</f>
        <v>F &amp; S</v>
      </c>
      <c r="G52" s="129" t="str">
        <f>IF(B52=0,"",LOOKUP($B52,'Course List'!$C$6:$C$1017,'Course List'!H$6:H$1017))</f>
        <v xml:space="preserve"> ---</v>
      </c>
      <c r="H52" s="47"/>
      <c r="I52" s="49"/>
      <c r="J52" s="35" t="str">
        <f>IF(H52=0,"",LOOKUP(H52,'GPA Table'!$B$5:$B$16,'GPA Table'!$E$5:$E$16))</f>
        <v/>
      </c>
      <c r="K52" s="9"/>
      <c r="L52" s="17">
        <f t="shared" si="17"/>
        <v>0</v>
      </c>
      <c r="M52" s="17">
        <f t="shared" si="18"/>
        <v>0</v>
      </c>
      <c r="N52" s="10"/>
      <c r="O52" s="11"/>
    </row>
    <row r="53" spans="1:15" s="5" customFormat="1" x14ac:dyDescent="0.3">
      <c r="A53" s="146">
        <f>A52+1</f>
        <v>7</v>
      </c>
      <c r="B53" s="131" t="s">
        <v>286</v>
      </c>
      <c r="C53" s="129">
        <f>IF(B53=0,"",LOOKUP($B53,'Course List'!$C$6:$C$1017,'Course List'!D$6:D$1017))</f>
        <v>126</v>
      </c>
      <c r="D53" s="129" t="str">
        <f>IF(B53=0,"",LOOKUP($B53,'Course List'!$C$6:$C$1017,'Course List'!E$6:E$1017))</f>
        <v>Fluid Mechanics</v>
      </c>
      <c r="E53" s="129">
        <f>IF(B53=0,"",LOOKUP($B53,'Course List'!$C$6:$C$1017,'Course List'!F$6:F$1017))</f>
        <v>3</v>
      </c>
      <c r="F53" s="129" t="str">
        <f>IF(B53=0,"",LOOKUP($B53,'Course List'!$C$6:$C$1017,'Course List'!G$6:G$1017))</f>
        <v>F</v>
      </c>
      <c r="G53" s="129" t="str">
        <f>IF(B53=0,"",LOOKUP($B53,'Course List'!$C$6:$C$1017,'Course List'!H$6:H$1017))</f>
        <v>ApSc 2058 (58)</v>
      </c>
      <c r="H53" s="47"/>
      <c r="I53" s="49"/>
      <c r="J53" s="35" t="str">
        <f>IF(H53=0,"",LOOKUP(H53,'GPA Table'!$B$5:$B$16,'GPA Table'!$E$5:$E$16))</f>
        <v/>
      </c>
      <c r="K53" s="9"/>
      <c r="L53" s="17">
        <f t="shared" si="17"/>
        <v>0</v>
      </c>
      <c r="M53" s="17">
        <f t="shared" si="18"/>
        <v>0</v>
      </c>
      <c r="N53" s="10"/>
      <c r="O53" s="11"/>
    </row>
    <row r="54" spans="1:15" s="5" customFormat="1" ht="16.2" thickBot="1" x14ac:dyDescent="0.35">
      <c r="A54" s="147">
        <f>A53+1</f>
        <v>8</v>
      </c>
      <c r="B54" s="160"/>
      <c r="C54" s="83" t="str">
        <f>IF(B54=0,"",LOOKUP($B54,'Course List'!$C$6:$C$1017,'Course List'!D$6:D$1017))</f>
        <v/>
      </c>
      <c r="D54" s="83" t="str">
        <f>IF(B54=0,"",LOOKUP($B54,'Course List'!$C$6:$C$1017,'Course List'!E$6:E$1017))</f>
        <v/>
      </c>
      <c r="E54" s="83" t="str">
        <f>IF(B54=0,"",LOOKUP($B54,'Course List'!$C$6:$C$1017,'Course List'!F$6:F$1017))</f>
        <v/>
      </c>
      <c r="F54" s="83" t="str">
        <f>IF(B54=0,"",LOOKUP($B54,'Course List'!$C$6:$C$1017,'Course List'!G$6:G$1017))</f>
        <v/>
      </c>
      <c r="G54" s="83" t="str">
        <f>IF(B54=0,"",LOOKUP($B54,'Course List'!$C$6:$C$1017,'Course List'!H$6:H$1017))</f>
        <v/>
      </c>
      <c r="H54" s="47"/>
      <c r="I54" s="49"/>
      <c r="J54" s="35" t="str">
        <f>IF(H54=0,"",LOOKUP(H54,'GPA Table'!$B$5:$B$16,'GPA Table'!$E$5:$E$16))</f>
        <v/>
      </c>
      <c r="K54" s="9"/>
      <c r="L54" s="17">
        <f t="shared" si="17"/>
        <v>0</v>
      </c>
      <c r="M54" s="17">
        <f t="shared" si="18"/>
        <v>0</v>
      </c>
      <c r="N54" s="10"/>
      <c r="O54" s="11"/>
    </row>
    <row r="55" spans="1:15" s="29" customFormat="1" ht="16.2" thickBot="1" x14ac:dyDescent="0.35">
      <c r="A55" s="134"/>
      <c r="B55" s="135" t="str">
        <f>B46</f>
        <v>Semester</v>
      </c>
      <c r="C55" s="135">
        <f>C46+1</f>
        <v>6</v>
      </c>
      <c r="D55" s="135" t="str">
        <f>D46</f>
        <v>Total Credit Hours</v>
      </c>
      <c r="E55" s="135">
        <f>SUM(E56:E63)</f>
        <v>17</v>
      </c>
      <c r="F55" s="136" t="str">
        <f>F37</f>
        <v>SPRING</v>
      </c>
      <c r="G55" s="136">
        <f>G46+1</f>
        <v>2016</v>
      </c>
      <c r="H55" s="45"/>
      <c r="I55" s="46"/>
      <c r="J55" s="55">
        <f>IF(M55=0,0,ROUND(L55/M55,2))</f>
        <v>0</v>
      </c>
      <c r="K55" s="13"/>
      <c r="L55" s="38">
        <f t="shared" ref="L55:M55" si="20">SUM(L56:L63)</f>
        <v>0</v>
      </c>
      <c r="M55" s="39">
        <f t="shared" si="20"/>
        <v>0</v>
      </c>
      <c r="N55" s="14"/>
      <c r="O55" s="12"/>
    </row>
    <row r="56" spans="1:15" s="5" customFormat="1" x14ac:dyDescent="0.3">
      <c r="A56" s="146">
        <v>1</v>
      </c>
      <c r="B56" s="128" t="s">
        <v>310</v>
      </c>
      <c r="C56" s="129" t="str">
        <f>IF(B56=0,"",LOOKUP($B56,'Course List'!$C$6:$C$1017,'Course List'!D$6:D$1017))</f>
        <v>  122</v>
      </c>
      <c r="D56" s="129" t="str">
        <f>IF(B56=0,"",LOOKUP($B56,'Course List'!$C$6:$C$1017,'Course List'!E$6:E$1017))</f>
        <v> Structural Theory II (w recitation)</v>
      </c>
      <c r="E56" s="129">
        <f>IF(B56=0,"",LOOKUP($B56,'Course List'!$C$6:$C$1017,'Course List'!F$6:F$1017))</f>
        <v>3</v>
      </c>
      <c r="F56" s="129" t="str">
        <f>IF(B56=0,"",LOOKUP($B56,'Course List'!$C$6:$C$1017,'Course List'!G$6:G$1017))</f>
        <v>S</v>
      </c>
      <c r="G56" s="129" t="str">
        <f>IF(B56=0,"",LOOKUP($B56,'Course List'!$C$6:$C$1017,'Course List'!H$6:H$1017))</f>
        <v>CE 3230 (121)</v>
      </c>
      <c r="H56" s="47"/>
      <c r="I56" s="49"/>
      <c r="J56" s="34" t="str">
        <f>IF(H56=0,"",LOOKUP(H56,'GPA Table'!$B$5:$B$16,'GPA Table'!$E$5:$E$16))</f>
        <v/>
      </c>
      <c r="K56" s="9"/>
      <c r="L56" s="17">
        <f t="shared" ref="L56:L63" si="21">IF(E56=0,0,IF(H56=0,0,J56*E56))</f>
        <v>0</v>
      </c>
      <c r="M56" s="17">
        <f t="shared" ref="M56:M63" si="22">IF(H56=0,0,E56)</f>
        <v>0</v>
      </c>
      <c r="N56" s="10"/>
      <c r="O56" s="11"/>
    </row>
    <row r="57" spans="1:15" s="5" customFormat="1" x14ac:dyDescent="0.3">
      <c r="A57" s="146">
        <f>A56+1</f>
        <v>2</v>
      </c>
      <c r="B57" s="130" t="s">
        <v>311</v>
      </c>
      <c r="C57" s="129" t="str">
        <f>IF(B57=0,"",LOOKUP($B57,'Course List'!$C$6:$C$1017,'Course List'!D$6:D$1017))</f>
        <v>  192</v>
      </c>
      <c r="D57" s="129" t="str">
        <f>IF(B57=0,"",LOOKUP($B57,'Course List'!$C$6:$C$1017,'Course List'!E$6:E$1017))</f>
        <v> Reinforced Concrete Structures</v>
      </c>
      <c r="E57" s="129">
        <f>IF(B57=0,"",LOOKUP($B57,'Course List'!$C$6:$C$1017,'Course List'!F$6:F$1017))</f>
        <v>3</v>
      </c>
      <c r="F57" s="129" t="str">
        <f>IF(B57=0,"",LOOKUP($B57,'Course List'!$C$6:$C$1017,'Course List'!G$6:G$1017))</f>
        <v>S</v>
      </c>
      <c r="G57" s="129" t="str">
        <f>IF(B57=0,"",LOOKUP($B57,'Course List'!$C$6:$C$1017,'Course List'!H$6:H$1017))</f>
        <v>Concurrent Registration CE 3240 (122)</v>
      </c>
      <c r="H57" s="47"/>
      <c r="I57" s="49"/>
      <c r="J57" s="35" t="str">
        <f>IF(H57=0,"",LOOKUP(H57,'GPA Table'!$B$5:$B$16,'GPA Table'!$E$5:$E$16))</f>
        <v/>
      </c>
      <c r="K57" s="9"/>
      <c r="L57" s="17">
        <f t="shared" si="21"/>
        <v>0</v>
      </c>
      <c r="M57" s="17">
        <f t="shared" si="22"/>
        <v>0</v>
      </c>
      <c r="N57" s="10"/>
      <c r="O57" s="11"/>
    </row>
    <row r="58" spans="1:15" s="5" customFormat="1" x14ac:dyDescent="0.3">
      <c r="A58" s="146">
        <f t="shared" ref="A58:A60" si="23">A57+1</f>
        <v>3</v>
      </c>
      <c r="B58" s="128" t="s">
        <v>312</v>
      </c>
      <c r="C58" s="129" t="str">
        <f>IF(B58=0,"",LOOKUP($B58,'Course List'!$C$6:$C$1017,'Course List'!D$6:D$1017))</f>
        <v>  194</v>
      </c>
      <c r="D58" s="129" t="str">
        <f>IF(B58=0,"",LOOKUP($B58,'Course List'!$C$6:$C$1017,'Course List'!E$6:E$1017))</f>
        <v> Envir Eng I:Water Resourc&amp;Qual</v>
      </c>
      <c r="E58" s="129">
        <f>IF(B58=0,"",LOOKUP($B58,'Course List'!$C$6:$C$1017,'Course List'!F$6:F$1017))</f>
        <v>3</v>
      </c>
      <c r="F58" s="129" t="str">
        <f>IF(B58=0,"",LOOKUP($B58,'Course List'!$C$6:$C$1017,'Course List'!G$6:G$1017))</f>
        <v>S</v>
      </c>
      <c r="G58" s="129" t="str">
        <f>IF(B58=0,"",LOOKUP($B58,'Course List'!$C$6:$C$1017,'Course List'!H$6:H$1017))</f>
        <v>CE3610 (193)</v>
      </c>
      <c r="H58" s="47"/>
      <c r="I58" s="49"/>
      <c r="J58" s="35" t="str">
        <f>IF(H58=0,"",LOOKUP(H58,'GPA Table'!$B$5:$B$16,'GPA Table'!$E$5:$E$16))</f>
        <v/>
      </c>
      <c r="K58" s="9"/>
      <c r="L58" s="17">
        <f t="shared" si="21"/>
        <v>0</v>
      </c>
      <c r="M58" s="17">
        <f t="shared" si="22"/>
        <v>0</v>
      </c>
      <c r="N58" s="10"/>
      <c r="O58" s="11"/>
    </row>
    <row r="59" spans="1:15" s="5" customFormat="1" ht="15.6" customHeight="1" x14ac:dyDescent="0.3">
      <c r="A59" s="146">
        <f t="shared" si="23"/>
        <v>4</v>
      </c>
      <c r="B59" s="128" t="s">
        <v>313</v>
      </c>
      <c r="C59" s="129" t="str">
        <f>IF(B59=0,"",LOOKUP($B59,'Course List'!$C$6:$C$1017,'Course List'!D$6:D$1017))</f>
        <v>  189</v>
      </c>
      <c r="D59" s="129" t="str">
        <f>IF(B59=0,"",LOOKUP($B59,'Course List'!$C$6:$C$1017,'Course List'!E$6:E$1017))</f>
        <v> Environmental Engineering Lab</v>
      </c>
      <c r="E59" s="129">
        <f>IF(B59=0,"",LOOKUP($B59,'Course List'!$C$6:$C$1017,'Course List'!F$6:F$1017))</f>
        <v>1</v>
      </c>
      <c r="F59" s="129" t="str">
        <f>IF(B59=0,"",LOOKUP($B59,'Course List'!$C$6:$C$1017,'Course List'!G$6:G$1017))</f>
        <v>S</v>
      </c>
      <c r="G59" s="129" t="str">
        <f>IF(B59=0,"",LOOKUP($B59,'Course List'!$C$6:$C$1017,'Course List'!H$6:H$1017))</f>
        <v>CE3610 (193)</v>
      </c>
      <c r="H59" s="47"/>
      <c r="I59" s="49"/>
      <c r="J59" s="35" t="str">
        <f>IF(H59=0,"",LOOKUP(H59,'GPA Table'!$B$5:$B$16,'GPA Table'!$E$5:$E$16))</f>
        <v/>
      </c>
      <c r="K59" s="9"/>
      <c r="L59" s="17">
        <f t="shared" si="21"/>
        <v>0</v>
      </c>
      <c r="M59" s="17">
        <f t="shared" si="22"/>
        <v>0</v>
      </c>
      <c r="N59" s="10"/>
      <c r="O59" s="11"/>
    </row>
    <row r="60" spans="1:15" s="5" customFormat="1" x14ac:dyDescent="0.3">
      <c r="A60" s="146">
        <f t="shared" si="23"/>
        <v>5</v>
      </c>
      <c r="B60" s="128" t="s">
        <v>314</v>
      </c>
      <c r="C60" s="129" t="str">
        <f>IF(B60=0,"",LOOKUP($B60,'Course List'!$C$6:$C$1017,'Course List'!D$6:D$1017))</f>
        <v>  193</v>
      </c>
      <c r="D60" s="129" t="str">
        <f>IF(B60=0,"",LOOKUP($B60,'Course List'!$C$6:$C$1017,'Course List'!E$6:E$1017))</f>
        <v> Hydraulics</v>
      </c>
      <c r="E60" s="129">
        <f>IF(B60=0,"",LOOKUP($B60,'Course List'!$C$6:$C$1017,'Course List'!F$6:F$1017))</f>
        <v>3</v>
      </c>
      <c r="F60" s="129" t="str">
        <f>IF(B60=0,"",LOOKUP($B60,'Course List'!$C$6:$C$1017,'Course List'!G$6:G$1017))</f>
        <v>S</v>
      </c>
      <c r="G60" s="129" t="str">
        <f>IF(B60=0,"",LOOKUP($B60,'Course List'!$C$6:$C$1017,'Course List'!H$6:H$1017))</f>
        <v>MAE 3126</v>
      </c>
      <c r="H60" s="47"/>
      <c r="I60" s="49"/>
      <c r="J60" s="35" t="str">
        <f>IF(H60=0,"",LOOKUP(H60,'GPA Table'!$B$5:$B$16,'GPA Table'!$E$5:$E$16))</f>
        <v/>
      </c>
      <c r="K60" s="9"/>
      <c r="L60" s="17">
        <f t="shared" si="21"/>
        <v>0</v>
      </c>
      <c r="M60" s="17">
        <f t="shared" si="22"/>
        <v>0</v>
      </c>
      <c r="N60" s="10"/>
      <c r="O60" s="11"/>
    </row>
    <row r="61" spans="1:15" s="5" customFormat="1" x14ac:dyDescent="0.3">
      <c r="A61" s="146">
        <f>A60+1</f>
        <v>6</v>
      </c>
      <c r="B61" s="128" t="s">
        <v>315</v>
      </c>
      <c r="C61" s="129" t="str">
        <f>IF(B61=0,"",LOOKUP($B61,'Course List'!$C$6:$C$1017,'Course List'!D$6:D$1017))</f>
        <v>  188</v>
      </c>
      <c r="D61" s="129" t="str">
        <f>IF(B61=0,"",LOOKUP($B61,'Course List'!$C$6:$C$1017,'Course List'!E$6:E$1017))</f>
        <v> Hydraulics Laboratory</v>
      </c>
      <c r="E61" s="129">
        <f>IF(B61=0,"",LOOKUP($B61,'Course List'!$C$6:$C$1017,'Course List'!F$6:F$1017))</f>
        <v>1</v>
      </c>
      <c r="F61" s="129" t="str">
        <f>IF(B61=0,"",LOOKUP($B61,'Course List'!$C$6:$C$1017,'Course List'!G$6:G$1017))</f>
        <v>S</v>
      </c>
      <c r="G61" s="129" t="str">
        <f>IF(B61=0,"",LOOKUP($B61,'Course List'!$C$6:$C$1017,'Course List'!H$6:H$1017))</f>
        <v>CE 3610 (193)</v>
      </c>
      <c r="H61" s="47"/>
      <c r="I61" s="49"/>
      <c r="J61" s="35" t="str">
        <f>IF(H61=0,"",LOOKUP(H61,'GPA Table'!$B$5:$B$16,'GPA Table'!$E$5:$E$16))</f>
        <v/>
      </c>
      <c r="K61" s="9"/>
      <c r="L61" s="17">
        <f t="shared" si="21"/>
        <v>0</v>
      </c>
      <c r="M61" s="17">
        <f t="shared" si="22"/>
        <v>0</v>
      </c>
      <c r="N61" s="10"/>
      <c r="O61" s="11"/>
    </row>
    <row r="62" spans="1:15" s="5" customFormat="1" x14ac:dyDescent="0.3">
      <c r="A62" s="146">
        <f>A61+1</f>
        <v>7</v>
      </c>
      <c r="B62" s="131" t="s">
        <v>14</v>
      </c>
      <c r="C62" s="129" t="str">
        <f>IF(B62=0,"",LOOKUP($B62,'Course List'!$C$6:$C$1017,'Course List'!D$6:D$1017))</f>
        <v>---</v>
      </c>
      <c r="D62" s="129" t="str">
        <f>IF(B62=0,"",LOOKUP($B62,'Course List'!$C$6:$C$1017,'Course List'!E$6:E$1017))</f>
        <v>See the H/SS List</v>
      </c>
      <c r="E62" s="129">
        <f>IF(B62=0,"",LOOKUP($B62,'Course List'!$C$6:$C$1017,'Course List'!F$6:F$1017))</f>
        <v>3</v>
      </c>
      <c r="F62" s="129" t="str">
        <f>IF(B62=0,"",LOOKUP($B62,'Course List'!$C$6:$C$1017,'Course List'!G$6:G$1017))</f>
        <v>F &amp; S</v>
      </c>
      <c r="G62" s="129" t="str">
        <f>IF(B62=0,"",LOOKUP($B62,'Course List'!$C$6:$C$1017,'Course List'!H$6:H$1017))</f>
        <v xml:space="preserve"> ---</v>
      </c>
      <c r="H62" s="47"/>
      <c r="I62" s="49"/>
      <c r="J62" s="35" t="str">
        <f>IF(H62=0,"",LOOKUP(H62,'GPA Table'!$B$5:$B$16,'GPA Table'!$E$5:$E$16))</f>
        <v/>
      </c>
      <c r="K62" s="9"/>
      <c r="L62" s="17">
        <f t="shared" si="21"/>
        <v>0</v>
      </c>
      <c r="M62" s="17">
        <f t="shared" si="22"/>
        <v>0</v>
      </c>
      <c r="N62" s="10"/>
      <c r="O62" s="11"/>
    </row>
    <row r="63" spans="1:15" s="5" customFormat="1" ht="16.2" thickBot="1" x14ac:dyDescent="0.35">
      <c r="A63" s="147">
        <f>A62+1</f>
        <v>8</v>
      </c>
      <c r="B63" s="160"/>
      <c r="C63" s="83" t="str">
        <f>IF(B63=0,"",LOOKUP($B63,'Course List'!$C$6:$C$1017,'Course List'!D$6:D$1017))</f>
        <v/>
      </c>
      <c r="D63" s="83" t="str">
        <f>IF(B63=0,"",LOOKUP($B63,'Course List'!$C$6:$C$1017,'Course List'!E$6:E$1017))</f>
        <v/>
      </c>
      <c r="E63" s="83" t="str">
        <f>IF(B63=0,"",LOOKUP($B63,'Course List'!$C$6:$C$1017,'Course List'!F$6:F$1017))</f>
        <v/>
      </c>
      <c r="F63" s="83" t="str">
        <f>IF(B63=0,"",LOOKUP($B63,'Course List'!$C$6:$C$1017,'Course List'!G$6:G$1017))</f>
        <v/>
      </c>
      <c r="G63" s="83" t="str">
        <f>IF(B63=0,"",LOOKUP($B63,'Course List'!$C$6:$C$1017,'Course List'!H$6:H$1017))</f>
        <v/>
      </c>
      <c r="H63" s="47"/>
      <c r="I63" s="49"/>
      <c r="J63" s="35" t="str">
        <f>IF(H63=0,"",LOOKUP(H63,'GPA Table'!$B$5:$B$16,'GPA Table'!$E$5:$E$16))</f>
        <v/>
      </c>
      <c r="K63" s="9"/>
      <c r="L63" s="17">
        <f t="shared" si="21"/>
        <v>0</v>
      </c>
      <c r="M63" s="17">
        <f t="shared" si="22"/>
        <v>0</v>
      </c>
      <c r="N63" s="10"/>
      <c r="O63" s="11"/>
    </row>
    <row r="64" spans="1:15" s="29" customFormat="1" ht="16.2" thickBot="1" x14ac:dyDescent="0.35">
      <c r="A64" s="134"/>
      <c r="B64" s="135" t="str">
        <f>B55</f>
        <v>Semester</v>
      </c>
      <c r="C64" s="135">
        <f>C55+1</f>
        <v>7</v>
      </c>
      <c r="D64" s="135" t="str">
        <f>D55</f>
        <v>Total Credit Hours</v>
      </c>
      <c r="E64" s="135">
        <f>SUM(E65:E72)</f>
        <v>16</v>
      </c>
      <c r="F64" s="136" t="str">
        <f>F46</f>
        <v>FALL</v>
      </c>
      <c r="G64" s="136">
        <f>G55</f>
        <v>2016</v>
      </c>
      <c r="H64" s="45"/>
      <c r="I64" s="46"/>
      <c r="J64" s="55">
        <f>IF(M64=0,0,ROUND(L64/M64,2))</f>
        <v>0</v>
      </c>
      <c r="K64" s="13"/>
      <c r="L64" s="38">
        <f t="shared" ref="L64:M64" si="24">SUM(L65:L72)</f>
        <v>0</v>
      </c>
      <c r="M64" s="39">
        <f t="shared" si="24"/>
        <v>0</v>
      </c>
      <c r="N64" s="14"/>
      <c r="O64" s="12"/>
    </row>
    <row r="65" spans="1:15" s="5" customFormat="1" x14ac:dyDescent="0.3">
      <c r="A65" s="146">
        <v>1</v>
      </c>
      <c r="B65" s="128" t="s">
        <v>317</v>
      </c>
      <c r="C65" s="129" t="str">
        <f>IF(B65=0,"",LOOKUP($B65,'Course List'!$C$6:$C$1017,'Course List'!D$6:D$1017))</f>
        <v>  191</v>
      </c>
      <c r="D65" s="129" t="str">
        <f>IF(B65=0,"",LOOKUP($B65,'Course List'!$C$6:$C$1017,'Course List'!E$6:E$1017))</f>
        <v> Metal Structures</v>
      </c>
      <c r="E65" s="129">
        <f>IF(B65=0,"",LOOKUP($B65,'Course List'!$C$6:$C$1017,'Course List'!F$6:F$1017))</f>
        <v>3</v>
      </c>
      <c r="F65" s="129" t="str">
        <f>IF(B65=0,"",LOOKUP($B65,'Course List'!$C$6:$C$1017,'Course List'!G$6:G$1017))</f>
        <v>F</v>
      </c>
      <c r="G65" s="129" t="str">
        <f>IF(B65=0,"",LOOKUP($B65,'Course List'!$C$6:$C$1017,'Course List'!H$6:H$1017))</f>
        <v>CE 3240 (122)</v>
      </c>
      <c r="H65" s="47"/>
      <c r="I65" s="49"/>
      <c r="J65" s="34" t="str">
        <f>IF(H65=0,"",LOOKUP(H65,'GPA Table'!$B$5:$B$16,'GPA Table'!$E$5:$E$16))</f>
        <v/>
      </c>
      <c r="K65" s="9"/>
      <c r="L65" s="17">
        <f t="shared" ref="L65:L72" si="25">IF(E65=0,0,IF(H65=0,0,J65*E65))</f>
        <v>0</v>
      </c>
      <c r="M65" s="17">
        <f t="shared" ref="M65:M72" si="26">IF(H65=0,0,E65)</f>
        <v>0</v>
      </c>
      <c r="N65" s="10"/>
      <c r="O65" s="11"/>
    </row>
    <row r="66" spans="1:15" s="5" customFormat="1" x14ac:dyDescent="0.3">
      <c r="A66" s="146">
        <f>A65+1</f>
        <v>2</v>
      </c>
      <c r="B66" s="130" t="s">
        <v>320</v>
      </c>
      <c r="C66" s="129" t="str">
        <f>IF(B66=0,"",LOOKUP($B66,'Course List'!$C$6:$C$1017,'Course List'!D$6:D$1017))</f>
        <v>  168</v>
      </c>
      <c r="D66" s="129" t="str">
        <f>IF(B66=0,"",LOOKUP($B66,'Course List'!$C$6:$C$1017,'Course List'!E$6:E$1017))</f>
        <v> Intro-Geotechnical Engineering</v>
      </c>
      <c r="E66" s="129">
        <f>IF(B66=0,"",LOOKUP($B66,'Course List'!$C$6:$C$1017,'Course List'!F$6:F$1017))</f>
        <v>3</v>
      </c>
      <c r="F66" s="129" t="str">
        <f>IF(B66=0,"",LOOKUP($B66,'Course List'!$C$6:$C$1017,'Course List'!G$6:G$1017))</f>
        <v>F</v>
      </c>
      <c r="G66" s="129" t="str">
        <f>IF(B66=0,"",LOOKUP($B66,'Course List'!$C$6:$C$1017,'Course List'!H$6:H$1017))</f>
        <v>CE 2220 (120), MAE 3126</v>
      </c>
      <c r="H66" s="47"/>
      <c r="I66" s="49"/>
      <c r="J66" s="35" t="str">
        <f>IF(H66=0,"",LOOKUP(H66,'GPA Table'!$B$5:$B$16,'GPA Table'!$E$5:$E$16))</f>
        <v/>
      </c>
      <c r="K66" s="9"/>
      <c r="L66" s="17">
        <f t="shared" si="25"/>
        <v>0</v>
      </c>
      <c r="M66" s="17">
        <f t="shared" si="26"/>
        <v>0</v>
      </c>
      <c r="N66" s="10"/>
      <c r="O66" s="11"/>
    </row>
    <row r="67" spans="1:15" s="5" customFormat="1" x14ac:dyDescent="0.3">
      <c r="A67" s="146">
        <f t="shared" ref="A67:A69" si="27">A66+1</f>
        <v>3</v>
      </c>
      <c r="B67" s="128" t="s">
        <v>321</v>
      </c>
      <c r="C67" s="129" t="str">
        <f>IF(B67=0,"",LOOKUP($B67,'Course List'!$C$6:$C$1017,'Course List'!D$6:D$1017))</f>
        <v>  185</v>
      </c>
      <c r="D67" s="129" t="str">
        <f>IF(B67=0,"",LOOKUP($B67,'Course List'!$C$6:$C$1017,'Course List'!E$6:E$1017))</f>
        <v> Geotechnical Engineering Lab</v>
      </c>
      <c r="E67" s="129">
        <f>IF(B67=0,"",LOOKUP($B67,'Course List'!$C$6:$C$1017,'Course List'!F$6:F$1017))</f>
        <v>1</v>
      </c>
      <c r="F67" s="129" t="str">
        <f>IF(B67=0,"",LOOKUP($B67,'Course List'!$C$6:$C$1017,'Course List'!G$6:G$1017))</f>
        <v>F</v>
      </c>
      <c r="G67" s="129" t="str">
        <f>IF(B67=0,"",LOOKUP($B67,'Course List'!$C$6:$C$1017,'Course List'!H$6:H$1017))</f>
        <v>CE 4410 (168)</v>
      </c>
      <c r="H67" s="47"/>
      <c r="I67" s="49"/>
      <c r="J67" s="35" t="str">
        <f>IF(H67=0,"",LOOKUP(H67,'GPA Table'!$B$5:$B$16,'GPA Table'!$E$5:$E$16))</f>
        <v/>
      </c>
      <c r="K67" s="9"/>
      <c r="L67" s="17">
        <f t="shared" si="25"/>
        <v>0</v>
      </c>
      <c r="M67" s="17">
        <f t="shared" si="26"/>
        <v>0</v>
      </c>
      <c r="N67" s="10"/>
      <c r="O67" s="11"/>
    </row>
    <row r="68" spans="1:15" s="5" customFormat="1" ht="15.6" customHeight="1" x14ac:dyDescent="0.3">
      <c r="A68" s="146">
        <f t="shared" si="27"/>
        <v>4</v>
      </c>
      <c r="B68" s="128" t="s">
        <v>322</v>
      </c>
      <c r="C68" s="129" t="str">
        <f>IF(B68=0,"",LOOKUP($B68,'Course List'!$C$6:$C$1017,'Course List'!D$6:D$1017))</f>
        <v>  197</v>
      </c>
      <c r="D68" s="129" t="str">
        <f>IF(B68=0,"",LOOKUP($B68,'Course List'!$C$6:$C$1017,'Course List'!E$6:E$1017))</f>
        <v> Env Eng 2:Water Supply/Pollutn</v>
      </c>
      <c r="E68" s="129">
        <f>IF(B68=0,"",LOOKUP($B68,'Course List'!$C$6:$C$1017,'Course List'!F$6:F$1017))</f>
        <v>3</v>
      </c>
      <c r="F68" s="129" t="str">
        <f>IF(B68=0,"",LOOKUP($B68,'Course List'!$C$6:$C$1017,'Course List'!G$6:G$1017))</f>
        <v>F</v>
      </c>
      <c r="G68" s="129" t="str">
        <f>IF(B68=0,"",LOOKUP($B68,'Course List'!$C$6:$C$1017,'Course List'!H$6:H$1017))</f>
        <v>CE 3520 (194)</v>
      </c>
      <c r="H68" s="47"/>
      <c r="I68" s="49"/>
      <c r="J68" s="35" t="str">
        <f>IF(H68=0,"",LOOKUP(H68,'GPA Table'!$B$5:$B$16,'GPA Table'!$E$5:$E$16))</f>
        <v/>
      </c>
      <c r="K68" s="9"/>
      <c r="L68" s="17">
        <f t="shared" si="25"/>
        <v>0</v>
      </c>
      <c r="M68" s="17">
        <f t="shared" si="26"/>
        <v>0</v>
      </c>
      <c r="N68" s="10"/>
      <c r="O68" s="11"/>
    </row>
    <row r="69" spans="1:15" s="5" customFormat="1" x14ac:dyDescent="0.3">
      <c r="A69" s="146">
        <f t="shared" si="27"/>
        <v>5</v>
      </c>
      <c r="B69" s="128" t="s">
        <v>323</v>
      </c>
      <c r="C69" s="129" t="str">
        <f>IF(B69=0,"",LOOKUP($B69,'Course List'!$C$6:$C$1017,'Course List'!D$6:D$1017))</f>
        <v>  195</v>
      </c>
      <c r="D69" s="129" t="str">
        <f>IF(B69=0,"",LOOKUP($B69,'Course List'!$C$6:$C$1017,'Course List'!E$6:E$1017))</f>
        <v> Hydrology &amp; Hydraulic Design</v>
      </c>
      <c r="E69" s="129">
        <f>IF(B69=0,"",LOOKUP($B69,'Course List'!$C$6:$C$1017,'Course List'!F$6:F$1017))</f>
        <v>3</v>
      </c>
      <c r="F69" s="129" t="str">
        <f>IF(B69=0,"",LOOKUP($B69,'Course List'!$C$6:$C$1017,'Course List'!G$6:G$1017))</f>
        <v>F</v>
      </c>
      <c r="G69" s="129" t="str">
        <f>IF(B69=0,"",LOOKUP($B69,'Course List'!$C$6:$C$1017,'Course List'!H$6:H$1017))</f>
        <v>ApSc 3115 (115), CE 3610 (193)</v>
      </c>
      <c r="H69" s="47"/>
      <c r="I69" s="49"/>
      <c r="J69" s="35" t="str">
        <f>IF(H69=0,"",LOOKUP(H69,'GPA Table'!$B$5:$B$16,'GPA Table'!$E$5:$E$16))</f>
        <v/>
      </c>
      <c r="K69" s="9"/>
      <c r="L69" s="17">
        <f t="shared" si="25"/>
        <v>0</v>
      </c>
      <c r="M69" s="17">
        <f t="shared" si="26"/>
        <v>0</v>
      </c>
      <c r="N69" s="10"/>
      <c r="O69" s="11"/>
    </row>
    <row r="70" spans="1:15" s="5" customFormat="1" x14ac:dyDescent="0.3">
      <c r="A70" s="146">
        <f>A69+1</f>
        <v>6</v>
      </c>
      <c r="B70" s="128" t="s">
        <v>426</v>
      </c>
      <c r="C70" s="129" t="str">
        <f>IF(B70=0,"",LOOKUP($B70,'Course List'!$C$6:$C$1017,'Course List'!D$6:D$1017))</f>
        <v>---</v>
      </c>
      <c r="D70" s="129" t="str">
        <f>IF(B70=0,"",LOOKUP($B70,'Course List'!$C$6:$C$1017,'Course List'!E$6:E$1017))</f>
        <v>See the T&amp;D List</v>
      </c>
      <c r="E70" s="129">
        <f>IF(B70=0,"",LOOKUP($B70,'Course List'!$C$6:$C$1017,'Course List'!F$6:F$1017))</f>
        <v>3</v>
      </c>
      <c r="F70" s="129" t="str">
        <f>IF(B70=0,"",LOOKUP($B70,'Course List'!$C$6:$C$1017,'Course List'!G$6:G$1017))</f>
        <v>F &amp; S</v>
      </c>
      <c r="G70" s="129" t="str">
        <f>IF(B70=0,"",LOOKUP($B70,'Course List'!$C$6:$C$1017,'Course List'!H$6:H$1017))</f>
        <v xml:space="preserve"> ---</v>
      </c>
      <c r="H70" s="47"/>
      <c r="I70" s="49"/>
      <c r="J70" s="35" t="str">
        <f>IF(H70=0,"",LOOKUP(H70,'GPA Table'!$B$5:$B$16,'GPA Table'!$E$5:$E$16))</f>
        <v/>
      </c>
      <c r="K70" s="9"/>
      <c r="L70" s="17">
        <f t="shared" si="25"/>
        <v>0</v>
      </c>
      <c r="M70" s="17">
        <f t="shared" si="26"/>
        <v>0</v>
      </c>
      <c r="N70" s="10"/>
      <c r="O70" s="11"/>
    </row>
    <row r="71" spans="1:15" s="5" customFormat="1" x14ac:dyDescent="0.3">
      <c r="A71" s="146">
        <f>A70+1</f>
        <v>7</v>
      </c>
      <c r="B71" s="159"/>
      <c r="C71" s="83" t="str">
        <f>IF(B71=0,"",LOOKUP($B71,'Course List'!$C$6:$C$1017,'Course List'!D$6:D$1017))</f>
        <v/>
      </c>
      <c r="D71" s="83" t="str">
        <f>IF(B71=0,"",LOOKUP($B71,'Course List'!$C$6:$C$1017,'Course List'!E$6:E$1017))</f>
        <v/>
      </c>
      <c r="E71" s="83" t="str">
        <f>IF(B71=0,"",LOOKUP($B71,'Course List'!$C$6:$C$1017,'Course List'!F$6:F$1017))</f>
        <v/>
      </c>
      <c r="F71" s="83" t="str">
        <f>IF(B71=0,"",LOOKUP($B71,'Course List'!$C$6:$C$1017,'Course List'!G$6:G$1017))</f>
        <v/>
      </c>
      <c r="G71" s="83" t="str">
        <f>IF(B71=0,"",LOOKUP($B71,'Course List'!$C$6:$C$1017,'Course List'!H$6:H$1017))</f>
        <v/>
      </c>
      <c r="H71" s="47"/>
      <c r="I71" s="49"/>
      <c r="J71" s="35" t="str">
        <f>IF(H71=0,"",LOOKUP(H71,'GPA Table'!$B$5:$B$16,'GPA Table'!$E$5:$E$16))</f>
        <v/>
      </c>
      <c r="K71" s="9"/>
      <c r="L71" s="17">
        <f t="shared" si="25"/>
        <v>0</v>
      </c>
      <c r="M71" s="17">
        <f t="shared" si="26"/>
        <v>0</v>
      </c>
      <c r="N71" s="10"/>
      <c r="O71" s="11"/>
    </row>
    <row r="72" spans="1:15" s="5" customFormat="1" ht="16.2" thickBot="1" x14ac:dyDescent="0.35">
      <c r="A72" s="147">
        <f>A71+1</f>
        <v>8</v>
      </c>
      <c r="B72" s="160"/>
      <c r="C72" s="83" t="str">
        <f>IF(B72=0,"",LOOKUP($B72,'Course List'!$C$6:$C$1017,'Course List'!D$6:D$1017))</f>
        <v/>
      </c>
      <c r="D72" s="83" t="str">
        <f>IF(B72=0,"",LOOKUP($B72,'Course List'!$C$6:$C$1017,'Course List'!E$6:E$1017))</f>
        <v/>
      </c>
      <c r="E72" s="83" t="str">
        <f>IF(B72=0,"",LOOKUP($B72,'Course List'!$C$6:$C$1017,'Course List'!F$6:F$1017))</f>
        <v/>
      </c>
      <c r="F72" s="83" t="str">
        <f>IF(B72=0,"",LOOKUP($B72,'Course List'!$C$6:$C$1017,'Course List'!G$6:G$1017))</f>
        <v/>
      </c>
      <c r="G72" s="83" t="str">
        <f>IF(B72=0,"",LOOKUP($B72,'Course List'!$C$6:$C$1017,'Course List'!H$6:H$1017))</f>
        <v/>
      </c>
      <c r="H72" s="47"/>
      <c r="I72" s="49"/>
      <c r="J72" s="35" t="str">
        <f>IF(H72=0,"",LOOKUP(H72,'GPA Table'!$B$5:$B$16,'GPA Table'!$E$5:$E$16))</f>
        <v/>
      </c>
      <c r="K72" s="9"/>
      <c r="L72" s="17">
        <f t="shared" si="25"/>
        <v>0</v>
      </c>
      <c r="M72" s="17">
        <f t="shared" si="26"/>
        <v>0</v>
      </c>
      <c r="N72" s="10"/>
      <c r="O72" s="11"/>
    </row>
    <row r="73" spans="1:15" s="29" customFormat="1" ht="16.2" thickBot="1" x14ac:dyDescent="0.35">
      <c r="A73" s="134"/>
      <c r="B73" s="135" t="str">
        <f>B64</f>
        <v>Semester</v>
      </c>
      <c r="C73" s="135">
        <f>C64+1</f>
        <v>8</v>
      </c>
      <c r="D73" s="135" t="str">
        <f>D64</f>
        <v>Total Credit Hours</v>
      </c>
      <c r="E73" s="135">
        <f>SUM(E74:E81)</f>
        <v>18</v>
      </c>
      <c r="F73" s="136" t="str">
        <f>F55</f>
        <v>SPRING</v>
      </c>
      <c r="G73" s="136">
        <f>G64+1</f>
        <v>2017</v>
      </c>
      <c r="H73" s="45"/>
      <c r="I73" s="46"/>
      <c r="J73" s="55">
        <f>IF(M73=0,0,ROUND(L73/M73,2))</f>
        <v>0</v>
      </c>
      <c r="K73" s="13"/>
      <c r="L73" s="38">
        <f t="shared" ref="L73:M73" si="28">SUM(L74:L81)</f>
        <v>0</v>
      </c>
      <c r="M73" s="39">
        <f t="shared" si="28"/>
        <v>0</v>
      </c>
      <c r="N73" s="14"/>
      <c r="O73" s="12"/>
    </row>
    <row r="74" spans="1:15" s="5" customFormat="1" x14ac:dyDescent="0.3">
      <c r="A74" s="146">
        <v>1</v>
      </c>
      <c r="B74" s="128" t="s">
        <v>318</v>
      </c>
      <c r="C74" s="129" t="str">
        <f>IF(B74=0,"",LOOKUP($B74,'Course List'!$C$6:$C$1017,'Course List'!D$6:D$1017))</f>
        <v>  190W</v>
      </c>
      <c r="D74" s="129" t="str">
        <f>IF(B74=0,"",LOOKUP($B74,'Course List'!$C$6:$C$1017,'Course List'!E$6:E$1017))</f>
        <v> Contracts and Specifications (WID)</v>
      </c>
      <c r="E74" s="129">
        <f>IF(B74=0,"",LOOKUP($B74,'Course List'!$C$6:$C$1017,'Course List'!F$6:F$1017))</f>
        <v>3</v>
      </c>
      <c r="F74" s="129" t="str">
        <f>IF(B74=0,"",LOOKUP($B74,'Course List'!$C$6:$C$1017,'Course List'!G$6:G$1017))</f>
        <v>S</v>
      </c>
      <c r="G74" s="129" t="str">
        <f>IF(B74=0,"",LOOKUP($B74,'Course List'!$C$6:$C$1017,'Course List'!H$6:H$1017))</f>
        <v>None</v>
      </c>
      <c r="H74" s="47"/>
      <c r="I74" s="49"/>
      <c r="J74" s="34" t="str">
        <f>IF(H74=0,"",LOOKUP(H74,'GPA Table'!$B$5:$B$16,'GPA Table'!$E$5:$E$16))</f>
        <v/>
      </c>
      <c r="K74" s="9"/>
      <c r="L74" s="17">
        <f t="shared" ref="L74:L81" si="29">IF(E74=0,0,IF(H74=0,0,J74*E74))</f>
        <v>0</v>
      </c>
      <c r="M74" s="17">
        <f t="shared" ref="M74:M81" si="30">IF(H74=0,0,E74)</f>
        <v>0</v>
      </c>
      <c r="N74" s="10"/>
      <c r="O74" s="11"/>
    </row>
    <row r="75" spans="1:15" s="5" customFormat="1" ht="31.2" x14ac:dyDescent="0.3">
      <c r="A75" s="146">
        <f>A74+1</f>
        <v>2</v>
      </c>
      <c r="B75" s="130" t="s">
        <v>319</v>
      </c>
      <c r="C75" s="129" t="str">
        <f>IF(B75=0,"",LOOKUP($B75,'Course List'!$C$6:$C$1017,'Course List'!D$6:D$1017))</f>
        <v>  196</v>
      </c>
      <c r="D75" s="129" t="str">
        <f>IF(B75=0,"",LOOKUP($B75,'Course List'!$C$6:$C$1017,'Course List'!E$6:E$1017))</f>
        <v> Design/Cost Analysis-CE Struct</v>
      </c>
      <c r="E75" s="129">
        <f>IF(B75=0,"",LOOKUP($B75,'Course List'!$C$6:$C$1017,'Course List'!F$6:F$1017))</f>
        <v>3</v>
      </c>
      <c r="F75" s="129" t="str">
        <f>IF(B75=0,"",LOOKUP($B75,'Course List'!$C$6:$C$1017,'Course List'!G$6:G$1017))</f>
        <v>S</v>
      </c>
      <c r="G75" s="129" t="str">
        <f>IF(B75=0,"",LOOKUP($B75,'Course List'!$C$6:$C$1017,'Course List'!H$6:H$1017))</f>
        <v>Successful completion of all CE courses up to the end of the 7th semester</v>
      </c>
      <c r="H75" s="47"/>
      <c r="I75" s="49"/>
      <c r="J75" s="35" t="str">
        <f>IF(H75=0,"",LOOKUP(H75,'GPA Table'!$B$5:$B$16,'GPA Table'!$E$5:$E$16))</f>
        <v/>
      </c>
      <c r="K75" s="9"/>
      <c r="L75" s="17">
        <f t="shared" si="29"/>
        <v>0</v>
      </c>
      <c r="M75" s="17">
        <f t="shared" si="30"/>
        <v>0</v>
      </c>
      <c r="N75" s="10"/>
      <c r="O75" s="11"/>
    </row>
    <row r="76" spans="1:15" s="5" customFormat="1" x14ac:dyDescent="0.3">
      <c r="A76" s="146">
        <f t="shared" ref="A76:A78" si="31">A75+1</f>
        <v>3</v>
      </c>
      <c r="B76" s="128" t="s">
        <v>348</v>
      </c>
      <c r="C76" s="129" t="str">
        <f>IF(B76=0,"",LOOKUP($B76,'Course List'!$C$6:$C$1017,'Course List'!D$6:D$1017))</f>
        <v>  232</v>
      </c>
      <c r="D76" s="129" t="str">
        <f>IF(B76=0,"",LOOKUP($B76,'Course List'!$C$6:$C$1017,'Course List'!E$6:E$1017))</f>
        <v> Geotechnical Engineering</v>
      </c>
      <c r="E76" s="129">
        <f>IF(B76=0,"",LOOKUP($B76,'Course List'!$C$6:$C$1017,'Course List'!F$6:F$1017))</f>
        <v>3</v>
      </c>
      <c r="F76" s="129" t="str">
        <f>IF(B76=0,"",LOOKUP($B76,'Course List'!$C$6:$C$1017,'Course List'!G$6:G$1017))</f>
        <v>S</v>
      </c>
      <c r="G76" s="129" t="str">
        <f>IF(B76=0,"",LOOKUP($B76,'Course List'!$C$6:$C$1017,'Course List'!H$6:H$1017))</f>
        <v>CE 4410 (168) or equivalent</v>
      </c>
      <c r="H76" s="47"/>
      <c r="I76" s="49"/>
      <c r="J76" s="35" t="str">
        <f>IF(H76=0,"",LOOKUP(H76,'GPA Table'!$B$5:$B$16,'GPA Table'!$E$5:$E$16))</f>
        <v/>
      </c>
      <c r="K76" s="9"/>
      <c r="L76" s="17">
        <f t="shared" si="29"/>
        <v>0</v>
      </c>
      <c r="M76" s="17">
        <f t="shared" si="30"/>
        <v>0</v>
      </c>
      <c r="N76" s="10"/>
      <c r="O76" s="11"/>
    </row>
    <row r="77" spans="1:15" s="5" customFormat="1" ht="15.6" customHeight="1" x14ac:dyDescent="0.3">
      <c r="A77" s="146">
        <f t="shared" si="31"/>
        <v>4</v>
      </c>
      <c r="B77" s="128" t="s">
        <v>427</v>
      </c>
      <c r="C77" s="129" t="str">
        <f>IF(B77=0,"",LOOKUP($B77,'Course List'!$C$6:$C$1017,'Course List'!D$6:D$1017))</f>
        <v>---</v>
      </c>
      <c r="D77" s="129" t="str">
        <f>IF(B77=0,"",LOOKUP($B77,'Course List'!$C$6:$C$1017,'Course List'!E$6:E$1017))</f>
        <v>See the T&amp;D List</v>
      </c>
      <c r="E77" s="129">
        <f>IF(B77=0,"",LOOKUP($B77,'Course List'!$C$6:$C$1017,'Course List'!F$6:F$1017))</f>
        <v>3</v>
      </c>
      <c r="F77" s="129" t="str">
        <f>IF(B77=0,"",LOOKUP($B77,'Course List'!$C$6:$C$1017,'Course List'!G$6:G$1017))</f>
        <v>F &amp; S</v>
      </c>
      <c r="G77" s="129" t="str">
        <f>IF(B77=0,"",LOOKUP($B77,'Course List'!$C$6:$C$1017,'Course List'!H$6:H$1017))</f>
        <v xml:space="preserve"> ---</v>
      </c>
      <c r="H77" s="47"/>
      <c r="I77" s="49"/>
      <c r="J77" s="35" t="str">
        <f>IF(H77=0,"",LOOKUP(H77,'GPA Table'!$B$5:$B$16,'GPA Table'!$E$5:$E$16))</f>
        <v/>
      </c>
      <c r="K77" s="9"/>
      <c r="L77" s="17">
        <f t="shared" si="29"/>
        <v>0</v>
      </c>
      <c r="M77" s="17">
        <f t="shared" si="30"/>
        <v>0</v>
      </c>
      <c r="N77" s="10"/>
      <c r="O77" s="11"/>
    </row>
    <row r="78" spans="1:15" s="5" customFormat="1" x14ac:dyDescent="0.3">
      <c r="A78" s="146">
        <f t="shared" si="31"/>
        <v>5</v>
      </c>
      <c r="B78" s="128" t="s">
        <v>426</v>
      </c>
      <c r="C78" s="129" t="str">
        <f>IF(B78=0,"",LOOKUP($B78,'Course List'!$C$6:$C$1017,'Course List'!D$6:D$1017))</f>
        <v>---</v>
      </c>
      <c r="D78" s="129" t="str">
        <f>IF(B78=0,"",LOOKUP($B78,'Course List'!$C$6:$C$1017,'Course List'!E$6:E$1017))</f>
        <v>See the T&amp;D List</v>
      </c>
      <c r="E78" s="129">
        <f>IF(B78=0,"",LOOKUP($B78,'Course List'!$C$6:$C$1017,'Course List'!F$6:F$1017))</f>
        <v>3</v>
      </c>
      <c r="F78" s="129" t="str">
        <f>IF(B78=0,"",LOOKUP($B78,'Course List'!$C$6:$C$1017,'Course List'!G$6:G$1017))</f>
        <v>F &amp; S</v>
      </c>
      <c r="G78" s="129" t="str">
        <f>IF(B78=0,"",LOOKUP($B78,'Course List'!$C$6:$C$1017,'Course List'!H$6:H$1017))</f>
        <v xml:space="preserve"> ---</v>
      </c>
      <c r="H78" s="47"/>
      <c r="I78" s="49"/>
      <c r="J78" s="35" t="str">
        <f>IF(H78=0,"",LOOKUP(H78,'GPA Table'!$B$5:$B$16,'GPA Table'!$E$5:$E$16))</f>
        <v/>
      </c>
      <c r="K78" s="9"/>
      <c r="L78" s="17">
        <f t="shared" si="29"/>
        <v>0</v>
      </c>
      <c r="M78" s="17">
        <f t="shared" si="30"/>
        <v>0</v>
      </c>
      <c r="N78" s="10"/>
      <c r="O78" s="11"/>
    </row>
    <row r="79" spans="1:15" s="5" customFormat="1" x14ac:dyDescent="0.3">
      <c r="A79" s="146">
        <f>A78+1</f>
        <v>6</v>
      </c>
      <c r="B79" s="128" t="s">
        <v>594</v>
      </c>
      <c r="C79" s="129" t="str">
        <f>IF(B79=0,"",LOOKUP($B79,'Course List'!$C$6:$C$1017,'Course List'!D$6:D$1017))</f>
        <v>---</v>
      </c>
      <c r="D79" s="129" t="str">
        <f>IF(B79=0,"",LOOKUP($B79,'Course List'!$C$6:$C$1017,'Course List'!E$6:E$1017))</f>
        <v>CE 6000 &amp; 8000 Level</v>
      </c>
      <c r="E79" s="129">
        <f>IF(B79=0,"",LOOKUP($B79,'Course List'!$C$6:$C$1017,'Course List'!F$6:F$1017))</f>
        <v>3</v>
      </c>
      <c r="F79" s="129" t="str">
        <f>IF(B79=0,"",LOOKUP($B79,'Course List'!$C$6:$C$1017,'Course List'!G$6:G$1017))</f>
        <v>F &amp; S</v>
      </c>
      <c r="G79" s="129" t="str">
        <f>IF(B79=0,"",LOOKUP($B79,'Course List'!$C$6:$C$1017,'Course List'!H$6:H$1017))</f>
        <v xml:space="preserve"> ---</v>
      </c>
      <c r="H79" s="47"/>
      <c r="I79" s="49"/>
      <c r="J79" s="35" t="str">
        <f>IF(H79=0,"",LOOKUP(H79,'GPA Table'!$B$5:$B$16,'GPA Table'!$E$5:$E$16))</f>
        <v/>
      </c>
      <c r="K79" s="9"/>
      <c r="L79" s="17">
        <f t="shared" si="29"/>
        <v>0</v>
      </c>
      <c r="M79" s="17">
        <f t="shared" si="30"/>
        <v>0</v>
      </c>
      <c r="N79" s="10"/>
      <c r="O79" s="11"/>
    </row>
    <row r="80" spans="1:15" s="5" customFormat="1" x14ac:dyDescent="0.3">
      <c r="A80" s="146">
        <f>A79+1</f>
        <v>7</v>
      </c>
      <c r="B80" s="159"/>
      <c r="C80" s="83" t="str">
        <f>IF(B80=0,"",LOOKUP($B80,'Course List'!$C$6:$C$1017,'Course List'!D$6:D$1017))</f>
        <v/>
      </c>
      <c r="D80" s="83" t="str">
        <f>IF(B80=0,"",LOOKUP($B80,'Course List'!$C$6:$C$1017,'Course List'!E$6:E$1017))</f>
        <v/>
      </c>
      <c r="E80" s="83" t="str">
        <f>IF(B80=0,"",LOOKUP($B80,'Course List'!$C$6:$C$1017,'Course List'!F$6:F$1017))</f>
        <v/>
      </c>
      <c r="F80" s="83" t="str">
        <f>IF(B80=0,"",LOOKUP($B80,'Course List'!$C$6:$C$1017,'Course List'!G$6:G$1017))</f>
        <v/>
      </c>
      <c r="G80" s="83" t="str">
        <f>IF(B80=0,"",LOOKUP($B80,'Course List'!$C$6:$C$1017,'Course List'!H$6:H$1017))</f>
        <v/>
      </c>
      <c r="H80" s="47"/>
      <c r="I80" s="49"/>
      <c r="J80" s="35" t="str">
        <f>IF(H80=0,"",LOOKUP(H80,'GPA Table'!$B$5:$B$16,'GPA Table'!$E$5:$E$16))</f>
        <v/>
      </c>
      <c r="K80" s="9"/>
      <c r="L80" s="17">
        <f t="shared" si="29"/>
        <v>0</v>
      </c>
      <c r="M80" s="17">
        <f t="shared" si="30"/>
        <v>0</v>
      </c>
      <c r="N80" s="10"/>
      <c r="O80" s="11"/>
    </row>
    <row r="81" spans="1:23" s="5" customFormat="1" ht="16.2" thickBot="1" x14ac:dyDescent="0.35">
      <c r="A81" s="147">
        <f>A80+1</f>
        <v>8</v>
      </c>
      <c r="B81" s="160"/>
      <c r="C81" s="84" t="str">
        <f>IF(B81=0,"",LOOKUP($B81,'Course List'!$C$6:$C$1017,'Course List'!D$6:D$1017))</f>
        <v/>
      </c>
      <c r="D81" s="84" t="str">
        <f>IF(B81=0,"",LOOKUP($B81,'Course List'!$C$6:$C$1017,'Course List'!E$6:E$1017))</f>
        <v/>
      </c>
      <c r="E81" s="84" t="str">
        <f>IF(B81=0,"",LOOKUP($B81,'Course List'!$C$6:$C$1017,'Course List'!F$6:F$1017))</f>
        <v/>
      </c>
      <c r="F81" s="84" t="str">
        <f>IF(B81=0,"",LOOKUP($B81,'Course List'!$C$6:$C$1017,'Course List'!G$6:G$1017))</f>
        <v/>
      </c>
      <c r="G81" s="84" t="str">
        <f>IF(B81=0,"",LOOKUP($B81,'Course List'!$C$6:$C$1017,'Course List'!H$6:H$1017))</f>
        <v/>
      </c>
      <c r="H81" s="48"/>
      <c r="I81" s="50"/>
      <c r="J81" s="36" t="str">
        <f>IF(H81=0,"",LOOKUP(H81,'GPA Table'!$B$5:$B$16,'GPA Table'!$E$5:$E$16))</f>
        <v/>
      </c>
      <c r="K81" s="9"/>
      <c r="L81" s="17">
        <f t="shared" si="29"/>
        <v>0</v>
      </c>
      <c r="M81" s="17">
        <f t="shared" si="30"/>
        <v>0</v>
      </c>
      <c r="N81" s="10"/>
      <c r="O81" s="11"/>
    </row>
    <row r="82" spans="1:23" s="29" customFormat="1" ht="16.2" thickBot="1" x14ac:dyDescent="0.35">
      <c r="A82" s="134"/>
      <c r="B82" s="135" t="str">
        <f>B73</f>
        <v>Semester</v>
      </c>
      <c r="C82" s="135">
        <f>C73+1</f>
        <v>9</v>
      </c>
      <c r="D82" s="135" t="str">
        <f>D73</f>
        <v>Total Credit Hours</v>
      </c>
      <c r="E82" s="135">
        <f>SUM(E83:E90)</f>
        <v>12</v>
      </c>
      <c r="F82" s="136" t="str">
        <f>F64</f>
        <v>FALL</v>
      </c>
      <c r="G82" s="136">
        <f>G73+1</f>
        <v>2018</v>
      </c>
      <c r="H82" s="45"/>
      <c r="I82" s="46"/>
      <c r="J82" s="55">
        <f>IF(M82=0,0,ROUND(L82/M82,2))</f>
        <v>0</v>
      </c>
      <c r="K82" s="13"/>
      <c r="L82" s="38">
        <f t="shared" ref="L82" si="32">SUM(L83:L90)</f>
        <v>0</v>
      </c>
      <c r="M82" s="39">
        <f t="shared" ref="M82" si="33">SUM(M83:M90)</f>
        <v>0</v>
      </c>
      <c r="N82" s="14"/>
      <c r="O82" s="12"/>
    </row>
    <row r="83" spans="1:23" s="5" customFormat="1" x14ac:dyDescent="0.3">
      <c r="A83" s="146">
        <v>1</v>
      </c>
      <c r="B83" s="128" t="s">
        <v>594</v>
      </c>
      <c r="C83" s="129" t="str">
        <f>IF(B83=0,"",LOOKUP($B83,'Course List'!$C$6:$C$1017,'Course List'!D$6:D$1017))</f>
        <v>---</v>
      </c>
      <c r="D83" s="129" t="str">
        <f>IF(B83=0,"",LOOKUP($B83,'Course List'!$C$6:$C$1017,'Course List'!E$6:E$1017))</f>
        <v>CE 6000 &amp; 8000 Level</v>
      </c>
      <c r="E83" s="129">
        <f>IF(B83=0,"",LOOKUP($B83,'Course List'!$C$6:$C$1017,'Course List'!F$6:F$1017))</f>
        <v>3</v>
      </c>
      <c r="F83" s="129" t="str">
        <f>IF(B83=0,"",LOOKUP($B83,'Course List'!$C$6:$C$1017,'Course List'!G$6:G$1017))</f>
        <v>F &amp; S</v>
      </c>
      <c r="G83" s="129" t="str">
        <f>IF(B83=0,"",LOOKUP($B83,'Course List'!$C$6:$C$1017,'Course List'!H$6:H$1017))</f>
        <v xml:space="preserve"> ---</v>
      </c>
      <c r="H83" s="47"/>
      <c r="I83" s="49"/>
      <c r="J83" s="34" t="str">
        <f>IF(H83=0,"",LOOKUP(H83,'GPA Table'!$B$5:$B$16,'GPA Table'!$E$5:$E$16))</f>
        <v/>
      </c>
      <c r="K83" s="9"/>
      <c r="L83" s="17">
        <f t="shared" ref="L83:L90" si="34">IF(E83=0,0,IF(H83=0,0,J83*E83))</f>
        <v>0</v>
      </c>
      <c r="M83" s="17">
        <f t="shared" ref="M83:M90" si="35">IF(H83=0,0,E83)</f>
        <v>0</v>
      </c>
      <c r="N83" s="10"/>
      <c r="O83" s="11"/>
    </row>
    <row r="84" spans="1:23" s="5" customFormat="1" x14ac:dyDescent="0.3">
      <c r="A84" s="146">
        <f>A83+1</f>
        <v>2</v>
      </c>
      <c r="B84" s="128" t="s">
        <v>594</v>
      </c>
      <c r="C84" s="129" t="str">
        <f>IF(B84=0,"",LOOKUP($B84,'Course List'!$C$6:$C$1017,'Course List'!D$6:D$1017))</f>
        <v>---</v>
      </c>
      <c r="D84" s="129" t="str">
        <f>IF(B84=0,"",LOOKUP($B84,'Course List'!$C$6:$C$1017,'Course List'!E$6:E$1017))</f>
        <v>CE 6000 &amp; 8000 Level</v>
      </c>
      <c r="E84" s="129">
        <f>IF(B84=0,"",LOOKUP($B84,'Course List'!$C$6:$C$1017,'Course List'!F$6:F$1017))</f>
        <v>3</v>
      </c>
      <c r="F84" s="129" t="str">
        <f>IF(B84=0,"",LOOKUP($B84,'Course List'!$C$6:$C$1017,'Course List'!G$6:G$1017))</f>
        <v>F &amp; S</v>
      </c>
      <c r="G84" s="129" t="str">
        <f>IF(B84=0,"",LOOKUP($B84,'Course List'!$C$6:$C$1017,'Course List'!H$6:H$1017))</f>
        <v xml:space="preserve"> ---</v>
      </c>
      <c r="H84" s="47"/>
      <c r="I84" s="49"/>
      <c r="J84" s="35" t="str">
        <f>IF(H84=0,"",LOOKUP(H84,'GPA Table'!$B$5:$B$16,'GPA Table'!$E$5:$E$16))</f>
        <v/>
      </c>
      <c r="K84" s="9"/>
      <c r="L84" s="17">
        <f t="shared" si="34"/>
        <v>0</v>
      </c>
      <c r="M84" s="17">
        <f t="shared" si="35"/>
        <v>0</v>
      </c>
      <c r="N84" s="10"/>
      <c r="O84" s="11"/>
    </row>
    <row r="85" spans="1:23" s="5" customFormat="1" x14ac:dyDescent="0.3">
      <c r="A85" s="146">
        <f t="shared" ref="A85:A87" si="36">A84+1</f>
        <v>3</v>
      </c>
      <c r="B85" s="128" t="s">
        <v>594</v>
      </c>
      <c r="C85" s="129" t="str">
        <f>IF(B85=0,"",LOOKUP($B85,'Course List'!$C$6:$C$1017,'Course List'!D$6:D$1017))</f>
        <v>---</v>
      </c>
      <c r="D85" s="129" t="str">
        <f>IF(B85=0,"",LOOKUP($B85,'Course List'!$C$6:$C$1017,'Course List'!E$6:E$1017))</f>
        <v>CE 6000 &amp; 8000 Level</v>
      </c>
      <c r="E85" s="129">
        <f>IF(B85=0,"",LOOKUP($B85,'Course List'!$C$6:$C$1017,'Course List'!F$6:F$1017))</f>
        <v>3</v>
      </c>
      <c r="F85" s="129" t="str">
        <f>IF(B85=0,"",LOOKUP($B85,'Course List'!$C$6:$C$1017,'Course List'!G$6:G$1017))</f>
        <v>F &amp; S</v>
      </c>
      <c r="G85" s="129" t="str">
        <f>IF(B85=0,"",LOOKUP($B85,'Course List'!$C$6:$C$1017,'Course List'!H$6:H$1017))</f>
        <v xml:space="preserve"> ---</v>
      </c>
      <c r="H85" s="47"/>
      <c r="I85" s="49"/>
      <c r="J85" s="35" t="str">
        <f>IF(H85=0,"",LOOKUP(H85,'GPA Table'!$B$5:$B$16,'GPA Table'!$E$5:$E$16))</f>
        <v/>
      </c>
      <c r="K85" s="9"/>
      <c r="L85" s="17">
        <f t="shared" si="34"/>
        <v>0</v>
      </c>
      <c r="M85" s="17">
        <f t="shared" si="35"/>
        <v>0</v>
      </c>
      <c r="N85" s="10"/>
      <c r="O85" s="11"/>
    </row>
    <row r="86" spans="1:23" s="5" customFormat="1" ht="15.6" customHeight="1" x14ac:dyDescent="0.3">
      <c r="A86" s="146">
        <f t="shared" si="36"/>
        <v>4</v>
      </c>
      <c r="B86" s="128" t="s">
        <v>594</v>
      </c>
      <c r="C86" s="129" t="str">
        <f>IF(B86=0,"",LOOKUP($B86,'Course List'!$C$6:$C$1017,'Course List'!D$6:D$1017))</f>
        <v>---</v>
      </c>
      <c r="D86" s="129" t="str">
        <f>IF(B86=0,"",LOOKUP($B86,'Course List'!$C$6:$C$1017,'Course List'!E$6:E$1017))</f>
        <v>CE 6000 &amp; 8000 Level</v>
      </c>
      <c r="E86" s="129">
        <f>IF(B86=0,"",LOOKUP($B86,'Course List'!$C$6:$C$1017,'Course List'!F$6:F$1017))</f>
        <v>3</v>
      </c>
      <c r="F86" s="129" t="str">
        <f>IF(B86=0,"",LOOKUP($B86,'Course List'!$C$6:$C$1017,'Course List'!G$6:G$1017))</f>
        <v>F &amp; S</v>
      </c>
      <c r="G86" s="129" t="str">
        <f>IF(B86=0,"",LOOKUP($B86,'Course List'!$C$6:$C$1017,'Course List'!H$6:H$1017))</f>
        <v xml:space="preserve"> ---</v>
      </c>
      <c r="H86" s="47"/>
      <c r="I86" s="49"/>
      <c r="J86" s="35" t="str">
        <f>IF(H86=0,"",LOOKUP(H86,'GPA Table'!$B$5:$B$16,'GPA Table'!$E$5:$E$16))</f>
        <v/>
      </c>
      <c r="K86" s="9"/>
      <c r="L86" s="17">
        <f t="shared" si="34"/>
        <v>0</v>
      </c>
      <c r="M86" s="17">
        <f t="shared" si="35"/>
        <v>0</v>
      </c>
      <c r="N86" s="10"/>
      <c r="O86" s="11"/>
    </row>
    <row r="87" spans="1:23" s="5" customFormat="1" x14ac:dyDescent="0.3">
      <c r="A87" s="146">
        <f t="shared" si="36"/>
        <v>5</v>
      </c>
      <c r="B87" s="158"/>
      <c r="C87" s="83" t="str">
        <f>IF(B87=0,"",LOOKUP($B87,'Course List'!$C$6:$C$1017,'Course List'!D$6:D$1017))</f>
        <v/>
      </c>
      <c r="D87" s="83" t="str">
        <f>IF(B87=0,"",LOOKUP($B87,'Course List'!$C$6:$C$1017,'Course List'!E$6:E$1017))</f>
        <v/>
      </c>
      <c r="E87" s="83" t="str">
        <f>IF(B87=0,"",LOOKUP($B87,'Course List'!$C$6:$C$1017,'Course List'!F$6:F$1017))</f>
        <v/>
      </c>
      <c r="F87" s="83" t="str">
        <f>IF(B87=0,"",LOOKUP($B87,'Course List'!$C$6:$C$1017,'Course List'!G$6:G$1017))</f>
        <v/>
      </c>
      <c r="G87" s="83" t="str">
        <f>IF(B87=0,"",LOOKUP($B87,'Course List'!$C$6:$C$1017,'Course List'!H$6:H$1017))</f>
        <v/>
      </c>
      <c r="H87" s="47"/>
      <c r="I87" s="49"/>
      <c r="J87" s="35" t="str">
        <f>IF(H87=0,"",LOOKUP(H87,'GPA Table'!$B$5:$B$16,'GPA Table'!$E$5:$E$16))</f>
        <v/>
      </c>
      <c r="K87" s="9"/>
      <c r="L87" s="17">
        <f t="shared" si="34"/>
        <v>0</v>
      </c>
      <c r="M87" s="17">
        <f t="shared" si="35"/>
        <v>0</v>
      </c>
      <c r="N87" s="10"/>
      <c r="O87" s="11"/>
    </row>
    <row r="88" spans="1:23" s="5" customFormat="1" x14ac:dyDescent="0.3">
      <c r="A88" s="146">
        <f>A87+1</f>
        <v>6</v>
      </c>
      <c r="B88" s="158"/>
      <c r="C88" s="83" t="str">
        <f>IF(B88=0,"",LOOKUP($B88,'Course List'!$C$6:$C$1017,'Course List'!D$6:D$1017))</f>
        <v/>
      </c>
      <c r="D88" s="83" t="str">
        <f>IF(B88=0,"",LOOKUP($B88,'Course List'!$C$6:$C$1017,'Course List'!E$6:E$1017))</f>
        <v/>
      </c>
      <c r="E88" s="83" t="str">
        <f>IF(B88=0,"",LOOKUP($B88,'Course List'!$C$6:$C$1017,'Course List'!F$6:F$1017))</f>
        <v/>
      </c>
      <c r="F88" s="83" t="str">
        <f>IF(B88=0,"",LOOKUP($B88,'Course List'!$C$6:$C$1017,'Course List'!G$6:G$1017))</f>
        <v/>
      </c>
      <c r="G88" s="83" t="str">
        <f>IF(B88=0,"",LOOKUP($B88,'Course List'!$C$6:$C$1017,'Course List'!H$6:H$1017))</f>
        <v/>
      </c>
      <c r="H88" s="47"/>
      <c r="I88" s="49"/>
      <c r="J88" s="35" t="str">
        <f>IF(H88=0,"",LOOKUP(H88,'GPA Table'!$B$5:$B$16,'GPA Table'!$E$5:$E$16))</f>
        <v/>
      </c>
      <c r="K88" s="9"/>
      <c r="L88" s="17">
        <f t="shared" si="34"/>
        <v>0</v>
      </c>
      <c r="M88" s="17">
        <f t="shared" si="35"/>
        <v>0</v>
      </c>
      <c r="N88" s="10"/>
      <c r="O88" s="11"/>
    </row>
    <row r="89" spans="1:23" s="5" customFormat="1" x14ac:dyDescent="0.3">
      <c r="A89" s="146">
        <f>A88+1</f>
        <v>7</v>
      </c>
      <c r="B89" s="159"/>
      <c r="C89" s="83" t="str">
        <f>IF(B89=0,"",LOOKUP($B89,'Course List'!$C$6:$C$1017,'Course List'!D$6:D$1017))</f>
        <v/>
      </c>
      <c r="D89" s="83" t="str">
        <f>IF(B89=0,"",LOOKUP($B89,'Course List'!$C$6:$C$1017,'Course List'!E$6:E$1017))</f>
        <v/>
      </c>
      <c r="E89" s="83" t="str">
        <f>IF(B89=0,"",LOOKUP($B89,'Course List'!$C$6:$C$1017,'Course List'!F$6:F$1017))</f>
        <v/>
      </c>
      <c r="F89" s="83" t="str">
        <f>IF(B89=0,"",LOOKUP($B89,'Course List'!$C$6:$C$1017,'Course List'!G$6:G$1017))</f>
        <v/>
      </c>
      <c r="G89" s="83" t="str">
        <f>IF(B89=0,"",LOOKUP($B89,'Course List'!$C$6:$C$1017,'Course List'!H$6:H$1017))</f>
        <v/>
      </c>
      <c r="H89" s="47"/>
      <c r="I89" s="49"/>
      <c r="J89" s="35" t="str">
        <f>IF(H89=0,"",LOOKUP(H89,'GPA Table'!$B$5:$B$16,'GPA Table'!$E$5:$E$16))</f>
        <v/>
      </c>
      <c r="K89" s="9"/>
      <c r="L89" s="17">
        <f t="shared" si="34"/>
        <v>0</v>
      </c>
      <c r="M89" s="17">
        <f t="shared" si="35"/>
        <v>0</v>
      </c>
      <c r="N89" s="10"/>
      <c r="O89" s="11"/>
    </row>
    <row r="90" spans="1:23" s="5" customFormat="1" ht="16.2" thickBot="1" x14ac:dyDescent="0.35">
      <c r="A90" s="147">
        <f>A89+1</f>
        <v>8</v>
      </c>
      <c r="B90" s="160"/>
      <c r="C90" s="84" t="str">
        <f>IF(B90=0,"",LOOKUP($B90,'Course List'!$C$6:$C$1017,'Course List'!D$6:D$1017))</f>
        <v/>
      </c>
      <c r="D90" s="84" t="str">
        <f>IF(B90=0,"",LOOKUP($B90,'Course List'!$C$6:$C$1017,'Course List'!E$6:E$1017))</f>
        <v/>
      </c>
      <c r="E90" s="84" t="str">
        <f>IF(B90=0,"",LOOKUP($B90,'Course List'!$C$6:$C$1017,'Course List'!F$6:F$1017))</f>
        <v/>
      </c>
      <c r="F90" s="84" t="str">
        <f>IF(B90=0,"",LOOKUP($B90,'Course List'!$C$6:$C$1017,'Course List'!G$6:G$1017))</f>
        <v/>
      </c>
      <c r="G90" s="84" t="str">
        <f>IF(B90=0,"",LOOKUP($B90,'Course List'!$C$6:$C$1017,'Course List'!H$6:H$1017))</f>
        <v/>
      </c>
      <c r="H90" s="48"/>
      <c r="I90" s="50"/>
      <c r="J90" s="36" t="str">
        <f>IF(H90=0,"",LOOKUP(H90,'GPA Table'!$B$5:$B$16,'GPA Table'!$E$5:$E$16))</f>
        <v/>
      </c>
      <c r="K90" s="9"/>
      <c r="L90" s="17">
        <f t="shared" si="34"/>
        <v>0</v>
      </c>
      <c r="M90" s="17">
        <f t="shared" si="35"/>
        <v>0</v>
      </c>
      <c r="N90" s="10"/>
      <c r="O90" s="11"/>
    </row>
    <row r="91" spans="1:23" ht="16.2" thickBot="1" x14ac:dyDescent="0.35">
      <c r="A91" s="134"/>
      <c r="B91" s="135" t="str">
        <f>B82</f>
        <v>Semester</v>
      </c>
      <c r="C91" s="135">
        <f>C82+1</f>
        <v>10</v>
      </c>
      <c r="D91" s="135" t="str">
        <f>D82</f>
        <v>Total Credit Hours</v>
      </c>
      <c r="E91" s="135">
        <f>SUM(E92:E99)</f>
        <v>12</v>
      </c>
      <c r="F91" s="136" t="str">
        <f>F73</f>
        <v>SPRING</v>
      </c>
      <c r="G91" s="136">
        <f>G82+1</f>
        <v>2019</v>
      </c>
      <c r="H91" s="45"/>
      <c r="I91" s="46"/>
      <c r="J91" s="55">
        <f>IF(M91=0,0,ROUND(L91/M91,2))</f>
        <v>0</v>
      </c>
      <c r="K91" s="13"/>
      <c r="L91" s="38">
        <f>SUM(L92:L99)</f>
        <v>0</v>
      </c>
      <c r="M91" s="39">
        <f t="shared" ref="M91" si="37">SUM(M92:M99)</f>
        <v>0</v>
      </c>
      <c r="W91" s="25"/>
    </row>
    <row r="92" spans="1:23" x14ac:dyDescent="0.3">
      <c r="A92" s="146">
        <v>1</v>
      </c>
      <c r="B92" s="128" t="s">
        <v>594</v>
      </c>
      <c r="C92" s="129" t="str">
        <f>IF(B92=0,"",LOOKUP($B92,'Course List'!$C$6:$C$1017,'Course List'!D$6:D$1017))</f>
        <v>---</v>
      </c>
      <c r="D92" s="129" t="str">
        <f>IF(B92=0,"",LOOKUP($B92,'Course List'!$C$6:$C$1017,'Course List'!E$6:E$1017))</f>
        <v>CE 6000 &amp; 8000 Level</v>
      </c>
      <c r="E92" s="129">
        <f>IF(B92=0,"",LOOKUP($B92,'Course List'!$C$6:$C$1017,'Course List'!F$6:F$1017))</f>
        <v>3</v>
      </c>
      <c r="F92" s="129" t="str">
        <f>IF(B92=0,"",LOOKUP($B92,'Course List'!$C$6:$C$1017,'Course List'!G$6:G$1017))</f>
        <v>F &amp; S</v>
      </c>
      <c r="G92" s="129" t="str">
        <f>IF(B92=0,"",LOOKUP($B92,'Course List'!$C$6:$C$1017,'Course List'!H$6:H$1017))</f>
        <v xml:space="preserve"> ---</v>
      </c>
      <c r="H92" s="47"/>
      <c r="I92" s="49"/>
      <c r="J92" s="34" t="str">
        <f>IF(H92=0,"",LOOKUP(H92,'GPA Table'!$B$5:$B$16,'GPA Table'!$E$5:$E$16))</f>
        <v/>
      </c>
      <c r="K92" s="9"/>
      <c r="L92" s="17">
        <f t="shared" ref="L92:L99" si="38">IF(E92=0,0,IF(H92=0,0,J92*E92))</f>
        <v>0</v>
      </c>
      <c r="M92" s="17">
        <f t="shared" ref="M92:M99" si="39">IF(H92=0,0,E92)</f>
        <v>0</v>
      </c>
      <c r="W92" s="25"/>
    </row>
    <row r="93" spans="1:23" x14ac:dyDescent="0.3">
      <c r="A93" s="146">
        <f>A92+1</f>
        <v>2</v>
      </c>
      <c r="B93" s="128" t="s">
        <v>594</v>
      </c>
      <c r="C93" s="129" t="str">
        <f>IF(B93=0,"",LOOKUP($B93,'Course List'!$C$6:$C$1017,'Course List'!D$6:D$1017))</f>
        <v>---</v>
      </c>
      <c r="D93" s="129" t="str">
        <f>IF(B93=0,"",LOOKUP($B93,'Course List'!$C$6:$C$1017,'Course List'!E$6:E$1017))</f>
        <v>CE 6000 &amp; 8000 Level</v>
      </c>
      <c r="E93" s="129">
        <f>IF(B93=0,"",LOOKUP($B93,'Course List'!$C$6:$C$1017,'Course List'!F$6:F$1017))</f>
        <v>3</v>
      </c>
      <c r="F93" s="129" t="str">
        <f>IF(B93=0,"",LOOKUP($B93,'Course List'!$C$6:$C$1017,'Course List'!G$6:G$1017))</f>
        <v>F &amp; S</v>
      </c>
      <c r="G93" s="129" t="str">
        <f>IF(B93=0,"",LOOKUP($B93,'Course List'!$C$6:$C$1017,'Course List'!H$6:H$1017))</f>
        <v xml:space="preserve"> ---</v>
      </c>
      <c r="H93" s="47"/>
      <c r="I93" s="49"/>
      <c r="J93" s="35" t="str">
        <f>IF(H93=0,"",LOOKUP(H93,'GPA Table'!$B$5:$B$16,'GPA Table'!$E$5:$E$16))</f>
        <v/>
      </c>
      <c r="K93" s="9"/>
      <c r="L93" s="17">
        <f t="shared" si="38"/>
        <v>0</v>
      </c>
      <c r="M93" s="17">
        <f t="shared" si="39"/>
        <v>0</v>
      </c>
      <c r="W93" s="25"/>
    </row>
    <row r="94" spans="1:23" x14ac:dyDescent="0.3">
      <c r="A94" s="146">
        <f t="shared" ref="A94:A96" si="40">A93+1</f>
        <v>3</v>
      </c>
      <c r="B94" s="128" t="s">
        <v>594</v>
      </c>
      <c r="C94" s="129" t="str">
        <f>IF(B94=0,"",LOOKUP($B94,'Course List'!$C$6:$C$1017,'Course List'!D$6:D$1017))</f>
        <v>---</v>
      </c>
      <c r="D94" s="129" t="str">
        <f>IF(B94=0,"",LOOKUP($B94,'Course List'!$C$6:$C$1017,'Course List'!E$6:E$1017))</f>
        <v>CE 6000 &amp; 8000 Level</v>
      </c>
      <c r="E94" s="129">
        <f>IF(B94=0,"",LOOKUP($B94,'Course List'!$C$6:$C$1017,'Course List'!F$6:F$1017))</f>
        <v>3</v>
      </c>
      <c r="F94" s="129" t="str">
        <f>IF(B94=0,"",LOOKUP($B94,'Course List'!$C$6:$C$1017,'Course List'!G$6:G$1017))</f>
        <v>F &amp; S</v>
      </c>
      <c r="G94" s="129" t="str">
        <f>IF(B94=0,"",LOOKUP($B94,'Course List'!$C$6:$C$1017,'Course List'!H$6:H$1017))</f>
        <v xml:space="preserve"> ---</v>
      </c>
      <c r="H94" s="47"/>
      <c r="I94" s="49"/>
      <c r="J94" s="35" t="str">
        <f>IF(H94=0,"",LOOKUP(H94,'GPA Table'!$B$5:$B$16,'GPA Table'!$E$5:$E$16))</f>
        <v/>
      </c>
      <c r="K94" s="9"/>
      <c r="L94" s="17">
        <f t="shared" si="38"/>
        <v>0</v>
      </c>
      <c r="M94" s="17">
        <f t="shared" si="39"/>
        <v>0</v>
      </c>
      <c r="W94" s="25"/>
    </row>
    <row r="95" spans="1:23" x14ac:dyDescent="0.3">
      <c r="A95" s="146">
        <f t="shared" si="40"/>
        <v>4</v>
      </c>
      <c r="B95" s="128" t="s">
        <v>594</v>
      </c>
      <c r="C95" s="129" t="str">
        <f>IF(B95=0,"",LOOKUP($B95,'Course List'!$C$6:$C$1017,'Course List'!D$6:D$1017))</f>
        <v>---</v>
      </c>
      <c r="D95" s="129" t="str">
        <f>IF(B95=0,"",LOOKUP($B95,'Course List'!$C$6:$C$1017,'Course List'!E$6:E$1017))</f>
        <v>CE 6000 &amp; 8000 Level</v>
      </c>
      <c r="E95" s="129">
        <f>IF(B95=0,"",LOOKUP($B95,'Course List'!$C$6:$C$1017,'Course List'!F$6:F$1017))</f>
        <v>3</v>
      </c>
      <c r="F95" s="129" t="str">
        <f>IF(B95=0,"",LOOKUP($B95,'Course List'!$C$6:$C$1017,'Course List'!G$6:G$1017))</f>
        <v>F &amp; S</v>
      </c>
      <c r="G95" s="129" t="str">
        <f>IF(B95=0,"",LOOKUP($B95,'Course List'!$C$6:$C$1017,'Course List'!H$6:H$1017))</f>
        <v xml:space="preserve"> ---</v>
      </c>
      <c r="H95" s="47"/>
      <c r="I95" s="49"/>
      <c r="J95" s="35" t="str">
        <f>IF(H95=0,"",LOOKUP(H95,'GPA Table'!$B$5:$B$16,'GPA Table'!$E$5:$E$16))</f>
        <v/>
      </c>
      <c r="K95" s="9"/>
      <c r="L95" s="17">
        <f t="shared" si="38"/>
        <v>0</v>
      </c>
      <c r="M95" s="17">
        <f t="shared" si="39"/>
        <v>0</v>
      </c>
      <c r="W95" s="25"/>
    </row>
    <row r="96" spans="1:23" x14ac:dyDescent="0.3">
      <c r="A96" s="146">
        <f t="shared" si="40"/>
        <v>5</v>
      </c>
      <c r="B96" s="158"/>
      <c r="C96" s="83" t="str">
        <f>IF(B96=0,"",LOOKUP($B96,'Course List'!$C$6:$C$1017,'Course List'!D$6:D$1017))</f>
        <v/>
      </c>
      <c r="D96" s="83" t="str">
        <f>IF(B96=0,"",LOOKUP($B96,'Course List'!$C$6:$C$1017,'Course List'!E$6:E$1017))</f>
        <v/>
      </c>
      <c r="E96" s="83" t="str">
        <f>IF(B96=0,"",LOOKUP($B96,'Course List'!$C$6:$C$1017,'Course List'!F$6:F$1017))</f>
        <v/>
      </c>
      <c r="F96" s="83" t="str">
        <f>IF(B96=0,"",LOOKUP($B96,'Course List'!$C$6:$C$1017,'Course List'!G$6:G$1017))</f>
        <v/>
      </c>
      <c r="G96" s="83" t="str">
        <f>IF(B96=0,"",LOOKUP($B96,'Course List'!$C$6:$C$1017,'Course List'!H$6:H$1017))</f>
        <v/>
      </c>
      <c r="H96" s="47"/>
      <c r="I96" s="49"/>
      <c r="J96" s="35" t="str">
        <f>IF(H96=0,"",LOOKUP(H96,'GPA Table'!$B$5:$B$16,'GPA Table'!$E$5:$E$16))</f>
        <v/>
      </c>
      <c r="K96" s="9"/>
      <c r="L96" s="17">
        <f t="shared" si="38"/>
        <v>0</v>
      </c>
      <c r="M96" s="17">
        <f t="shared" si="39"/>
        <v>0</v>
      </c>
      <c r="W96" s="25"/>
    </row>
    <row r="97" spans="1:23" x14ac:dyDescent="0.3">
      <c r="A97" s="146">
        <f>A96+1</f>
        <v>6</v>
      </c>
      <c r="B97" s="158"/>
      <c r="C97" s="83" t="str">
        <f>IF(B97=0,"",LOOKUP($B97,'Course List'!$C$6:$C$1017,'Course List'!D$6:D$1017))</f>
        <v/>
      </c>
      <c r="D97" s="83" t="str">
        <f>IF(B97=0,"",LOOKUP($B97,'Course List'!$C$6:$C$1017,'Course List'!E$6:E$1017))</f>
        <v/>
      </c>
      <c r="E97" s="83" t="str">
        <f>IF(B97=0,"",LOOKUP($B97,'Course List'!$C$6:$C$1017,'Course List'!F$6:F$1017))</f>
        <v/>
      </c>
      <c r="F97" s="83" t="str">
        <f>IF(B97=0,"",LOOKUP($B97,'Course List'!$C$6:$C$1017,'Course List'!G$6:G$1017))</f>
        <v/>
      </c>
      <c r="G97" s="83" t="str">
        <f>IF(B97=0,"",LOOKUP($B97,'Course List'!$C$6:$C$1017,'Course List'!H$6:H$1017))</f>
        <v/>
      </c>
      <c r="H97" s="47"/>
      <c r="I97" s="49"/>
      <c r="J97" s="35" t="str">
        <f>IF(H97=0,"",LOOKUP(H97,'GPA Table'!$B$5:$B$16,'GPA Table'!$E$5:$E$16))</f>
        <v/>
      </c>
      <c r="K97" s="9"/>
      <c r="L97" s="17">
        <f t="shared" si="38"/>
        <v>0</v>
      </c>
      <c r="M97" s="17">
        <f t="shared" si="39"/>
        <v>0</v>
      </c>
      <c r="W97" s="25"/>
    </row>
    <row r="98" spans="1:23" x14ac:dyDescent="0.3">
      <c r="A98" s="146">
        <f>A97+1</f>
        <v>7</v>
      </c>
      <c r="B98" s="159"/>
      <c r="C98" s="83" t="str">
        <f>IF(B98=0,"",LOOKUP($B98,'Course List'!$C$6:$C$1017,'Course List'!D$6:D$1017))</f>
        <v/>
      </c>
      <c r="D98" s="83" t="str">
        <f>IF(B98=0,"",LOOKUP($B98,'Course List'!$C$6:$C$1017,'Course List'!E$6:E$1017))</f>
        <v/>
      </c>
      <c r="E98" s="83" t="str">
        <f>IF(B98=0,"",LOOKUP($B98,'Course List'!$C$6:$C$1017,'Course List'!F$6:F$1017))</f>
        <v/>
      </c>
      <c r="F98" s="83" t="str">
        <f>IF(B98=0,"",LOOKUP($B98,'Course List'!$C$6:$C$1017,'Course List'!G$6:G$1017))</f>
        <v/>
      </c>
      <c r="G98" s="83" t="str">
        <f>IF(B98=0,"",LOOKUP($B98,'Course List'!$C$6:$C$1017,'Course List'!H$6:H$1017))</f>
        <v/>
      </c>
      <c r="H98" s="47"/>
      <c r="I98" s="49"/>
      <c r="J98" s="35" t="str">
        <f>IF(H98=0,"",LOOKUP(H98,'GPA Table'!$B$5:$B$16,'GPA Table'!$E$5:$E$16))</f>
        <v/>
      </c>
      <c r="K98" s="9"/>
      <c r="L98" s="17">
        <f t="shared" si="38"/>
        <v>0</v>
      </c>
      <c r="M98" s="17">
        <f t="shared" si="39"/>
        <v>0</v>
      </c>
      <c r="W98" s="25"/>
    </row>
    <row r="99" spans="1:23" ht="16.2" thickBot="1" x14ac:dyDescent="0.35">
      <c r="A99" s="147">
        <f>A98+1</f>
        <v>8</v>
      </c>
      <c r="B99" s="160"/>
      <c r="C99" s="84" t="str">
        <f>IF(B99=0,"",LOOKUP($B99,'Course List'!$C$6:$C$1017,'Course List'!D$6:D$1017))</f>
        <v/>
      </c>
      <c r="D99" s="84" t="str">
        <f>IF(B99=0,"",LOOKUP($B99,'Course List'!$C$6:$C$1017,'Course List'!E$6:E$1017))</f>
        <v/>
      </c>
      <c r="E99" s="84" t="str">
        <f>IF(B99=0,"",LOOKUP($B99,'Course List'!$C$6:$C$1017,'Course List'!F$6:F$1017))</f>
        <v/>
      </c>
      <c r="F99" s="84" t="str">
        <f>IF(B99=0,"",LOOKUP($B99,'Course List'!$C$6:$C$1017,'Course List'!G$6:G$1017))</f>
        <v/>
      </c>
      <c r="G99" s="84" t="str">
        <f>IF(B99=0,"",LOOKUP($B99,'Course List'!$C$6:$C$1017,'Course List'!H$6:H$1017))</f>
        <v/>
      </c>
      <c r="H99" s="48"/>
      <c r="I99" s="50"/>
      <c r="J99" s="36" t="str">
        <f>IF(H99=0,"",LOOKUP(H99,'GPA Table'!$B$5:$B$16,'GPA Table'!$E$5:$E$16))</f>
        <v/>
      </c>
      <c r="K99" s="9"/>
      <c r="L99" s="17">
        <f t="shared" si="38"/>
        <v>0</v>
      </c>
      <c r="M99" s="17">
        <f t="shared" si="39"/>
        <v>0</v>
      </c>
      <c r="W99" s="25"/>
    </row>
  </sheetData>
  <sheetProtection password="CD74" sheet="1" objects="1" scenarios="1"/>
  <mergeCells count="13">
    <mergeCell ref="B6:C6"/>
    <mergeCell ref="D6:F6"/>
    <mergeCell ref="H6:I6"/>
    <mergeCell ref="B7:C7"/>
    <mergeCell ref="D7:F7"/>
    <mergeCell ref="H7:I7"/>
    <mergeCell ref="B5:F5"/>
    <mergeCell ref="H5:I5"/>
    <mergeCell ref="A1:J1"/>
    <mergeCell ref="A2:J2"/>
    <mergeCell ref="A3:J3"/>
    <mergeCell ref="B4:C4"/>
    <mergeCell ref="E4:F4"/>
  </mergeCells>
  <pageMargins left="0.7" right="0.7" top="0.24" bottom="0.13" header="0.3" footer="0.3"/>
  <pageSetup scale="70" fitToHeight="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9"/>
  <sheetViews>
    <sheetView zoomScale="80" zoomScaleNormal="80" workbookViewId="0">
      <selection activeCell="B22" sqref="B22"/>
    </sheetView>
  </sheetViews>
  <sheetFormatPr defaultColWidth="9.109375" defaultRowHeight="15.6" x14ac:dyDescent="0.3"/>
  <cols>
    <col min="1" max="1" width="4.6640625" style="2" customWidth="1"/>
    <col min="2" max="2" width="21.88671875" style="3" customWidth="1"/>
    <col min="3" max="3" width="9.109375" style="2" customWidth="1"/>
    <col min="4" max="4" width="44.33203125" style="2" customWidth="1"/>
    <col min="5" max="5" width="8.33203125" style="2" customWidth="1"/>
    <col min="6" max="6" width="10.5546875" style="2" customWidth="1"/>
    <col min="7" max="7" width="46.5546875" style="3" customWidth="1"/>
    <col min="8" max="8" width="8.5546875" style="2" customWidth="1"/>
    <col min="9" max="9" width="12.5546875" style="2" customWidth="1"/>
    <col min="10" max="10" width="14.109375" style="18" customWidth="1"/>
    <col min="11" max="11" width="8" style="18" customWidth="1"/>
    <col min="12" max="12" width="6.109375" style="18" customWidth="1"/>
    <col min="13" max="13" width="5.88671875" style="18" customWidth="1"/>
    <col min="14" max="14" width="7.6640625" style="18" customWidth="1"/>
    <col min="15" max="15" width="4.6640625" style="18" customWidth="1"/>
    <col min="16" max="27" width="9.109375" style="18"/>
    <col min="28" max="16384" width="9.109375" style="2"/>
  </cols>
  <sheetData>
    <row r="1" spans="1:27" s="54" customFormat="1" x14ac:dyDescent="0.3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2"/>
      <c r="L1" s="22"/>
      <c r="M1" s="22"/>
      <c r="N1" s="22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</row>
    <row r="2" spans="1:27" s="54" customFormat="1" x14ac:dyDescent="0.3">
      <c r="A2" s="214" t="s">
        <v>1</v>
      </c>
      <c r="B2" s="214"/>
      <c r="C2" s="214"/>
      <c r="D2" s="214"/>
      <c r="E2" s="214"/>
      <c r="F2" s="214"/>
      <c r="G2" s="214"/>
      <c r="H2" s="214"/>
      <c r="I2" s="214"/>
      <c r="J2" s="214"/>
      <c r="K2" s="22"/>
      <c r="L2" s="22"/>
      <c r="M2" s="22"/>
      <c r="N2" s="22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</row>
    <row r="3" spans="1:27" s="54" customFormat="1" ht="16.2" thickBot="1" x14ac:dyDescent="0.35">
      <c r="A3" s="214" t="s">
        <v>2</v>
      </c>
      <c r="B3" s="214"/>
      <c r="C3" s="214"/>
      <c r="D3" s="214"/>
      <c r="E3" s="214"/>
      <c r="F3" s="214"/>
      <c r="G3" s="214"/>
      <c r="H3" s="214"/>
      <c r="I3" s="214"/>
      <c r="J3" s="214"/>
      <c r="K3" s="22"/>
      <c r="L3" s="22"/>
      <c r="M3" s="22"/>
      <c r="N3" s="22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</row>
    <row r="4" spans="1:27" x14ac:dyDescent="0.3">
      <c r="B4" s="210" t="s">
        <v>420</v>
      </c>
      <c r="C4" s="211"/>
      <c r="D4" s="161">
        <v>2013</v>
      </c>
      <c r="E4" s="212">
        <f>D4+1</f>
        <v>2014</v>
      </c>
      <c r="F4" s="213"/>
      <c r="G4" s="173" t="s">
        <v>429</v>
      </c>
      <c r="H4" s="173">
        <f>D4+3</f>
        <v>2016</v>
      </c>
      <c r="I4" s="174">
        <f>E4+3</f>
        <v>2017</v>
      </c>
      <c r="J4" s="41" t="s">
        <v>460</v>
      </c>
    </row>
    <row r="5" spans="1:27" s="4" customFormat="1" ht="16.5" customHeight="1" thickBot="1" x14ac:dyDescent="0.35">
      <c r="B5" s="207" t="s">
        <v>596</v>
      </c>
      <c r="C5" s="208"/>
      <c r="D5" s="208"/>
      <c r="E5" s="208"/>
      <c r="F5" s="208"/>
      <c r="G5" s="175" t="s">
        <v>458</v>
      </c>
      <c r="H5" s="215">
        <f>E10+E19+E28+E37+E46+E55+E64+E73+E82+E91</f>
        <v>160</v>
      </c>
      <c r="I5" s="216"/>
      <c r="J5" s="42">
        <f>M9</f>
        <v>0</v>
      </c>
      <c r="K5" s="37"/>
      <c r="L5" s="8"/>
      <c r="M5" s="8"/>
      <c r="N5" s="11"/>
      <c r="O5" s="20"/>
    </row>
    <row r="6" spans="1:27" s="5" customFormat="1" ht="15.75" customHeight="1" x14ac:dyDescent="0.3">
      <c r="B6" s="199" t="s">
        <v>433</v>
      </c>
      <c r="C6" s="200"/>
      <c r="D6" s="203"/>
      <c r="E6" s="203"/>
      <c r="F6" s="203"/>
      <c r="G6" s="26" t="s">
        <v>431</v>
      </c>
      <c r="H6" s="203"/>
      <c r="I6" s="205"/>
      <c r="J6" s="41" t="s">
        <v>459</v>
      </c>
      <c r="L6" s="21"/>
      <c r="M6" s="21"/>
      <c r="N6" s="21"/>
      <c r="O6" s="11"/>
    </row>
    <row r="7" spans="1:27" s="5" customFormat="1" ht="16.5" customHeight="1" thickBot="1" x14ac:dyDescent="0.35">
      <c r="B7" s="201" t="s">
        <v>434</v>
      </c>
      <c r="C7" s="202"/>
      <c r="D7" s="204"/>
      <c r="E7" s="204"/>
      <c r="F7" s="204"/>
      <c r="G7" s="27" t="s">
        <v>432</v>
      </c>
      <c r="H7" s="204"/>
      <c r="I7" s="206"/>
      <c r="J7" s="43">
        <f>IF(M9=0,0,ROUND(L9/M9,2))</f>
        <v>0</v>
      </c>
      <c r="K7" s="44"/>
      <c r="L7" s="21"/>
      <c r="M7" s="21"/>
      <c r="N7" s="21"/>
      <c r="O7" s="11"/>
    </row>
    <row r="8" spans="1:27" s="5" customFormat="1" ht="16.2" thickBot="1" x14ac:dyDescent="0.35">
      <c r="B8" s="124"/>
      <c r="C8" s="6"/>
      <c r="D8" s="7"/>
      <c r="E8" s="8"/>
      <c r="F8" s="8"/>
      <c r="G8" s="8"/>
      <c r="H8" s="8"/>
      <c r="I8" s="8"/>
      <c r="J8" s="8"/>
      <c r="K8" s="9"/>
      <c r="L8" s="10"/>
      <c r="M8" s="10"/>
      <c r="N8" s="10"/>
      <c r="O8" s="11"/>
    </row>
    <row r="9" spans="1:27" s="15" customFormat="1" ht="32.25" customHeight="1" thickBot="1" x14ac:dyDescent="0.35">
      <c r="B9" s="30" t="s">
        <v>396</v>
      </c>
      <c r="C9" s="31" t="s">
        <v>430</v>
      </c>
      <c r="D9" s="31" t="s">
        <v>23</v>
      </c>
      <c r="E9" s="31" t="s">
        <v>24</v>
      </c>
      <c r="F9" s="31" t="s">
        <v>25</v>
      </c>
      <c r="G9" s="31" t="s">
        <v>26</v>
      </c>
      <c r="H9" s="32" t="s">
        <v>5</v>
      </c>
      <c r="I9" s="33" t="s">
        <v>6</v>
      </c>
      <c r="J9" s="52" t="s">
        <v>440</v>
      </c>
      <c r="K9" s="16"/>
      <c r="L9" s="40">
        <f>L10+L19+L28+L37+L46+L55+L64+L73+L82+L91</f>
        <v>0</v>
      </c>
      <c r="M9" s="40">
        <f>M10+M19+M28+M37+M46+M55+M64+M73+M82+M91</f>
        <v>0</v>
      </c>
    </row>
    <row r="10" spans="1:27" s="29" customFormat="1" ht="16.2" thickBot="1" x14ac:dyDescent="0.35">
      <c r="A10" s="148"/>
      <c r="B10" s="149" t="s">
        <v>25</v>
      </c>
      <c r="C10" s="149">
        <v>1</v>
      </c>
      <c r="D10" s="149" t="s">
        <v>419</v>
      </c>
      <c r="E10" s="149">
        <f>SUM(E11:E18)</f>
        <v>16</v>
      </c>
      <c r="F10" s="150" t="s">
        <v>3</v>
      </c>
      <c r="G10" s="150">
        <f>D4</f>
        <v>2013</v>
      </c>
      <c r="H10" s="45"/>
      <c r="I10" s="46"/>
      <c r="J10" s="55">
        <f>IF(M10=0,0,ROUND(L10/M10,2))</f>
        <v>0</v>
      </c>
      <c r="K10" s="13"/>
      <c r="L10" s="38">
        <f>SUM(L11:L18)</f>
        <v>0</v>
      </c>
      <c r="M10" s="39">
        <f>SUM(M11:M18)</f>
        <v>0</v>
      </c>
      <c r="N10" s="14"/>
      <c r="O10" s="12"/>
    </row>
    <row r="11" spans="1:27" s="5" customFormat="1" x14ac:dyDescent="0.3">
      <c r="A11" s="151">
        <v>1</v>
      </c>
      <c r="B11" s="128" t="s">
        <v>295</v>
      </c>
      <c r="C11" s="129" t="str">
        <f>IF(B11=0,"",LOOKUP($B11,'Course List'!$C$6:$C$1017,'Course List'!D$6:D$1017))</f>
        <v>  001</v>
      </c>
      <c r="D11" s="129" t="str">
        <f>IF(B11=0,"",LOOKUP($B11,'Course List'!$C$6:$C$1017,'Course List'!E$6:E$1017))</f>
        <v> Intro:Civil &amp; Environmentl Eng</v>
      </c>
      <c r="E11" s="129">
        <f>IF(B11=0,"",LOOKUP($B11,'Course List'!$C$6:$C$1017,'Course List'!F$6:F$1017))</f>
        <v>1</v>
      </c>
      <c r="F11" s="129" t="str">
        <f>IF(B11=0,"",LOOKUP($B11,'Course List'!$C$6:$C$1017,'Course List'!G$6:G$1017))</f>
        <v>F</v>
      </c>
      <c r="G11" s="129" t="str">
        <f>IF(B11=0,"",LOOKUP($B11,'Course List'!$C$6:$C$1017,'Course List'!H$6:H$1017))</f>
        <v>None</v>
      </c>
      <c r="H11" s="47"/>
      <c r="I11" s="49"/>
      <c r="J11" s="34" t="str">
        <f>IF(H11=0,"",LOOKUP(H11,'GPA Table'!$B$5:$B$16,'GPA Table'!$E$5:$E$16))</f>
        <v/>
      </c>
      <c r="K11" s="9"/>
      <c r="L11" s="17">
        <f>IF(E11=0,0,IF(H11=0,0,J11*E11))</f>
        <v>0</v>
      </c>
      <c r="M11" s="17">
        <f>IF(H11=0,0,E11)</f>
        <v>0</v>
      </c>
      <c r="N11" s="10"/>
      <c r="O11" s="11"/>
    </row>
    <row r="12" spans="1:27" s="5" customFormat="1" x14ac:dyDescent="0.3">
      <c r="A12" s="151">
        <f>A11+1</f>
        <v>2</v>
      </c>
      <c r="B12" s="130" t="s">
        <v>397</v>
      </c>
      <c r="C12" s="129">
        <f>IF(B12=0,"",LOOKUP($B12,'Course List'!$C$6:$C$1017,'Course List'!D$6:D$1017))</f>
        <v>11</v>
      </c>
      <c r="D12" s="129" t="str">
        <f>IF(B12=0,"",LOOKUP($B12,'Course List'!$C$6:$C$1017,'Course List'!E$6:E$1017))</f>
        <v>General Chemistry I</v>
      </c>
      <c r="E12" s="129">
        <f>IF(B12=0,"",LOOKUP($B12,'Course List'!$C$6:$C$1017,'Course List'!F$6:F$1017))</f>
        <v>4</v>
      </c>
      <c r="F12" s="129" t="str">
        <f>IF(B12=0,"",LOOKUP($B12,'Course List'!$C$6:$C$1017,'Course List'!G$6:G$1017))</f>
        <v>F &amp; S</v>
      </c>
      <c r="G12" s="129" t="str">
        <f>IF(B12=0,"",LOOKUP($B12,'Course List'!$C$6:$C$1017,'Course List'!H$6:H$1017))</f>
        <v>One year of high school algebra</v>
      </c>
      <c r="H12" s="47"/>
      <c r="I12" s="49"/>
      <c r="J12" s="35" t="str">
        <f>IF(H12=0,"",LOOKUP(H12,'GPA Table'!$B$5:$B$16,'GPA Table'!$E$5:$E$16))</f>
        <v/>
      </c>
      <c r="K12" s="9"/>
      <c r="L12" s="17">
        <f t="shared" ref="L12:L16" si="0">IF(E12=0,0,IF(H12=0,0,J12*E12))</f>
        <v>0</v>
      </c>
      <c r="M12" s="17">
        <f t="shared" ref="M12:M18" si="1">IF(H12=0,0,E12)</f>
        <v>0</v>
      </c>
      <c r="N12" s="10"/>
      <c r="O12" s="11"/>
    </row>
    <row r="13" spans="1:27" s="5" customFormat="1" x14ac:dyDescent="0.3">
      <c r="A13" s="151">
        <f t="shared" ref="A13:A18" si="2">A12+1</f>
        <v>3</v>
      </c>
      <c r="B13" s="128" t="s">
        <v>414</v>
      </c>
      <c r="C13" s="129" t="str">
        <f>IF(B13=0,"",LOOKUP($B13,'Course List'!$C$6:$C$1017,'Course List'!D$6:D$1017))</f>
        <v>---</v>
      </c>
      <c r="D13" s="129" t="str">
        <f>IF(B13=0,"",LOOKUP($B13,'Course List'!$C$6:$C$1017,'Course List'!E$6:E$1017))</f>
        <v>See the H/SS List</v>
      </c>
      <c r="E13" s="129">
        <f>IF(B13=0,"",LOOKUP($B13,'Course List'!$C$6:$C$1017,'Course List'!F$6:F$1017))</f>
        <v>3</v>
      </c>
      <c r="F13" s="129" t="str">
        <f>IF(B13=0,"",LOOKUP($B13,'Course List'!$C$6:$C$1017,'Course List'!G$6:G$1017))</f>
        <v>F &amp; S</v>
      </c>
      <c r="G13" s="129" t="str">
        <f>IF(B13=0,"",LOOKUP($B13,'Course List'!$C$6:$C$1017,'Course List'!H$6:H$1017))</f>
        <v xml:space="preserve"> ---</v>
      </c>
      <c r="H13" s="47"/>
      <c r="I13" s="49"/>
      <c r="J13" s="35" t="str">
        <f>IF(H13=0,"",LOOKUP(H13,'GPA Table'!$B$5:$B$16,'GPA Table'!$E$5:$E$16))</f>
        <v/>
      </c>
      <c r="K13" s="9"/>
      <c r="L13" s="17">
        <f t="shared" si="0"/>
        <v>0</v>
      </c>
      <c r="M13" s="17">
        <f t="shared" si="1"/>
        <v>0</v>
      </c>
      <c r="N13" s="10"/>
      <c r="O13" s="11"/>
    </row>
    <row r="14" spans="1:27" s="5" customFormat="1" ht="37.950000000000003" customHeight="1" x14ac:dyDescent="0.3">
      <c r="A14" s="151">
        <f t="shared" si="2"/>
        <v>4</v>
      </c>
      <c r="B14" s="128" t="s">
        <v>394</v>
      </c>
      <c r="C14" s="129">
        <f>IF(B14=0,"",LOOKUP($B14,'Course List'!$C$6:$C$1017,'Course List'!D$6:D$1017))</f>
        <v>31</v>
      </c>
      <c r="D14" s="129" t="str">
        <f>IF(B14=0,"",LOOKUP($B14,'Course List'!$C$6:$C$1017,'Course List'!E$6:E$1017))</f>
        <v>Single-Variable Calculus I </v>
      </c>
      <c r="E14" s="129">
        <f>IF(B14=0,"",LOOKUP($B14,'Course List'!$C$6:$C$1017,'Course List'!F$6:F$1017))</f>
        <v>3</v>
      </c>
      <c r="F14" s="129" t="str">
        <f>IF(B14=0,"",LOOKUP($B14,'Course List'!$C$6:$C$1017,'Course List'!G$6:G$1017))</f>
        <v>F &amp; S</v>
      </c>
      <c r="G14" s="129" t="str">
        <f>IF(B14=0,"",LOOKUP($B14,'Course List'!$C$6:$C$1017,'Course List'!H$6:H$1017))</f>
        <v>The placement examination or a score of 720 or above on the SAT II in mathematics</v>
      </c>
      <c r="H14" s="47"/>
      <c r="I14" s="49"/>
      <c r="J14" s="35" t="str">
        <f>IF(H14=0,"",LOOKUP(H14,'GPA Table'!$B$5:$B$16,'GPA Table'!$E$5:$E$16))</f>
        <v/>
      </c>
      <c r="K14" s="9"/>
      <c r="L14" s="17">
        <f t="shared" si="0"/>
        <v>0</v>
      </c>
      <c r="M14" s="17">
        <f t="shared" si="1"/>
        <v>0</v>
      </c>
      <c r="N14" s="10"/>
      <c r="O14" s="11"/>
    </row>
    <row r="15" spans="1:27" s="5" customFormat="1" x14ac:dyDescent="0.3">
      <c r="A15" s="151">
        <f t="shared" si="2"/>
        <v>5</v>
      </c>
      <c r="B15" s="128" t="s">
        <v>395</v>
      </c>
      <c r="C15" s="129" t="str">
        <f>IF(B15=0,"",LOOKUP($B15,'Course List'!$C$6:$C$1017,'Course List'!D$6:D$1017))</f>
        <v>  001</v>
      </c>
      <c r="D15" s="129" t="str">
        <f>IF(B15=0,"",LOOKUP($B15,'Course List'!$C$6:$C$1017,'Course List'!E$6:E$1017))</f>
        <v> Engineering Orientation</v>
      </c>
      <c r="E15" s="129">
        <f>IF(B15=0,"",LOOKUP($B15,'Course List'!$C$6:$C$1017,'Course List'!F$6:F$1017))</f>
        <v>1</v>
      </c>
      <c r="F15" s="129" t="str">
        <f>IF(B15=0,"",LOOKUP($B15,'Course List'!$C$6:$C$1017,'Course List'!G$6:G$1017))</f>
        <v>F</v>
      </c>
      <c r="G15" s="129" t="str">
        <f>IF(B15=0,"",LOOKUP($B15,'Course List'!$C$6:$C$1017,'Course List'!H$6:H$1017))</f>
        <v xml:space="preserve"> ---</v>
      </c>
      <c r="H15" s="47"/>
      <c r="I15" s="49"/>
      <c r="J15" s="35" t="str">
        <f>IF(H15=0,"",LOOKUP(H15,'GPA Table'!$B$5:$B$16,'GPA Table'!$E$5:$E$16))</f>
        <v/>
      </c>
      <c r="K15" s="9"/>
      <c r="L15" s="17">
        <f t="shared" si="0"/>
        <v>0</v>
      </c>
      <c r="M15" s="17">
        <f t="shared" si="1"/>
        <v>0</v>
      </c>
      <c r="N15" s="10"/>
      <c r="O15" s="11"/>
    </row>
    <row r="16" spans="1:27" s="5" customFormat="1" x14ac:dyDescent="0.3">
      <c r="A16" s="151">
        <f t="shared" si="2"/>
        <v>6</v>
      </c>
      <c r="B16" s="128" t="s">
        <v>294</v>
      </c>
      <c r="C16" s="129">
        <f>IF(B16=0,"",LOOKUP($B16,'Course List'!$C$6:$C$1017,'Course List'!D$6:D$1017))</f>
        <v>20</v>
      </c>
      <c r="D16" s="129" t="str">
        <f>IF(B16=0,"",LOOKUP($B16,'Course List'!$C$6:$C$1017,'Course List'!E$6:E$1017))</f>
        <v>University Writing </v>
      </c>
      <c r="E16" s="129">
        <f>IF(B16=0,"",LOOKUP($B16,'Course List'!$C$6:$C$1017,'Course List'!F$6:F$1017))</f>
        <v>4</v>
      </c>
      <c r="F16" s="129" t="str">
        <f>IF(B16=0,"",LOOKUP($B16,'Course List'!$C$6:$C$1017,'Course List'!G$6:G$1017))</f>
        <v>F &amp; S</v>
      </c>
      <c r="G16" s="129" t="str">
        <f>IF(B16=0,"",LOOKUP($B16,'Course List'!$C$6:$C$1017,'Course List'!H$6:H$1017))</f>
        <v xml:space="preserve"> ---</v>
      </c>
      <c r="H16" s="47"/>
      <c r="I16" s="49"/>
      <c r="J16" s="35" t="str">
        <f>IF(H16=0,"",LOOKUP(H16,'GPA Table'!$B$5:$B$16,'GPA Table'!$E$5:$E$16))</f>
        <v/>
      </c>
      <c r="K16" s="9"/>
      <c r="L16" s="17">
        <f t="shared" si="0"/>
        <v>0</v>
      </c>
      <c r="M16" s="17">
        <f t="shared" si="1"/>
        <v>0</v>
      </c>
      <c r="N16" s="10"/>
      <c r="O16" s="11"/>
    </row>
    <row r="17" spans="1:15" s="5" customFormat="1" x14ac:dyDescent="0.3">
      <c r="A17" s="151">
        <f t="shared" si="2"/>
        <v>7</v>
      </c>
      <c r="B17" s="158"/>
      <c r="C17" s="83" t="str">
        <f>IF(B17=0,"",LOOKUP($B17,'Course List'!$C$6:$C$1017,'Course List'!D$6:D$1017))</f>
        <v/>
      </c>
      <c r="D17" s="83" t="str">
        <f>IF(B17=0,"",LOOKUP($B17,'Course List'!$C$6:$C$1017,'Course List'!E$6:E$1017))</f>
        <v/>
      </c>
      <c r="E17" s="83" t="str">
        <f>IF(B17=0,"",LOOKUP($B17,'Course List'!$C$6:$C$1017,'Course List'!F$6:F$1017))</f>
        <v/>
      </c>
      <c r="F17" s="83" t="str">
        <f>IF(B17=0,"",LOOKUP($B17,'Course List'!$C$6:$C$1017,'Course List'!G$6:G$1017))</f>
        <v/>
      </c>
      <c r="G17" s="83" t="str">
        <f>IF(B17=0,"",LOOKUP($B17,'Course List'!$C$6:$C$1017,'Course List'!H$6:H$1017))</f>
        <v/>
      </c>
      <c r="H17" s="47"/>
      <c r="I17" s="49"/>
      <c r="J17" s="35" t="str">
        <f>IF(H17=0,"",LOOKUP(H17,'GPA Table'!$B$5:$B$16,'GPA Table'!$E$5:$E$16))</f>
        <v/>
      </c>
      <c r="K17" s="9"/>
      <c r="L17" s="17">
        <f>IF(E17=0,0,IF(H17=0,0,J17*E17))</f>
        <v>0</v>
      </c>
      <c r="M17" s="17">
        <f t="shared" si="1"/>
        <v>0</v>
      </c>
      <c r="N17" s="10"/>
      <c r="O17" s="11"/>
    </row>
    <row r="18" spans="1:15" s="5" customFormat="1" ht="16.2" thickBot="1" x14ac:dyDescent="0.35">
      <c r="A18" s="152">
        <f t="shared" si="2"/>
        <v>8</v>
      </c>
      <c r="B18" s="160"/>
      <c r="C18" s="83" t="str">
        <f>IF(B18=0,"",LOOKUP($B18,'Course List'!$C$6:$C$1017,'Course List'!D$6:D$1017))</f>
        <v/>
      </c>
      <c r="D18" s="83" t="str">
        <f>IF(B18=0,"",LOOKUP($B18,'Course List'!$C$6:$C$1017,'Course List'!E$6:E$1017))</f>
        <v/>
      </c>
      <c r="E18" s="83" t="str">
        <f>IF(B18=0,"",LOOKUP($B18,'Course List'!$C$6:$C$1017,'Course List'!F$6:F$1017))</f>
        <v/>
      </c>
      <c r="F18" s="83" t="str">
        <f>IF(B18=0,"",LOOKUP($B18,'Course List'!$C$6:$C$1017,'Course List'!G$6:G$1017))</f>
        <v/>
      </c>
      <c r="G18" s="83" t="str">
        <f>IF(B18=0,"",LOOKUP($B18,'Course List'!$C$6:$C$1017,'Course List'!H$6:H$1017))</f>
        <v/>
      </c>
      <c r="H18" s="48"/>
      <c r="I18" s="50"/>
      <c r="J18" s="36" t="str">
        <f>IF(H18=0,"",LOOKUP(H18,'GPA Table'!$B$5:$B$16,'GPA Table'!$E$5:$E$16))</f>
        <v/>
      </c>
      <c r="K18" s="9"/>
      <c r="L18" s="17">
        <f t="shared" ref="L18" si="3">IF(E18=0,0,IF(H18=0,0,J18*E18))</f>
        <v>0</v>
      </c>
      <c r="M18" s="17">
        <f t="shared" si="1"/>
        <v>0</v>
      </c>
      <c r="N18" s="10"/>
      <c r="O18" s="11"/>
    </row>
    <row r="19" spans="1:15" s="29" customFormat="1" ht="16.2" thickBot="1" x14ac:dyDescent="0.35">
      <c r="A19" s="148"/>
      <c r="B19" s="149" t="str">
        <f>B10</f>
        <v>Semester</v>
      </c>
      <c r="C19" s="149">
        <f>C10+1</f>
        <v>2</v>
      </c>
      <c r="D19" s="149" t="str">
        <f>D10</f>
        <v>Total Credit Hours</v>
      </c>
      <c r="E19" s="149">
        <f>SUM(E20:E27)</f>
        <v>17</v>
      </c>
      <c r="F19" s="150" t="s">
        <v>4</v>
      </c>
      <c r="G19" s="150">
        <f>G10+1</f>
        <v>2014</v>
      </c>
      <c r="H19" s="45"/>
      <c r="I19" s="46"/>
      <c r="J19" s="55">
        <f>IF(M19=0,0,ROUND(L19/M19,2))</f>
        <v>0</v>
      </c>
      <c r="K19" s="13"/>
      <c r="L19" s="38">
        <f>SUM(L20:L27)</f>
        <v>0</v>
      </c>
      <c r="M19" s="39">
        <f t="shared" ref="M19" si="4">SUM(M20:M27)</f>
        <v>0</v>
      </c>
      <c r="N19" s="14"/>
      <c r="O19" s="12"/>
    </row>
    <row r="20" spans="1:15" s="5" customFormat="1" x14ac:dyDescent="0.3">
      <c r="A20" s="151">
        <v>1</v>
      </c>
      <c r="B20" s="128" t="s">
        <v>435</v>
      </c>
      <c r="C20" s="129">
        <f>IF(B20=0,"",LOOKUP($B20,'Course List'!$C$6:$C$1017,'Course List'!D$6:D$1017))</f>
        <v>12</v>
      </c>
      <c r="D20" s="129" t="str">
        <f>IF(B20=0,"",LOOKUP($B20,'Course List'!$C$6:$C$1017,'Course List'!E$6:E$1017))</f>
        <v>General Chemistry II</v>
      </c>
      <c r="E20" s="129">
        <f>IF(B20=0,"",LOOKUP($B20,'Course List'!$C$6:$C$1017,'Course List'!F$6:F$1017))</f>
        <v>4</v>
      </c>
      <c r="F20" s="129" t="str">
        <f>IF(B20=0,"",LOOKUP($B20,'Course List'!$C$6:$C$1017,'Course List'!G$6:G$1017))</f>
        <v>F &amp; S</v>
      </c>
      <c r="G20" s="129" t="str">
        <f>IF(B20=0,"",LOOKUP($B20,'Course List'!$C$6:$C$1017,'Course List'!H$6:H$1017))</f>
        <v>Chem 1111 (11)</v>
      </c>
      <c r="H20" s="47"/>
      <c r="I20" s="49"/>
      <c r="J20" s="34" t="str">
        <f>IF(H20=0,"",LOOKUP(H20,'GPA Table'!$B$5:$B$16,'GPA Table'!$E$5:$E$16))</f>
        <v/>
      </c>
      <c r="K20" s="9"/>
      <c r="L20" s="17">
        <f t="shared" ref="L20:L27" si="5">IF(E20=0,0,IF(H20=0,0,J20*E20))</f>
        <v>0</v>
      </c>
      <c r="M20" s="17">
        <f t="shared" ref="M20:M27" si="6">IF(H20=0,0,E20)</f>
        <v>0</v>
      </c>
      <c r="N20" s="10"/>
      <c r="O20" s="11"/>
    </row>
    <row r="21" spans="1:15" s="5" customFormat="1" x14ac:dyDescent="0.3">
      <c r="A21" s="151">
        <f>A20+1</f>
        <v>2</v>
      </c>
      <c r="B21" s="130" t="s">
        <v>723</v>
      </c>
      <c r="C21" s="129" t="str">
        <f>IF(B21=0,"",LOOKUP($B21,'Course List'!$C$6:$C$1017,'Course List'!D$6:D$1017))</f>
        <v>---</v>
      </c>
      <c r="D21" s="129" t="str">
        <f>IF(B21=0,"",LOOKUP($B21,'Course List'!$C$6:$C$1017,'Course List'!E$6:E$1017))</f>
        <v>Introduction to C Programming</v>
      </c>
      <c r="E21" s="129">
        <f>IF(B21=0,"",LOOKUP($B21,'Course List'!$C$6:$C$1017,'Course List'!F$6:F$1017))</f>
        <v>3</v>
      </c>
      <c r="F21" s="129" t="str">
        <f>IF(B21=0,"",LOOKUP($B21,'Course List'!$C$6:$C$1017,'Course List'!G$6:G$1017))</f>
        <v>S</v>
      </c>
      <c r="G21" s="129" t="str">
        <f>IF(B21=0,"",LOOKUP($B21,'Course List'!$C$6:$C$1017,'Course List'!H$6:H$1017))</f>
        <v>Math 1220 (20) or Math 1231 (31)</v>
      </c>
      <c r="H21" s="47"/>
      <c r="I21" s="49"/>
      <c r="J21" s="35" t="str">
        <f>IF(H21=0,"",LOOKUP(H21,'GPA Table'!$B$5:$B$16,'GPA Table'!$E$5:$E$16))</f>
        <v/>
      </c>
      <c r="K21" s="9"/>
      <c r="L21" s="17">
        <f t="shared" si="5"/>
        <v>0</v>
      </c>
      <c r="M21" s="17">
        <f t="shared" si="6"/>
        <v>0</v>
      </c>
      <c r="N21" s="10"/>
      <c r="O21" s="11"/>
    </row>
    <row r="22" spans="1:15" s="5" customFormat="1" x14ac:dyDescent="0.3">
      <c r="A22" s="151">
        <f t="shared" ref="A22:A26" si="7">A21+1</f>
        <v>3</v>
      </c>
      <c r="B22" s="128" t="s">
        <v>285</v>
      </c>
      <c r="C22" s="129">
        <f>IF(B22=0,"",LOOKUP($B22,'Course List'!$C$6:$C$1017,'Course List'!D$6:D$1017))</f>
        <v>4</v>
      </c>
      <c r="D22" s="129" t="str">
        <f>IF(B22=0,"",LOOKUP($B22,'Course List'!$C$6:$C$1017,'Course List'!E$6:E$1017))</f>
        <v>Engineering Drawing and Computer Graphics</v>
      </c>
      <c r="E22" s="129">
        <f>IF(B22=0,"",LOOKUP($B22,'Course List'!$C$6:$C$1017,'Course List'!F$6:F$1017))</f>
        <v>3</v>
      </c>
      <c r="F22" s="129" t="str">
        <f>IF(B22=0,"",LOOKUP($B22,'Course List'!$C$6:$C$1017,'Course List'!G$6:G$1017))</f>
        <v>F &amp; S</v>
      </c>
      <c r="G22" s="129" t="str">
        <f>IF(B22=0,"",LOOKUP($B22,'Course List'!$C$6:$C$1017,'Course List'!H$6:H$1017))</f>
        <v xml:space="preserve"> ---</v>
      </c>
      <c r="H22" s="47"/>
      <c r="I22" s="49"/>
      <c r="J22" s="35" t="str">
        <f>IF(H22=0,"",LOOKUP(H22,'GPA Table'!$B$5:$B$16,'GPA Table'!$E$5:$E$16))</f>
        <v/>
      </c>
      <c r="K22" s="9"/>
      <c r="L22" s="17">
        <f t="shared" si="5"/>
        <v>0</v>
      </c>
      <c r="M22" s="17">
        <f t="shared" si="6"/>
        <v>0</v>
      </c>
      <c r="N22" s="10"/>
      <c r="O22" s="11"/>
    </row>
    <row r="23" spans="1:15" s="5" customFormat="1" ht="17.25" customHeight="1" x14ac:dyDescent="0.3">
      <c r="A23" s="151">
        <f t="shared" si="7"/>
        <v>4</v>
      </c>
      <c r="B23" s="128" t="s">
        <v>417</v>
      </c>
      <c r="C23" s="129">
        <f>IF(B23=0,"",LOOKUP($B23,'Course List'!$C$6:$C$1017,'Course List'!D$6:D$1017))</f>
        <v>32</v>
      </c>
      <c r="D23" s="129" t="str">
        <f>IF(B23=0,"",LOOKUP($B23,'Course List'!$C$6:$C$1017,'Course List'!E$6:E$1017))</f>
        <v>Single-Variable Calculus II</v>
      </c>
      <c r="E23" s="129">
        <f>IF(B23=0,"",LOOKUP($B23,'Course List'!$C$6:$C$1017,'Course List'!F$6:F$1017))</f>
        <v>3</v>
      </c>
      <c r="F23" s="129" t="str">
        <f>IF(B23=0,"",LOOKUP($B23,'Course List'!$C$6:$C$1017,'Course List'!G$6:G$1017))</f>
        <v>F &amp; S</v>
      </c>
      <c r="G23" s="129" t="str">
        <f>IF(B23=0,"",LOOKUP($B23,'Course List'!$C$6:$C$1017,'Course List'!H$6:H$1017))</f>
        <v>Math 1221 (21) or 1231 (31)</v>
      </c>
      <c r="H23" s="47"/>
      <c r="I23" s="49"/>
      <c r="J23" s="35" t="str">
        <f>IF(H23=0,"",LOOKUP(H23,'GPA Table'!$B$5:$B$16,'GPA Table'!$E$5:$E$16))</f>
        <v/>
      </c>
      <c r="K23" s="9"/>
      <c r="L23" s="17">
        <f t="shared" si="5"/>
        <v>0</v>
      </c>
      <c r="M23" s="17">
        <f t="shared" si="6"/>
        <v>0</v>
      </c>
      <c r="N23" s="10"/>
      <c r="O23" s="11"/>
    </row>
    <row r="24" spans="1:15" s="5" customFormat="1" x14ac:dyDescent="0.3">
      <c r="A24" s="151">
        <f t="shared" si="7"/>
        <v>5</v>
      </c>
      <c r="B24" s="128" t="s">
        <v>418</v>
      </c>
      <c r="C24" s="129">
        <f>IF(B24=0,"",LOOKUP($B24,'Course List'!$C$6:$C$1017,'Course List'!D$6:D$1017))</f>
        <v>21</v>
      </c>
      <c r="D24" s="129" t="str">
        <f>IF(B24=0,"",LOOKUP($B24,'Course List'!$C$6:$C$1017,'Course List'!E$6:E$1017))</f>
        <v>University Physics I</v>
      </c>
      <c r="E24" s="129">
        <f>IF(B24=0,"",LOOKUP($B24,'Course List'!$C$6:$C$1017,'Course List'!F$6:F$1017))</f>
        <v>4</v>
      </c>
      <c r="F24" s="129" t="str">
        <f>IF(B24=0,"",LOOKUP($B24,'Course List'!$C$6:$C$1017,'Course List'!G$6:G$1017))</f>
        <v>F &amp; S</v>
      </c>
      <c r="G24" s="129" t="str">
        <f>IF(B24=0,"",LOOKUP($B24,'Course List'!$C$6:$C$1017,'Course List'!H$6:H$1017))</f>
        <v>Math 1231 (31), co-requisite Math 1232 (32)</v>
      </c>
      <c r="H24" s="47"/>
      <c r="I24" s="49"/>
      <c r="J24" s="35" t="str">
        <f>IF(H24=0,"",LOOKUP(H24,'GPA Table'!$B$5:$B$16,'GPA Table'!$E$5:$E$16))</f>
        <v/>
      </c>
      <c r="K24" s="9"/>
      <c r="L24" s="17">
        <f t="shared" si="5"/>
        <v>0</v>
      </c>
      <c r="M24" s="17">
        <f t="shared" si="6"/>
        <v>0</v>
      </c>
      <c r="N24" s="10"/>
      <c r="O24" s="11"/>
    </row>
    <row r="25" spans="1:15" s="5" customFormat="1" x14ac:dyDescent="0.3">
      <c r="A25" s="151">
        <f t="shared" si="7"/>
        <v>6</v>
      </c>
      <c r="B25" s="158"/>
      <c r="C25" s="83" t="str">
        <f>IF(B25=0,"",LOOKUP($B25,'Course List'!$C$6:$C$1017,'Course List'!D$6:D$1017))</f>
        <v/>
      </c>
      <c r="D25" s="83" t="str">
        <f>IF(B25=0,"",LOOKUP($B25,'Course List'!$C$6:$C$1017,'Course List'!E$6:E$1017))</f>
        <v/>
      </c>
      <c r="E25" s="83" t="str">
        <f>IF(B25=0,"",LOOKUP($B25,'Course List'!$C$6:$C$1017,'Course List'!F$6:F$1017))</f>
        <v/>
      </c>
      <c r="F25" s="83" t="str">
        <f>IF(B25=0,"",LOOKUP($B25,'Course List'!$C$6:$C$1017,'Course List'!G$6:G$1017))</f>
        <v/>
      </c>
      <c r="G25" s="83" t="str">
        <f>IF(B25=0,"",LOOKUP($B25,'Course List'!$C$6:$C$1017,'Course List'!H$6:H$1017))</f>
        <v/>
      </c>
      <c r="H25" s="47"/>
      <c r="I25" s="49"/>
      <c r="J25" s="35" t="str">
        <f>IF(H25=0,"",LOOKUP(H25,'GPA Table'!$B$5:$B$16,'GPA Table'!$E$5:$E$16))</f>
        <v/>
      </c>
      <c r="K25" s="9"/>
      <c r="L25" s="17">
        <f t="shared" si="5"/>
        <v>0</v>
      </c>
      <c r="M25" s="17">
        <f t="shared" si="6"/>
        <v>0</v>
      </c>
      <c r="N25" s="10"/>
      <c r="O25" s="11"/>
    </row>
    <row r="26" spans="1:15" s="5" customFormat="1" x14ac:dyDescent="0.3">
      <c r="A26" s="151">
        <f t="shared" si="7"/>
        <v>7</v>
      </c>
      <c r="B26" s="158"/>
      <c r="C26" s="83" t="str">
        <f>IF(B26=0,"",LOOKUP($B26,'Course List'!$C$6:$C$1017,'Course List'!D$6:D$1017))</f>
        <v/>
      </c>
      <c r="D26" s="83" t="str">
        <f>IF(B26=0,"",LOOKUP($B26,'Course List'!$C$6:$C$1017,'Course List'!E$6:E$1017))</f>
        <v/>
      </c>
      <c r="E26" s="83" t="str">
        <f>IF(B26=0,"",LOOKUP($B26,'Course List'!$C$6:$C$1017,'Course List'!F$6:F$1017))</f>
        <v/>
      </c>
      <c r="F26" s="83" t="str">
        <f>IF(B26=0,"",LOOKUP($B26,'Course List'!$C$6:$C$1017,'Course List'!G$6:G$1017))</f>
        <v/>
      </c>
      <c r="G26" s="83" t="str">
        <f>IF(B26=0,"",LOOKUP($B26,'Course List'!$C$6:$C$1017,'Course List'!H$6:H$1017))</f>
        <v/>
      </c>
      <c r="H26" s="47"/>
      <c r="I26" s="49"/>
      <c r="J26" s="35" t="str">
        <f>IF(H26=0,"",LOOKUP(H26,'GPA Table'!$B$5:$B$16,'GPA Table'!$E$5:$E$16))</f>
        <v/>
      </c>
      <c r="K26" s="9"/>
      <c r="L26" s="17">
        <f t="shared" si="5"/>
        <v>0</v>
      </c>
      <c r="M26" s="17">
        <f t="shared" si="6"/>
        <v>0</v>
      </c>
      <c r="N26" s="10"/>
      <c r="O26" s="11"/>
    </row>
    <row r="27" spans="1:15" s="5" customFormat="1" ht="16.2" thickBot="1" x14ac:dyDescent="0.35">
      <c r="A27" s="152">
        <f>A26+1</f>
        <v>8</v>
      </c>
      <c r="B27" s="160"/>
      <c r="C27" s="83" t="str">
        <f>IF(B27=0,"",LOOKUP($B27,'Course List'!$C$6:$C$1017,'Course List'!D$6:D$1017))</f>
        <v/>
      </c>
      <c r="D27" s="83" t="str">
        <f>IF(B27=0,"",LOOKUP($B27,'Course List'!$C$6:$C$1017,'Course List'!E$6:E$1017))</f>
        <v/>
      </c>
      <c r="E27" s="83" t="str">
        <f>IF(B27=0,"",LOOKUP($B27,'Course List'!$C$6:$C$1017,'Course List'!F$6:F$1017))</f>
        <v/>
      </c>
      <c r="F27" s="83" t="str">
        <f>IF(B27=0,"",LOOKUP($B27,'Course List'!$C$6:$C$1017,'Course List'!G$6:G$1017))</f>
        <v/>
      </c>
      <c r="G27" s="83" t="str">
        <f>IF(B27=0,"",LOOKUP($B27,'Course List'!$C$6:$C$1017,'Course List'!H$6:H$1017))</f>
        <v/>
      </c>
      <c r="H27" s="48"/>
      <c r="I27" s="50"/>
      <c r="J27" s="36" t="str">
        <f>IF(H27=0,"",LOOKUP(H27,'GPA Table'!$B$5:$B$16,'GPA Table'!$E$5:$E$16))</f>
        <v/>
      </c>
      <c r="K27" s="9"/>
      <c r="L27" s="17">
        <f t="shared" si="5"/>
        <v>0</v>
      </c>
      <c r="M27" s="17">
        <f t="shared" si="6"/>
        <v>0</v>
      </c>
      <c r="N27" s="10"/>
      <c r="O27" s="11"/>
    </row>
    <row r="28" spans="1:15" s="29" customFormat="1" ht="16.2" thickBot="1" x14ac:dyDescent="0.35">
      <c r="A28" s="148"/>
      <c r="B28" s="149" t="str">
        <f>B19</f>
        <v>Semester</v>
      </c>
      <c r="C28" s="149">
        <f>C19+1</f>
        <v>3</v>
      </c>
      <c r="D28" s="149" t="str">
        <f>D19</f>
        <v>Total Credit Hours</v>
      </c>
      <c r="E28" s="149">
        <f>SUM(E29:E36)</f>
        <v>16</v>
      </c>
      <c r="F28" s="150" t="str">
        <f>F10</f>
        <v>FALL</v>
      </c>
      <c r="G28" s="150">
        <f>G19</f>
        <v>2014</v>
      </c>
      <c r="H28" s="45"/>
      <c r="I28" s="46"/>
      <c r="J28" s="55">
        <f>IF(M28=0,0,ROUND(L28/M28,2))</f>
        <v>0</v>
      </c>
      <c r="K28" s="13"/>
      <c r="L28" s="38">
        <f>SUM(L29:L36)</f>
        <v>0</v>
      </c>
      <c r="M28" s="39">
        <f t="shared" ref="M28" si="8">SUM(M29:M36)</f>
        <v>0</v>
      </c>
      <c r="N28" s="14"/>
      <c r="O28" s="12"/>
    </row>
    <row r="29" spans="1:15" s="5" customFormat="1" ht="31.2" x14ac:dyDescent="0.3">
      <c r="A29" s="151">
        <v>1</v>
      </c>
      <c r="B29" s="128" t="s">
        <v>507</v>
      </c>
      <c r="C29" s="129" t="str">
        <f>IF(B29=0,"",LOOKUP($B29,'Course List'!$C$6:$C$1017,'Course List'!D$6:D$1017))</f>
        <v>  057</v>
      </c>
      <c r="D29" s="129" t="str">
        <f>IF(B29=0,"",LOOKUP($B29,'Course List'!$C$6:$C$1017,'Course List'!E$6:E$1017))</f>
        <v> Analytical Mechanics I (w recitation)</v>
      </c>
      <c r="E29" s="129">
        <f>IF(B29=0,"",LOOKUP($B29,'Course List'!$C$6:$C$1017,'Course List'!F$6:F$1017))</f>
        <v>3</v>
      </c>
      <c r="F29" s="129" t="str">
        <f>IF(B29=0,"",LOOKUP($B29,'Course List'!$C$6:$C$1017,'Course List'!G$6:G$1017))</f>
        <v>F &amp; S</v>
      </c>
      <c r="G29" s="129" t="str">
        <f>IF(B29=0,"",LOOKUP($B29,'Course List'!$C$6:$C$1017,'Course List'!H$6:H$1017))</f>
        <v>Prerequisite or concurrent registration: ApSc 2113 (113), Phys 1021 (21)</v>
      </c>
      <c r="H29" s="47"/>
      <c r="I29" s="49"/>
      <c r="J29" s="34" t="str">
        <f>IF(H29=0,"",LOOKUP(H29,'GPA Table'!$B$5:$B$16,'GPA Table'!$E$5:$E$16))</f>
        <v/>
      </c>
      <c r="K29" s="9"/>
      <c r="L29" s="17">
        <f t="shared" ref="L29:L36" si="9">IF(E29=0,0,IF(H29=0,0,J29*E29))</f>
        <v>0</v>
      </c>
      <c r="M29" s="17">
        <f t="shared" ref="M29:M36" si="10">IF(H29=0,0,E29)</f>
        <v>0</v>
      </c>
      <c r="N29" s="10"/>
      <c r="O29" s="11"/>
    </row>
    <row r="30" spans="1:15" s="5" customFormat="1" x14ac:dyDescent="0.3">
      <c r="A30" s="151">
        <f>A29+1</f>
        <v>2</v>
      </c>
      <c r="B30" s="130" t="s">
        <v>421</v>
      </c>
      <c r="C30" s="129" t="str">
        <f>IF(B30=0,"",LOOKUP($B30,'Course List'!$C$6:$C$1017,'Course List'!D$6:D$1017))</f>
        <v>  113</v>
      </c>
      <c r="D30" s="129" t="str">
        <f>IF(B30=0,"",LOOKUP($B30,'Course List'!$C$6:$C$1017,'Course List'!E$6:E$1017))</f>
        <v> Engineering Analysis I</v>
      </c>
      <c r="E30" s="129">
        <f>IF(B30=0,"",LOOKUP($B30,'Course List'!$C$6:$C$1017,'Course List'!F$6:F$1017))</f>
        <v>3</v>
      </c>
      <c r="F30" s="129" t="str">
        <f>IF(B30=0,"",LOOKUP($B30,'Course List'!$C$6:$C$1017,'Course List'!G$6:G$1017))</f>
        <v>F &amp; S</v>
      </c>
      <c r="G30" s="129" t="str">
        <f>IF(B30=0,"",LOOKUP($B30,'Course List'!$C$6:$C$1017,'Course List'!H$6:H$1017))</f>
        <v>Math 1232 (32), UW 1020 (20)</v>
      </c>
      <c r="H30" s="47"/>
      <c r="I30" s="49"/>
      <c r="J30" s="35" t="str">
        <f>IF(H30=0,"",LOOKUP(H30,'GPA Table'!$B$5:$B$16,'GPA Table'!$E$5:$E$16))</f>
        <v/>
      </c>
      <c r="K30" s="9"/>
      <c r="L30" s="17">
        <f t="shared" si="9"/>
        <v>0</v>
      </c>
      <c r="M30" s="17">
        <f t="shared" si="10"/>
        <v>0</v>
      </c>
      <c r="N30" s="10"/>
      <c r="O30" s="11"/>
    </row>
    <row r="31" spans="1:15" s="5" customFormat="1" x14ac:dyDescent="0.3">
      <c r="A31" s="151">
        <f t="shared" ref="A31:A36" si="11">A30+1</f>
        <v>3</v>
      </c>
      <c r="B31" s="128" t="s">
        <v>416</v>
      </c>
      <c r="C31" s="129" t="str">
        <f>IF(B31=0,"",LOOKUP($B31,'Course List'!$C$6:$C$1017,'Course List'!D$6:D$1017))</f>
        <v>---</v>
      </c>
      <c r="D31" s="129" t="str">
        <f>IF(B31=0,"",LOOKUP($B31,'Course List'!$C$6:$C$1017,'Course List'!E$6:E$1017))</f>
        <v>See the H/SS List</v>
      </c>
      <c r="E31" s="129">
        <f>IF(B31=0,"",LOOKUP($B31,'Course List'!$C$6:$C$1017,'Course List'!F$6:F$1017))</f>
        <v>3</v>
      </c>
      <c r="F31" s="129" t="str">
        <f>IF(B31=0,"",LOOKUP($B31,'Course List'!$C$6:$C$1017,'Course List'!G$6:G$1017))</f>
        <v>F &amp; S</v>
      </c>
      <c r="G31" s="129" t="str">
        <f>IF(B31=0,"",LOOKUP($B31,'Course List'!$C$6:$C$1017,'Course List'!H$6:H$1017))</f>
        <v xml:space="preserve"> ---</v>
      </c>
      <c r="H31" s="47"/>
      <c r="I31" s="49"/>
      <c r="J31" s="35" t="str">
        <f>IF(H31=0,"",LOOKUP(H31,'GPA Table'!$B$5:$B$16,'GPA Table'!$E$5:$E$16))</f>
        <v/>
      </c>
      <c r="K31" s="9"/>
      <c r="L31" s="17">
        <f t="shared" si="9"/>
        <v>0</v>
      </c>
      <c r="M31" s="17">
        <f t="shared" si="10"/>
        <v>0</v>
      </c>
      <c r="N31" s="10"/>
      <c r="O31" s="11"/>
    </row>
    <row r="32" spans="1:15" s="5" customFormat="1" ht="17.25" customHeight="1" x14ac:dyDescent="0.3">
      <c r="A32" s="151">
        <f t="shared" si="11"/>
        <v>4</v>
      </c>
      <c r="B32" s="128" t="s">
        <v>75</v>
      </c>
      <c r="C32" s="129">
        <f>IF(B32=0,"",LOOKUP($B32,'Course List'!$C$6:$C$1017,'Course List'!D$6:D$1017))</f>
        <v>32</v>
      </c>
      <c r="D32" s="129" t="str">
        <f>IF(B32=0,"",LOOKUP($B32,'Course List'!$C$6:$C$1017,'Course List'!E$6:E$1017))</f>
        <v>Single-Variable Calculus II</v>
      </c>
      <c r="E32" s="129">
        <f>IF(B32=0,"",LOOKUP($B32,'Course List'!$C$6:$C$1017,'Course List'!F$6:F$1017))</f>
        <v>3</v>
      </c>
      <c r="F32" s="129" t="str">
        <f>IF(B32=0,"",LOOKUP($B32,'Course List'!$C$6:$C$1017,'Course List'!G$6:G$1017))</f>
        <v>F &amp; S</v>
      </c>
      <c r="G32" s="129" t="str">
        <f>IF(B32=0,"",LOOKUP($B32,'Course List'!$C$6:$C$1017,'Course List'!H$6:H$1017))</f>
        <v>Math 1221 (21) or 1231 (31)</v>
      </c>
      <c r="H32" s="47"/>
      <c r="I32" s="49"/>
      <c r="J32" s="35" t="str">
        <f>IF(H32=0,"",LOOKUP(H32,'GPA Table'!$B$5:$B$16,'GPA Table'!$E$5:$E$16))</f>
        <v/>
      </c>
      <c r="K32" s="9"/>
      <c r="L32" s="17">
        <f t="shared" si="9"/>
        <v>0</v>
      </c>
      <c r="M32" s="17">
        <f t="shared" si="10"/>
        <v>0</v>
      </c>
      <c r="N32" s="10"/>
      <c r="O32" s="11"/>
    </row>
    <row r="33" spans="1:15" s="5" customFormat="1" x14ac:dyDescent="0.3">
      <c r="A33" s="151">
        <f t="shared" si="11"/>
        <v>5</v>
      </c>
      <c r="B33" s="128" t="s">
        <v>422</v>
      </c>
      <c r="C33" s="129">
        <f>IF(B33=0,"",LOOKUP($B33,'Course List'!$C$6:$C$1017,'Course List'!D$6:D$1017))</f>
        <v>22</v>
      </c>
      <c r="D33" s="129" t="str">
        <f>IF(B33=0,"",LOOKUP($B33,'Course List'!$C$6:$C$1017,'Course List'!E$6:E$1017))</f>
        <v>University Physics II</v>
      </c>
      <c r="E33" s="129">
        <f>IF(B33=0,"",LOOKUP($B33,'Course List'!$C$6:$C$1017,'Course List'!F$6:F$1017))</f>
        <v>4</v>
      </c>
      <c r="F33" s="129" t="str">
        <f>IF(B33=0,"",LOOKUP($B33,'Course List'!$C$6:$C$1017,'Course List'!G$6:G$1017))</f>
        <v>F &amp; S</v>
      </c>
      <c r="G33" s="129" t="str">
        <f>IF(B33=0,"",LOOKUP($B33,'Course List'!$C$6:$C$1017,'Course List'!H$6:H$1017))</f>
        <v>Phys 1021 (21)</v>
      </c>
      <c r="H33" s="47"/>
      <c r="I33" s="49"/>
      <c r="J33" s="35" t="str">
        <f>IF(H33=0,"",LOOKUP(H33,'GPA Table'!$B$5:$B$16,'GPA Table'!$E$5:$E$16))</f>
        <v/>
      </c>
      <c r="K33" s="9"/>
      <c r="L33" s="17">
        <f t="shared" si="9"/>
        <v>0</v>
      </c>
      <c r="M33" s="17">
        <f t="shared" si="10"/>
        <v>0</v>
      </c>
      <c r="N33" s="10"/>
      <c r="O33" s="11"/>
    </row>
    <row r="34" spans="1:15" s="5" customFormat="1" x14ac:dyDescent="0.3">
      <c r="A34" s="151">
        <f t="shared" si="11"/>
        <v>6</v>
      </c>
      <c r="B34" s="158"/>
      <c r="C34" s="83" t="str">
        <f>IF(B34=0,"",LOOKUP($B34,'Course List'!$C$6:$C$1017,'Course List'!D$6:D$1017))</f>
        <v/>
      </c>
      <c r="D34" s="83" t="str">
        <f>IF(B34=0,"",LOOKUP($B34,'Course List'!$C$6:$C$1017,'Course List'!E$6:E$1017))</f>
        <v/>
      </c>
      <c r="E34" s="83" t="str">
        <f>IF(B34=0,"",LOOKUP($B34,'Course List'!$C$6:$C$1017,'Course List'!F$6:F$1017))</f>
        <v/>
      </c>
      <c r="F34" s="83" t="str">
        <f>IF(B34=0,"",LOOKUP($B34,'Course List'!$C$6:$C$1017,'Course List'!G$6:G$1017))</f>
        <v/>
      </c>
      <c r="G34" s="83" t="str">
        <f>IF(B34=0,"",LOOKUP($B34,'Course List'!$C$6:$C$1017,'Course List'!H$6:H$1017))</f>
        <v/>
      </c>
      <c r="H34" s="47"/>
      <c r="I34" s="49"/>
      <c r="J34" s="35" t="str">
        <f>IF(H34=0,"",LOOKUP(H34,'GPA Table'!$B$5:$B$16,'GPA Table'!$E$5:$E$16))</f>
        <v/>
      </c>
      <c r="K34" s="9"/>
      <c r="L34" s="17">
        <f t="shared" si="9"/>
        <v>0</v>
      </c>
      <c r="M34" s="17">
        <f t="shared" si="10"/>
        <v>0</v>
      </c>
      <c r="N34" s="10"/>
      <c r="O34" s="11"/>
    </row>
    <row r="35" spans="1:15" s="5" customFormat="1" x14ac:dyDescent="0.3">
      <c r="A35" s="151">
        <f t="shared" si="11"/>
        <v>7</v>
      </c>
      <c r="B35" s="158"/>
      <c r="C35" s="83" t="str">
        <f>IF(B35=0,"",LOOKUP($B35,'Course List'!$C$6:$C$1017,'Course List'!D$6:D$1017))</f>
        <v/>
      </c>
      <c r="D35" s="83" t="str">
        <f>IF(B35=0,"",LOOKUP($B35,'Course List'!$C$6:$C$1017,'Course List'!E$6:E$1017))</f>
        <v/>
      </c>
      <c r="E35" s="83" t="str">
        <f>IF(B35=0,"",LOOKUP($B35,'Course List'!$C$6:$C$1017,'Course List'!F$6:F$1017))</f>
        <v/>
      </c>
      <c r="F35" s="83" t="str">
        <f>IF(B35=0,"",LOOKUP($B35,'Course List'!$C$6:$C$1017,'Course List'!G$6:G$1017))</f>
        <v/>
      </c>
      <c r="G35" s="83" t="str">
        <f>IF(B35=0,"",LOOKUP($B35,'Course List'!$C$6:$C$1017,'Course List'!H$6:H$1017))</f>
        <v/>
      </c>
      <c r="H35" s="47"/>
      <c r="I35" s="49"/>
      <c r="J35" s="35" t="str">
        <f>IF(H35=0,"",LOOKUP(H35,'GPA Table'!$B$5:$B$16,'GPA Table'!$E$5:$E$16))</f>
        <v/>
      </c>
      <c r="K35" s="9"/>
      <c r="L35" s="17">
        <f t="shared" si="9"/>
        <v>0</v>
      </c>
      <c r="M35" s="17">
        <f t="shared" si="10"/>
        <v>0</v>
      </c>
      <c r="N35" s="10"/>
      <c r="O35" s="11"/>
    </row>
    <row r="36" spans="1:15" s="5" customFormat="1" ht="16.2" thickBot="1" x14ac:dyDescent="0.35">
      <c r="A36" s="152">
        <f t="shared" si="11"/>
        <v>8</v>
      </c>
      <c r="B36" s="160"/>
      <c r="C36" s="83" t="str">
        <f>IF(B36=0,"",LOOKUP($B36,'Course List'!$C$6:$C$1017,'Course List'!D$6:D$1017))</f>
        <v/>
      </c>
      <c r="D36" s="83" t="str">
        <f>IF(B36=0,"",LOOKUP($B36,'Course List'!$C$6:$C$1017,'Course List'!E$6:E$1017))</f>
        <v/>
      </c>
      <c r="E36" s="83" t="str">
        <f>IF(B36=0,"",LOOKUP($B36,'Course List'!$C$6:$C$1017,'Course List'!F$6:F$1017))</f>
        <v/>
      </c>
      <c r="F36" s="83" t="str">
        <f>IF(B36=0,"",LOOKUP($B36,'Course List'!$C$6:$C$1017,'Course List'!G$6:G$1017))</f>
        <v/>
      </c>
      <c r="G36" s="83" t="str">
        <f>IF(B36=0,"",LOOKUP($B36,'Course List'!$C$6:$C$1017,'Course List'!H$6:H$1017))</f>
        <v/>
      </c>
      <c r="H36" s="48"/>
      <c r="I36" s="50"/>
      <c r="J36" s="36" t="str">
        <f>IF(H36=0,"",LOOKUP(H36,'GPA Table'!$B$5:$B$16,'GPA Table'!$E$5:$E$16))</f>
        <v/>
      </c>
      <c r="K36" s="9"/>
      <c r="L36" s="17">
        <f t="shared" si="9"/>
        <v>0</v>
      </c>
      <c r="M36" s="17">
        <f t="shared" si="10"/>
        <v>0</v>
      </c>
      <c r="N36" s="10"/>
      <c r="O36" s="11"/>
    </row>
    <row r="37" spans="1:15" s="29" customFormat="1" ht="16.2" thickBot="1" x14ac:dyDescent="0.35">
      <c r="A37" s="148"/>
      <c r="B37" s="149" t="str">
        <f>B28</f>
        <v>Semester</v>
      </c>
      <c r="C37" s="149">
        <f>C28+1</f>
        <v>4</v>
      </c>
      <c r="D37" s="149" t="str">
        <f>D28</f>
        <v>Total Credit Hours</v>
      </c>
      <c r="E37" s="149">
        <f>SUM(E38:E45)</f>
        <v>18</v>
      </c>
      <c r="F37" s="150" t="str">
        <f>F19</f>
        <v>SPRING</v>
      </c>
      <c r="G37" s="150">
        <f>G28+1</f>
        <v>2015</v>
      </c>
      <c r="H37" s="45"/>
      <c r="I37" s="46"/>
      <c r="J37" s="55">
        <f>IF(M37=0,0,ROUND(L37/M37,2))</f>
        <v>0</v>
      </c>
      <c r="K37" s="13"/>
      <c r="L37" s="38">
        <f>SUM(L38:L45)</f>
        <v>0</v>
      </c>
      <c r="M37" s="39">
        <f t="shared" ref="M37" si="12">SUM(M38:M45)</f>
        <v>0</v>
      </c>
      <c r="N37" s="14"/>
      <c r="O37" s="12"/>
    </row>
    <row r="38" spans="1:15" s="5" customFormat="1" x14ac:dyDescent="0.3">
      <c r="A38" s="151">
        <v>1</v>
      </c>
      <c r="B38" s="128" t="s">
        <v>423</v>
      </c>
      <c r="C38" s="129" t="str">
        <f>IF(B38=0,"",LOOKUP($B38,'Course List'!$C$6:$C$1017,'Course List'!D$6:D$1017))</f>
        <v>  058</v>
      </c>
      <c r="D38" s="129" t="str">
        <f>IF(B38=0,"",LOOKUP($B38,'Course List'!$C$6:$C$1017,'Course List'!E$6:E$1017))</f>
        <v> Analytical Mechanics II (w recitation)</v>
      </c>
      <c r="E38" s="129">
        <f>IF(B38=0,"",LOOKUP($B38,'Course List'!$C$6:$C$1017,'Course List'!F$6:F$1017))</f>
        <v>3</v>
      </c>
      <c r="F38" s="129" t="str">
        <f>IF(B38=0,"",LOOKUP($B38,'Course List'!$C$6:$C$1017,'Course List'!G$6:G$1017))</f>
        <v>F &amp; S</v>
      </c>
      <c r="G38" s="129" t="str">
        <f>IF(B38=0,"",LOOKUP($B38,'Course List'!$C$6:$C$1017,'Course List'!H$6:H$1017))</f>
        <v>ApSc 2057 (57)</v>
      </c>
      <c r="H38" s="47"/>
      <c r="I38" s="49"/>
      <c r="J38" s="34" t="str">
        <f>IF(H38=0,"",LOOKUP(H38,'GPA Table'!$B$5:$B$16,'GPA Table'!$E$5:$E$16))</f>
        <v/>
      </c>
      <c r="K38" s="9"/>
      <c r="L38" s="17">
        <f t="shared" ref="L38:L45" si="13">IF(E38=0,0,IF(H38=0,0,J38*E38))</f>
        <v>0</v>
      </c>
      <c r="M38" s="17">
        <f t="shared" ref="M38:M45" si="14">IF(H38=0,0,E38)</f>
        <v>0</v>
      </c>
      <c r="N38" s="10"/>
      <c r="O38" s="11"/>
    </row>
    <row r="39" spans="1:15" s="5" customFormat="1" x14ac:dyDescent="0.3">
      <c r="A39" s="151">
        <f>A38+1</f>
        <v>2</v>
      </c>
      <c r="B39" s="130" t="s">
        <v>297</v>
      </c>
      <c r="C39" s="129" t="str">
        <f>IF(B39=0,"",LOOKUP($B39,'Course List'!$C$6:$C$1017,'Course List'!D$6:D$1017))</f>
        <v>  117</v>
      </c>
      <c r="D39" s="129" t="str">
        <f>IF(B39=0,"",LOOKUP($B39,'Course List'!$C$6:$C$1017,'Course List'!E$6:E$1017))</f>
        <v> Engineering Computations (w recitation)</v>
      </c>
      <c r="E39" s="129">
        <f>IF(B39=0,"",LOOKUP($B39,'Course List'!$C$6:$C$1017,'Course List'!F$6:F$1017))</f>
        <v>3</v>
      </c>
      <c r="F39" s="129" t="str">
        <f>IF(B39=0,"",LOOKUP($B39,'Course List'!$C$6:$C$1017,'Course List'!G$6:G$1017))</f>
        <v>S</v>
      </c>
      <c r="G39" s="129" t="str">
        <f>IF(B39=0,"",LOOKUP($B39,'Course List'!$C$6:$C$1017,'Course List'!H$6:H$1017))</f>
        <v>CSCI 1121</v>
      </c>
      <c r="H39" s="47"/>
      <c r="I39" s="49"/>
      <c r="J39" s="35" t="str">
        <f>IF(H39=0,"",LOOKUP(H39,'GPA Table'!$B$5:$B$16,'GPA Table'!$E$5:$E$16))</f>
        <v/>
      </c>
      <c r="K39" s="9"/>
      <c r="L39" s="17">
        <f t="shared" si="13"/>
        <v>0</v>
      </c>
      <c r="M39" s="17">
        <f t="shared" si="14"/>
        <v>0</v>
      </c>
      <c r="N39" s="10"/>
      <c r="O39" s="11"/>
    </row>
    <row r="40" spans="1:15" s="5" customFormat="1" x14ac:dyDescent="0.3">
      <c r="A40" s="151">
        <f t="shared" ref="A40:A42" si="15">A39+1</f>
        <v>3</v>
      </c>
      <c r="B40" s="128" t="s">
        <v>298</v>
      </c>
      <c r="C40" s="129" t="str">
        <f>IF(B40=0,"",LOOKUP($B40,'Course List'!$C$6:$C$1017,'Course List'!D$6:D$1017))</f>
        <v>  120</v>
      </c>
      <c r="D40" s="129" t="str">
        <f>IF(B40=0,"",LOOKUP($B40,'Course List'!$C$6:$C$1017,'Course List'!E$6:E$1017))</f>
        <v> Intro to Mechanics of Solids</v>
      </c>
      <c r="E40" s="129">
        <f>IF(B40=0,"",LOOKUP($B40,'Course List'!$C$6:$C$1017,'Course List'!F$6:F$1017))</f>
        <v>3</v>
      </c>
      <c r="F40" s="129" t="str">
        <f>IF(B40=0,"",LOOKUP($B40,'Course List'!$C$6:$C$1017,'Course List'!G$6:G$1017))</f>
        <v>F &amp; S</v>
      </c>
      <c r="G40" s="129" t="str">
        <f>IF(B40=0,"",LOOKUP($B40,'Course List'!$C$6:$C$1017,'Course List'!H$6:H$1017))</f>
        <v>ApSc 2057 (57), ApSc 2113 (113)</v>
      </c>
      <c r="H40" s="47"/>
      <c r="I40" s="49"/>
      <c r="J40" s="35" t="str">
        <f>IF(H40=0,"",LOOKUP(H40,'GPA Table'!$B$5:$B$16,'GPA Table'!$E$5:$E$16))</f>
        <v/>
      </c>
      <c r="K40" s="9"/>
      <c r="L40" s="17">
        <f t="shared" si="13"/>
        <v>0</v>
      </c>
      <c r="M40" s="17">
        <f t="shared" si="14"/>
        <v>0</v>
      </c>
      <c r="N40" s="10"/>
      <c r="O40" s="11"/>
    </row>
    <row r="41" spans="1:15" s="5" customFormat="1" ht="17.25" customHeight="1" x14ac:dyDescent="0.3">
      <c r="A41" s="151">
        <f t="shared" si="15"/>
        <v>4</v>
      </c>
      <c r="B41" s="128" t="s">
        <v>306</v>
      </c>
      <c r="C41" s="129" t="str">
        <f>IF(B41=0,"",LOOKUP($B41,'Course List'!$C$6:$C$1017,'Course List'!D$6:D$1017))</f>
        <v>  170</v>
      </c>
      <c r="D41" s="129" t="str">
        <f>IF(B41=0,"",LOOKUP($B41,'Course List'!$C$6:$C$1017,'Course List'!E$6:E$1017))</f>
        <v> Intro to Transportation Engine</v>
      </c>
      <c r="E41" s="129">
        <f>IF(B41=0,"",LOOKUP($B41,'Course List'!$C$6:$C$1017,'Course List'!F$6:F$1017))</f>
        <v>3</v>
      </c>
      <c r="F41" s="129" t="str">
        <f>IF(B41=0,"",LOOKUP($B41,'Course List'!$C$6:$C$1017,'Course List'!G$6:G$1017))</f>
        <v>S</v>
      </c>
      <c r="G41" s="129" t="str">
        <f>IF(B41=0,"",LOOKUP($B41,'Course List'!$C$6:$C$1017,'Course List'!H$6:H$1017))</f>
        <v>Math 2233 (33)</v>
      </c>
      <c r="H41" s="47"/>
      <c r="I41" s="49"/>
      <c r="J41" s="35" t="str">
        <f>IF(H41=0,"",LOOKUP(H41,'GPA Table'!$B$5:$B$16,'GPA Table'!$E$5:$E$16))</f>
        <v/>
      </c>
      <c r="K41" s="9"/>
      <c r="L41" s="17">
        <f t="shared" si="13"/>
        <v>0</v>
      </c>
      <c r="M41" s="17">
        <f t="shared" si="14"/>
        <v>0</v>
      </c>
      <c r="N41" s="10"/>
      <c r="O41" s="11"/>
    </row>
    <row r="42" spans="1:15" s="5" customFormat="1" x14ac:dyDescent="0.3">
      <c r="A42" s="151">
        <f t="shared" si="15"/>
        <v>5</v>
      </c>
      <c r="B42" s="128" t="s">
        <v>424</v>
      </c>
      <c r="C42" s="129">
        <f>IF(B42=0,"",LOOKUP($B42,'Course List'!$C$6:$C$1017,'Course List'!D$6:D$1017))</f>
        <v>1</v>
      </c>
      <c r="D42" s="129" t="str">
        <f>IF(B42=0,"",LOOKUP($B42,'Course List'!$C$6:$C$1017,'Course List'!E$6:E$1017))</f>
        <v>Physical Geology</v>
      </c>
      <c r="E42" s="129">
        <f>IF(B42=0,"",LOOKUP($B42,'Course List'!$C$6:$C$1017,'Course List'!F$6:F$1017))</f>
        <v>3</v>
      </c>
      <c r="F42" s="129" t="str">
        <f>IF(B42=0,"",LOOKUP($B42,'Course List'!$C$6:$C$1017,'Course List'!G$6:G$1017))</f>
        <v>F &amp; S</v>
      </c>
      <c r="G42" s="129" t="str">
        <f>IF(B42=0,"",LOOKUP($B42,'Course List'!$C$6:$C$1017,'Course List'!H$6:H$1017))</f>
        <v xml:space="preserve"> ---</v>
      </c>
      <c r="H42" s="47"/>
      <c r="I42" s="49"/>
      <c r="J42" s="35" t="str">
        <f>IF(H42=0,"",LOOKUP(H42,'GPA Table'!$B$5:$B$16,'GPA Table'!$E$5:$E$16))</f>
        <v/>
      </c>
      <c r="K42" s="9"/>
      <c r="L42" s="17">
        <f t="shared" si="13"/>
        <v>0</v>
      </c>
      <c r="M42" s="17">
        <f t="shared" si="14"/>
        <v>0</v>
      </c>
      <c r="N42" s="10"/>
      <c r="O42" s="11"/>
    </row>
    <row r="43" spans="1:15" s="5" customFormat="1" x14ac:dyDescent="0.3">
      <c r="A43" s="151">
        <f>A42+1</f>
        <v>6</v>
      </c>
      <c r="B43" s="128" t="s">
        <v>7</v>
      </c>
      <c r="C43" s="129" t="str">
        <f>IF(B43=0,"",LOOKUP($B43,'Course List'!$C$6:$C$1017,'Course List'!D$6:D$1017))</f>
        <v>---</v>
      </c>
      <c r="D43" s="129" t="str">
        <f>IF(B43=0,"",LOOKUP($B43,'Course List'!$C$6:$C$1017,'Course List'!E$6:E$1017))</f>
        <v>See the H/SS List</v>
      </c>
      <c r="E43" s="129">
        <f>IF(B43=0,"",LOOKUP($B43,'Course List'!$C$6:$C$1017,'Course List'!F$6:F$1017))</f>
        <v>3</v>
      </c>
      <c r="F43" s="129" t="str">
        <f>IF(B43=0,"",LOOKUP($B43,'Course List'!$C$6:$C$1017,'Course List'!G$6:G$1017))</f>
        <v>F &amp; S</v>
      </c>
      <c r="G43" s="129" t="str">
        <f>IF(B43=0,"",LOOKUP($B43,'Course List'!$C$6:$C$1017,'Course List'!H$6:H$1017))</f>
        <v xml:space="preserve"> ---</v>
      </c>
      <c r="H43" s="47"/>
      <c r="I43" s="49"/>
      <c r="J43" s="35" t="str">
        <f>IF(H43=0,"",LOOKUP(H43,'GPA Table'!$B$5:$B$16,'GPA Table'!$E$5:$E$16))</f>
        <v/>
      </c>
      <c r="K43" s="9"/>
      <c r="L43" s="17">
        <f t="shared" si="13"/>
        <v>0</v>
      </c>
      <c r="M43" s="17">
        <f t="shared" si="14"/>
        <v>0</v>
      </c>
      <c r="N43" s="10"/>
      <c r="O43" s="11"/>
    </row>
    <row r="44" spans="1:15" s="5" customFormat="1" x14ac:dyDescent="0.3">
      <c r="A44" s="151">
        <f>A43+1</f>
        <v>7</v>
      </c>
      <c r="B44" s="158"/>
      <c r="C44" s="83" t="str">
        <f>IF(B44=0,"",LOOKUP($B44,'Course List'!$C$6:$C$1017,'Course List'!D$6:D$1017))</f>
        <v/>
      </c>
      <c r="D44" s="83" t="str">
        <f>IF(B44=0,"",LOOKUP($B44,'Course List'!$C$6:$C$1017,'Course List'!E$6:E$1017))</f>
        <v/>
      </c>
      <c r="E44" s="83" t="str">
        <f>IF(B44=0,"",LOOKUP($B44,'Course List'!$C$6:$C$1017,'Course List'!F$6:F$1017))</f>
        <v/>
      </c>
      <c r="F44" s="83" t="str">
        <f>IF(B44=0,"",LOOKUP($B44,'Course List'!$C$6:$C$1017,'Course List'!G$6:G$1017))</f>
        <v/>
      </c>
      <c r="G44" s="83" t="str">
        <f>IF(B44=0,"",LOOKUP($B44,'Course List'!$C$6:$C$1017,'Course List'!H$6:H$1017))</f>
        <v/>
      </c>
      <c r="H44" s="47"/>
      <c r="I44" s="49"/>
      <c r="J44" s="35" t="str">
        <f>IF(H44=0,"",LOOKUP(H44,'GPA Table'!$B$5:$B$16,'GPA Table'!$E$5:$E$16))</f>
        <v/>
      </c>
      <c r="K44" s="9"/>
      <c r="L44" s="17">
        <f t="shared" si="13"/>
        <v>0</v>
      </c>
      <c r="M44" s="17">
        <f t="shared" si="14"/>
        <v>0</v>
      </c>
      <c r="N44" s="10"/>
      <c r="O44" s="11"/>
    </row>
    <row r="45" spans="1:15" s="5" customFormat="1" ht="16.2" thickBot="1" x14ac:dyDescent="0.35">
      <c r="A45" s="152">
        <f t="shared" ref="A45" si="16">A44+1</f>
        <v>8</v>
      </c>
      <c r="B45" s="160"/>
      <c r="C45" s="83" t="str">
        <f>IF(B45=0,"",LOOKUP($B45,'Course List'!$C$6:$C$1017,'Course List'!D$6:D$1017))</f>
        <v/>
      </c>
      <c r="D45" s="83" t="str">
        <f>IF(B45=0,"",LOOKUP($B45,'Course List'!$C$6:$C$1017,'Course List'!E$6:E$1017))</f>
        <v/>
      </c>
      <c r="E45" s="83" t="str">
        <f>IF(B45=0,"",LOOKUP($B45,'Course List'!$C$6:$C$1017,'Course List'!F$6:F$1017))</f>
        <v/>
      </c>
      <c r="F45" s="83" t="str">
        <f>IF(B45=0,"",LOOKUP($B45,'Course List'!$C$6:$C$1017,'Course List'!G$6:G$1017))</f>
        <v/>
      </c>
      <c r="G45" s="83" t="str">
        <f>IF(B45=0,"",LOOKUP($B45,'Course List'!$C$6:$C$1017,'Course List'!H$6:H$1017))</f>
        <v/>
      </c>
      <c r="H45" s="48"/>
      <c r="I45" s="50"/>
      <c r="J45" s="36" t="str">
        <f>IF(H45=0,"",LOOKUP(H45,'GPA Table'!$B$5:$B$16,'GPA Table'!$E$5:$E$16))</f>
        <v/>
      </c>
      <c r="K45" s="9"/>
      <c r="L45" s="17">
        <f t="shared" si="13"/>
        <v>0</v>
      </c>
      <c r="M45" s="17">
        <f t="shared" si="14"/>
        <v>0</v>
      </c>
      <c r="N45" s="10"/>
      <c r="O45" s="11"/>
    </row>
    <row r="46" spans="1:15" s="29" customFormat="1" ht="16.2" thickBot="1" x14ac:dyDescent="0.35">
      <c r="A46" s="148"/>
      <c r="B46" s="149" t="str">
        <f>B37</f>
        <v>Semester</v>
      </c>
      <c r="C46" s="149">
        <f>C37+1</f>
        <v>5</v>
      </c>
      <c r="D46" s="149" t="str">
        <f>D37</f>
        <v>Total Credit Hours</v>
      </c>
      <c r="E46" s="149">
        <f>SUM(E47:E54)</f>
        <v>18</v>
      </c>
      <c r="F46" s="150" t="str">
        <f>F28</f>
        <v>FALL</v>
      </c>
      <c r="G46" s="150">
        <f>G37</f>
        <v>2015</v>
      </c>
      <c r="H46" s="45"/>
      <c r="I46" s="46"/>
      <c r="J46" s="55">
        <f>IF(M46=0,0,ROUND(L46/M46,2))</f>
        <v>0</v>
      </c>
      <c r="K46" s="13"/>
      <c r="L46" s="38">
        <f t="shared" ref="L46:M46" si="17">SUM(L47:L54)</f>
        <v>0</v>
      </c>
      <c r="M46" s="39">
        <f t="shared" si="17"/>
        <v>0</v>
      </c>
      <c r="N46" s="14"/>
      <c r="O46" s="12"/>
    </row>
    <row r="47" spans="1:15" s="5" customFormat="1" x14ac:dyDescent="0.3">
      <c r="A47" s="151">
        <v>1</v>
      </c>
      <c r="B47" s="128" t="s">
        <v>425</v>
      </c>
      <c r="C47" s="129">
        <f>IF(B47=0,"",LOOKUP($B47,'Course List'!$C$6:$C$1017,'Course List'!D$6:D$1017))</f>
        <v>115</v>
      </c>
      <c r="D47" s="129" t="str">
        <f>IF(B47=0,"",LOOKUP($B47,'Course List'!$C$6:$C$1017,'Course List'!E$6:E$1017))</f>
        <v>Engineering Analysis III</v>
      </c>
      <c r="E47" s="129">
        <f>IF(B47=0,"",LOOKUP($B47,'Course List'!$C$6:$C$1017,'Course List'!F$6:F$1017))</f>
        <v>3</v>
      </c>
      <c r="F47" s="129" t="str">
        <f>IF(B47=0,"",LOOKUP($B47,'Course List'!$C$6:$C$1017,'Course List'!G$6:G$1017))</f>
        <v>F &amp; S</v>
      </c>
      <c r="G47" s="129" t="str">
        <f>IF(B47=0,"",LOOKUP($B47,'Course List'!$C$6:$C$1017,'Course List'!H$6:H$1017))</f>
        <v>Math 1232 (32), UW 1020 (20)</v>
      </c>
      <c r="H47" s="47"/>
      <c r="I47" s="49"/>
      <c r="J47" s="34" t="str">
        <f>IF(H47=0,"",LOOKUP(H47,'GPA Table'!$B$5:$B$16,'GPA Table'!$E$5:$E$16))</f>
        <v/>
      </c>
      <c r="K47" s="9"/>
      <c r="L47" s="17">
        <f t="shared" ref="L47:L54" si="18">IF(E47=0,0,IF(H47=0,0,J47*E47))</f>
        <v>0</v>
      </c>
      <c r="M47" s="17">
        <f t="shared" ref="M47:M54" si="19">IF(H47=0,0,E47)</f>
        <v>0</v>
      </c>
      <c r="N47" s="10"/>
      <c r="O47" s="11"/>
    </row>
    <row r="48" spans="1:15" s="5" customFormat="1" x14ac:dyDescent="0.3">
      <c r="A48" s="151">
        <f>A47+1</f>
        <v>2</v>
      </c>
      <c r="B48" s="130" t="s">
        <v>307</v>
      </c>
      <c r="C48" s="129" t="str">
        <f>IF(B48=0,"",LOOKUP($B48,'Course List'!$C$6:$C$1017,'Course List'!D$6:D$1017))</f>
        <v>  166</v>
      </c>
      <c r="D48" s="129" t="str">
        <f>IF(B48=0,"",LOOKUP($B48,'Course List'!$C$6:$C$1017,'Course List'!E$6:E$1017))</f>
        <v> Materials Engineering</v>
      </c>
      <c r="E48" s="129">
        <f>IF(B48=0,"",LOOKUP($B48,'Course List'!$C$6:$C$1017,'Course List'!F$6:F$1017))</f>
        <v>2</v>
      </c>
      <c r="F48" s="129" t="str">
        <f>IF(B48=0,"",LOOKUP($B48,'Course List'!$C$6:$C$1017,'Course List'!G$6:G$1017))</f>
        <v>F</v>
      </c>
      <c r="G48" s="129" t="str">
        <f>IF(B48=0,"",LOOKUP($B48,'Course List'!$C$6:$C$1017,'Course List'!H$6:H$1017))</f>
        <v xml:space="preserve">CE 2220 (120) </v>
      </c>
      <c r="H48" s="47"/>
      <c r="I48" s="49"/>
      <c r="J48" s="35" t="str">
        <f>IF(H48=0,"",LOOKUP(H48,'GPA Table'!$B$5:$B$16,'GPA Table'!$E$5:$E$16))</f>
        <v/>
      </c>
      <c r="K48" s="9"/>
      <c r="L48" s="17">
        <f t="shared" si="18"/>
        <v>0</v>
      </c>
      <c r="M48" s="17">
        <f t="shared" si="19"/>
        <v>0</v>
      </c>
      <c r="N48" s="10"/>
      <c r="O48" s="11"/>
    </row>
    <row r="49" spans="1:15" s="5" customFormat="1" x14ac:dyDescent="0.3">
      <c r="A49" s="151">
        <f t="shared" ref="A49:A51" si="20">A48+1</f>
        <v>3</v>
      </c>
      <c r="B49" s="128" t="s">
        <v>308</v>
      </c>
      <c r="C49" s="129" t="str">
        <f>IF(B49=0,"",LOOKUP($B49,'Course List'!$C$6:$C$1017,'Course List'!D$6:D$1017))</f>
        <v>  167W</v>
      </c>
      <c r="D49" s="129" t="str">
        <f>IF(B49=0,"",LOOKUP($B49,'Course List'!$C$6:$C$1017,'Course List'!E$6:E$1017))</f>
        <v> Mechanics of Materials Lab (WID)</v>
      </c>
      <c r="E49" s="129">
        <f>IF(B49=0,"",LOOKUP($B49,'Course List'!$C$6:$C$1017,'Course List'!F$6:F$1017))</f>
        <v>1</v>
      </c>
      <c r="F49" s="129" t="str">
        <f>IF(B49=0,"",LOOKUP($B49,'Course List'!$C$6:$C$1017,'Course List'!G$6:G$1017))</f>
        <v>F</v>
      </c>
      <c r="G49" s="129" t="str">
        <f>IF(B49=0,"",LOOKUP($B49,'Course List'!$C$6:$C$1017,'Course List'!H$6:H$1017))</f>
        <v xml:space="preserve">CE 2220 (120) </v>
      </c>
      <c r="H49" s="47"/>
      <c r="I49" s="49"/>
      <c r="J49" s="35" t="str">
        <f>IF(H49=0,"",LOOKUP(H49,'GPA Table'!$B$5:$B$16,'GPA Table'!$E$5:$E$16))</f>
        <v/>
      </c>
      <c r="K49" s="9"/>
      <c r="L49" s="17">
        <f t="shared" si="18"/>
        <v>0</v>
      </c>
      <c r="M49" s="17">
        <f t="shared" si="19"/>
        <v>0</v>
      </c>
      <c r="N49" s="10"/>
      <c r="O49" s="11"/>
    </row>
    <row r="50" spans="1:15" s="5" customFormat="1" ht="17.25" customHeight="1" x14ac:dyDescent="0.3">
      <c r="A50" s="151">
        <f t="shared" si="20"/>
        <v>4</v>
      </c>
      <c r="B50" s="128" t="s">
        <v>309</v>
      </c>
      <c r="C50" s="129" t="str">
        <f>IF(B50=0,"",LOOKUP($B50,'Course List'!$C$6:$C$1017,'Course List'!D$6:D$1017))</f>
        <v>  121</v>
      </c>
      <c r="D50" s="129" t="str">
        <f>IF(B50=0,"",LOOKUP($B50,'Course List'!$C$6:$C$1017,'Course List'!E$6:E$1017))</f>
        <v> Structural Theory I (w recitation)</v>
      </c>
      <c r="E50" s="129">
        <f>IF(B50=0,"",LOOKUP($B50,'Course List'!$C$6:$C$1017,'Course List'!F$6:F$1017))</f>
        <v>3</v>
      </c>
      <c r="F50" s="129" t="str">
        <f>IF(B50=0,"",LOOKUP($B50,'Course List'!$C$6:$C$1017,'Course List'!G$6:G$1017))</f>
        <v>F</v>
      </c>
      <c r="G50" s="129" t="str">
        <f>IF(B50=0,"",LOOKUP($B50,'Course List'!$C$6:$C$1017,'Course List'!H$6:H$1017))</f>
        <v>CE 2210 (117), CE 2220 (120)</v>
      </c>
      <c r="H50" s="47"/>
      <c r="I50" s="49"/>
      <c r="J50" s="35" t="str">
        <f>IF(H50=0,"",LOOKUP(H50,'GPA Table'!$B$5:$B$16,'GPA Table'!$E$5:$E$16))</f>
        <v/>
      </c>
      <c r="K50" s="9"/>
      <c r="L50" s="17">
        <f t="shared" si="18"/>
        <v>0</v>
      </c>
      <c r="M50" s="17">
        <f t="shared" si="19"/>
        <v>0</v>
      </c>
      <c r="N50" s="10"/>
      <c r="O50" s="11"/>
    </row>
    <row r="51" spans="1:15" s="5" customFormat="1" x14ac:dyDescent="0.3">
      <c r="A51" s="151">
        <f t="shared" si="20"/>
        <v>5</v>
      </c>
      <c r="B51" s="128" t="s">
        <v>11</v>
      </c>
      <c r="C51" s="129" t="str">
        <f>IF(B51=0,"",LOOKUP($B51,'Course List'!$C$6:$C$1017,'Course List'!D$6:D$1017))</f>
        <v>---</v>
      </c>
      <c r="D51" s="129" t="str">
        <f>IF(B51=0,"",LOOKUP($B51,'Course List'!$C$6:$C$1017,'Course List'!E$6:E$1017))</f>
        <v>See the H/SS List</v>
      </c>
      <c r="E51" s="129">
        <f>IF(B51=0,"",LOOKUP($B51,'Course List'!$C$6:$C$1017,'Course List'!F$6:F$1017))</f>
        <v>3</v>
      </c>
      <c r="F51" s="129" t="str">
        <f>IF(B51=0,"",LOOKUP($B51,'Course List'!$C$6:$C$1017,'Course List'!G$6:G$1017))</f>
        <v>F &amp; S</v>
      </c>
      <c r="G51" s="129" t="str">
        <f>IF(B51=0,"",LOOKUP($B51,'Course List'!$C$6:$C$1017,'Course List'!H$6:H$1017))</f>
        <v xml:space="preserve"> ---</v>
      </c>
      <c r="H51" s="47"/>
      <c r="I51" s="49"/>
      <c r="J51" s="35" t="str">
        <f>IF(H51=0,"",LOOKUP(H51,'GPA Table'!$B$5:$B$16,'GPA Table'!$E$5:$E$16))</f>
        <v/>
      </c>
      <c r="K51" s="9"/>
      <c r="L51" s="17">
        <f t="shared" si="18"/>
        <v>0</v>
      </c>
      <c r="M51" s="17">
        <f t="shared" si="19"/>
        <v>0</v>
      </c>
      <c r="N51" s="10"/>
      <c r="O51" s="11"/>
    </row>
    <row r="52" spans="1:15" s="5" customFormat="1" x14ac:dyDescent="0.3">
      <c r="A52" s="151">
        <f>A51+1</f>
        <v>6</v>
      </c>
      <c r="B52" s="128" t="s">
        <v>13</v>
      </c>
      <c r="C52" s="129" t="str">
        <f>IF(B52=0,"",LOOKUP($B52,'Course List'!$C$6:$C$1017,'Course List'!D$6:D$1017))</f>
        <v>---</v>
      </c>
      <c r="D52" s="129" t="str">
        <f>IF(B52=0,"",LOOKUP($B52,'Course List'!$C$6:$C$1017,'Course List'!E$6:E$1017))</f>
        <v>See the H/SS List</v>
      </c>
      <c r="E52" s="129">
        <f>IF(B52=0,"",LOOKUP($B52,'Course List'!$C$6:$C$1017,'Course List'!F$6:F$1017))</f>
        <v>3</v>
      </c>
      <c r="F52" s="129" t="str">
        <f>IF(B52=0,"",LOOKUP($B52,'Course List'!$C$6:$C$1017,'Course List'!G$6:G$1017))</f>
        <v>F &amp; S</v>
      </c>
      <c r="G52" s="129" t="str">
        <f>IF(B52=0,"",LOOKUP($B52,'Course List'!$C$6:$C$1017,'Course List'!H$6:H$1017))</f>
        <v xml:space="preserve"> ---</v>
      </c>
      <c r="H52" s="47"/>
      <c r="I52" s="49"/>
      <c r="J52" s="35" t="str">
        <f>IF(H52=0,"",LOOKUP(H52,'GPA Table'!$B$5:$B$16,'GPA Table'!$E$5:$E$16))</f>
        <v/>
      </c>
      <c r="K52" s="9"/>
      <c r="L52" s="17">
        <f t="shared" si="18"/>
        <v>0</v>
      </c>
      <c r="M52" s="17">
        <f t="shared" si="19"/>
        <v>0</v>
      </c>
      <c r="N52" s="10"/>
      <c r="O52" s="11"/>
    </row>
    <row r="53" spans="1:15" s="5" customFormat="1" x14ac:dyDescent="0.3">
      <c r="A53" s="151">
        <f>A52+1</f>
        <v>7</v>
      </c>
      <c r="B53" s="128" t="s">
        <v>286</v>
      </c>
      <c r="C53" s="129">
        <f>IF(B53=0,"",LOOKUP($B53,'Course List'!$C$6:$C$1017,'Course List'!D$6:D$1017))</f>
        <v>126</v>
      </c>
      <c r="D53" s="129" t="str">
        <f>IF(B53=0,"",LOOKUP($B53,'Course List'!$C$6:$C$1017,'Course List'!E$6:E$1017))</f>
        <v>Fluid Mechanics</v>
      </c>
      <c r="E53" s="129">
        <f>IF(B53=0,"",LOOKUP($B53,'Course List'!$C$6:$C$1017,'Course List'!F$6:F$1017))</f>
        <v>3</v>
      </c>
      <c r="F53" s="129" t="str">
        <f>IF(B53=0,"",LOOKUP($B53,'Course List'!$C$6:$C$1017,'Course List'!G$6:G$1017))</f>
        <v>F</v>
      </c>
      <c r="G53" s="129" t="str">
        <f>IF(B53=0,"",LOOKUP($B53,'Course List'!$C$6:$C$1017,'Course List'!H$6:H$1017))</f>
        <v>ApSc 2058 (58)</v>
      </c>
      <c r="H53" s="47"/>
      <c r="I53" s="49"/>
      <c r="J53" s="35" t="str">
        <f>IF(H53=0,"",LOOKUP(H53,'GPA Table'!$B$5:$B$16,'GPA Table'!$E$5:$E$16))</f>
        <v/>
      </c>
      <c r="K53" s="9"/>
      <c r="L53" s="17">
        <f t="shared" si="18"/>
        <v>0</v>
      </c>
      <c r="M53" s="17">
        <f t="shared" si="19"/>
        <v>0</v>
      </c>
      <c r="N53" s="10"/>
      <c r="O53" s="11"/>
    </row>
    <row r="54" spans="1:15" s="5" customFormat="1" ht="16.2" thickBot="1" x14ac:dyDescent="0.35">
      <c r="A54" s="152">
        <f t="shared" ref="A54" si="21">A53+1</f>
        <v>8</v>
      </c>
      <c r="B54" s="160"/>
      <c r="C54" s="83" t="str">
        <f>IF(B54=0,"",LOOKUP($B54,'Course List'!$C$6:$C$1017,'Course List'!D$6:D$1017))</f>
        <v/>
      </c>
      <c r="D54" s="83" t="str">
        <f>IF(B54=0,"",LOOKUP($B54,'Course List'!$C$6:$C$1017,'Course List'!E$6:E$1017))</f>
        <v/>
      </c>
      <c r="E54" s="83" t="str">
        <f>IF(B54=0,"",LOOKUP($B54,'Course List'!$C$6:$C$1017,'Course List'!F$6:F$1017))</f>
        <v/>
      </c>
      <c r="F54" s="83" t="str">
        <f>IF(B54=0,"",LOOKUP($B54,'Course List'!$C$6:$C$1017,'Course List'!G$6:G$1017))</f>
        <v/>
      </c>
      <c r="G54" s="83" t="str">
        <f>IF(B54=0,"",LOOKUP($B54,'Course List'!$C$6:$C$1017,'Course List'!H$6:H$1017))</f>
        <v/>
      </c>
      <c r="H54" s="48"/>
      <c r="I54" s="50"/>
      <c r="J54" s="36" t="str">
        <f>IF(H54=0,"",LOOKUP(H54,'GPA Table'!$B$5:$B$16,'GPA Table'!$E$5:$E$16))</f>
        <v/>
      </c>
      <c r="K54" s="9"/>
      <c r="L54" s="17">
        <f t="shared" si="18"/>
        <v>0</v>
      </c>
      <c r="M54" s="17">
        <f t="shared" si="19"/>
        <v>0</v>
      </c>
      <c r="N54" s="10"/>
      <c r="O54" s="11"/>
    </row>
    <row r="55" spans="1:15" s="29" customFormat="1" ht="16.2" thickBot="1" x14ac:dyDescent="0.35">
      <c r="A55" s="148"/>
      <c r="B55" s="149" t="str">
        <f>B46</f>
        <v>Semester</v>
      </c>
      <c r="C55" s="149">
        <f>C46+1</f>
        <v>6</v>
      </c>
      <c r="D55" s="149" t="str">
        <f>D46</f>
        <v>Total Credit Hours</v>
      </c>
      <c r="E55" s="149">
        <f>SUM(E56:E63)</f>
        <v>17</v>
      </c>
      <c r="F55" s="150" t="str">
        <f>F37</f>
        <v>SPRING</v>
      </c>
      <c r="G55" s="150">
        <f>G46+1</f>
        <v>2016</v>
      </c>
      <c r="H55" s="45"/>
      <c r="I55" s="46"/>
      <c r="J55" s="55">
        <f>IF(M55=0,0,ROUND(L55/M55,2))</f>
        <v>0</v>
      </c>
      <c r="K55" s="13"/>
      <c r="L55" s="38">
        <f t="shared" ref="L55:M55" si="22">SUM(L56:L63)</f>
        <v>0</v>
      </c>
      <c r="M55" s="39">
        <f t="shared" si="22"/>
        <v>0</v>
      </c>
      <c r="N55" s="14"/>
      <c r="O55" s="12"/>
    </row>
    <row r="56" spans="1:15" s="5" customFormat="1" x14ac:dyDescent="0.3">
      <c r="A56" s="151">
        <v>1</v>
      </c>
      <c r="B56" s="128" t="s">
        <v>310</v>
      </c>
      <c r="C56" s="129" t="str">
        <f>IF(B56=0,"",LOOKUP($B56,'Course List'!$C$6:$C$1017,'Course List'!D$6:D$1017))</f>
        <v>  122</v>
      </c>
      <c r="D56" s="129" t="str">
        <f>IF(B56=0,"",LOOKUP($B56,'Course List'!$C$6:$C$1017,'Course List'!E$6:E$1017))</f>
        <v> Structural Theory II (w recitation)</v>
      </c>
      <c r="E56" s="129">
        <f>IF(B56=0,"",LOOKUP($B56,'Course List'!$C$6:$C$1017,'Course List'!F$6:F$1017))</f>
        <v>3</v>
      </c>
      <c r="F56" s="129" t="str">
        <f>IF(B56=0,"",LOOKUP($B56,'Course List'!$C$6:$C$1017,'Course List'!G$6:G$1017))</f>
        <v>S</v>
      </c>
      <c r="G56" s="129" t="str">
        <f>IF(B56=0,"",LOOKUP($B56,'Course List'!$C$6:$C$1017,'Course List'!H$6:H$1017))</f>
        <v>CE 3230 (121)</v>
      </c>
      <c r="H56" s="47"/>
      <c r="I56" s="49"/>
      <c r="J56" s="34" t="str">
        <f>IF(H56=0,"",LOOKUP(H56,'GPA Table'!$B$5:$B$16,'GPA Table'!$E$5:$E$16))</f>
        <v/>
      </c>
      <c r="K56" s="9"/>
      <c r="L56" s="17">
        <f t="shared" ref="L56:L63" si="23">IF(E56=0,0,IF(H56=0,0,J56*E56))</f>
        <v>0</v>
      </c>
      <c r="M56" s="17">
        <f t="shared" ref="M56:M63" si="24">IF(H56=0,0,E56)</f>
        <v>0</v>
      </c>
      <c r="N56" s="10"/>
      <c r="O56" s="11"/>
    </row>
    <row r="57" spans="1:15" s="5" customFormat="1" x14ac:dyDescent="0.3">
      <c r="A57" s="151">
        <f>A56+1</f>
        <v>2</v>
      </c>
      <c r="B57" s="130" t="s">
        <v>311</v>
      </c>
      <c r="C57" s="129" t="str">
        <f>IF(B57=0,"",LOOKUP($B57,'Course List'!$C$6:$C$1017,'Course List'!D$6:D$1017))</f>
        <v>  192</v>
      </c>
      <c r="D57" s="129" t="str">
        <f>IF(B57=0,"",LOOKUP($B57,'Course List'!$C$6:$C$1017,'Course List'!E$6:E$1017))</f>
        <v> Reinforced Concrete Structures</v>
      </c>
      <c r="E57" s="129">
        <f>IF(B57=0,"",LOOKUP($B57,'Course List'!$C$6:$C$1017,'Course List'!F$6:F$1017))</f>
        <v>3</v>
      </c>
      <c r="F57" s="129" t="str">
        <f>IF(B57=0,"",LOOKUP($B57,'Course List'!$C$6:$C$1017,'Course List'!G$6:G$1017))</f>
        <v>S</v>
      </c>
      <c r="G57" s="129" t="str">
        <f>IF(B57=0,"",LOOKUP($B57,'Course List'!$C$6:$C$1017,'Course List'!H$6:H$1017))</f>
        <v>Concurrent Registration CE 3240 (122)</v>
      </c>
      <c r="H57" s="47"/>
      <c r="I57" s="49"/>
      <c r="J57" s="35" t="str">
        <f>IF(H57=0,"",LOOKUP(H57,'GPA Table'!$B$5:$B$16,'GPA Table'!$E$5:$E$16))</f>
        <v/>
      </c>
      <c r="K57" s="9"/>
      <c r="L57" s="17">
        <f t="shared" si="23"/>
        <v>0</v>
      </c>
      <c r="M57" s="17">
        <f t="shared" si="24"/>
        <v>0</v>
      </c>
      <c r="N57" s="10"/>
      <c r="O57" s="11"/>
    </row>
    <row r="58" spans="1:15" s="5" customFormat="1" x14ac:dyDescent="0.3">
      <c r="A58" s="151">
        <f t="shared" ref="A58:A60" si="25">A57+1</f>
        <v>3</v>
      </c>
      <c r="B58" s="128" t="s">
        <v>312</v>
      </c>
      <c r="C58" s="129" t="str">
        <f>IF(B58=0,"",LOOKUP($B58,'Course List'!$C$6:$C$1017,'Course List'!D$6:D$1017))</f>
        <v>  194</v>
      </c>
      <c r="D58" s="129" t="str">
        <f>IF(B58=0,"",LOOKUP($B58,'Course List'!$C$6:$C$1017,'Course List'!E$6:E$1017))</f>
        <v> Envir Eng I:Water Resourc&amp;Qual</v>
      </c>
      <c r="E58" s="129">
        <f>IF(B58=0,"",LOOKUP($B58,'Course List'!$C$6:$C$1017,'Course List'!F$6:F$1017))</f>
        <v>3</v>
      </c>
      <c r="F58" s="129" t="str">
        <f>IF(B58=0,"",LOOKUP($B58,'Course List'!$C$6:$C$1017,'Course List'!G$6:G$1017))</f>
        <v>S</v>
      </c>
      <c r="G58" s="129" t="str">
        <f>IF(B58=0,"",LOOKUP($B58,'Course List'!$C$6:$C$1017,'Course List'!H$6:H$1017))</f>
        <v>CE3610 (193)</v>
      </c>
      <c r="H58" s="47"/>
      <c r="I58" s="49"/>
      <c r="J58" s="35" t="str">
        <f>IF(H58=0,"",LOOKUP(H58,'GPA Table'!$B$5:$B$16,'GPA Table'!$E$5:$E$16))</f>
        <v/>
      </c>
      <c r="K58" s="9"/>
      <c r="L58" s="17">
        <f t="shared" si="23"/>
        <v>0</v>
      </c>
      <c r="M58" s="17">
        <f t="shared" si="24"/>
        <v>0</v>
      </c>
      <c r="N58" s="10"/>
      <c r="O58" s="11"/>
    </row>
    <row r="59" spans="1:15" s="5" customFormat="1" ht="17.25" customHeight="1" x14ac:dyDescent="0.3">
      <c r="A59" s="151">
        <f t="shared" si="25"/>
        <v>4</v>
      </c>
      <c r="B59" s="128" t="s">
        <v>313</v>
      </c>
      <c r="C59" s="129" t="str">
        <f>IF(B59=0,"",LOOKUP($B59,'Course List'!$C$6:$C$1017,'Course List'!D$6:D$1017))</f>
        <v>  189</v>
      </c>
      <c r="D59" s="129" t="str">
        <f>IF(B59=0,"",LOOKUP($B59,'Course List'!$C$6:$C$1017,'Course List'!E$6:E$1017))</f>
        <v> Environmental Engineering Lab</v>
      </c>
      <c r="E59" s="129">
        <f>IF(B59=0,"",LOOKUP($B59,'Course List'!$C$6:$C$1017,'Course List'!F$6:F$1017))</f>
        <v>1</v>
      </c>
      <c r="F59" s="129" t="str">
        <f>IF(B59=0,"",LOOKUP($B59,'Course List'!$C$6:$C$1017,'Course List'!G$6:G$1017))</f>
        <v>S</v>
      </c>
      <c r="G59" s="129" t="str">
        <f>IF(B59=0,"",LOOKUP($B59,'Course List'!$C$6:$C$1017,'Course List'!H$6:H$1017))</f>
        <v>CE3610 (193)</v>
      </c>
      <c r="H59" s="47"/>
      <c r="I59" s="49"/>
      <c r="J59" s="35" t="str">
        <f>IF(H59=0,"",LOOKUP(H59,'GPA Table'!$B$5:$B$16,'GPA Table'!$E$5:$E$16))</f>
        <v/>
      </c>
      <c r="K59" s="9"/>
      <c r="L59" s="17">
        <f t="shared" si="23"/>
        <v>0</v>
      </c>
      <c r="M59" s="17">
        <f t="shared" si="24"/>
        <v>0</v>
      </c>
      <c r="N59" s="10"/>
      <c r="O59" s="11"/>
    </row>
    <row r="60" spans="1:15" s="5" customFormat="1" x14ac:dyDescent="0.3">
      <c r="A60" s="151">
        <f t="shared" si="25"/>
        <v>5</v>
      </c>
      <c r="B60" s="128" t="s">
        <v>314</v>
      </c>
      <c r="C60" s="129" t="str">
        <f>IF(B60=0,"",LOOKUP($B60,'Course List'!$C$6:$C$1017,'Course List'!D$6:D$1017))</f>
        <v>  193</v>
      </c>
      <c r="D60" s="129" t="str">
        <f>IF(B60=0,"",LOOKUP($B60,'Course List'!$C$6:$C$1017,'Course List'!E$6:E$1017))</f>
        <v> Hydraulics</v>
      </c>
      <c r="E60" s="129">
        <f>IF(B60=0,"",LOOKUP($B60,'Course List'!$C$6:$C$1017,'Course List'!F$6:F$1017))</f>
        <v>3</v>
      </c>
      <c r="F60" s="129" t="str">
        <f>IF(B60=0,"",LOOKUP($B60,'Course List'!$C$6:$C$1017,'Course List'!G$6:G$1017))</f>
        <v>S</v>
      </c>
      <c r="G60" s="129" t="str">
        <f>IF(B60=0,"",LOOKUP($B60,'Course List'!$C$6:$C$1017,'Course List'!H$6:H$1017))</f>
        <v>MAE 3126</v>
      </c>
      <c r="H60" s="47"/>
      <c r="I60" s="49"/>
      <c r="J60" s="35" t="str">
        <f>IF(H60=0,"",LOOKUP(H60,'GPA Table'!$B$5:$B$16,'GPA Table'!$E$5:$E$16))</f>
        <v/>
      </c>
      <c r="K60" s="9"/>
      <c r="L60" s="17">
        <f t="shared" si="23"/>
        <v>0</v>
      </c>
      <c r="M60" s="17">
        <f t="shared" si="24"/>
        <v>0</v>
      </c>
      <c r="N60" s="10"/>
      <c r="O60" s="11"/>
    </row>
    <row r="61" spans="1:15" s="5" customFormat="1" x14ac:dyDescent="0.3">
      <c r="A61" s="151">
        <f>A60+1</f>
        <v>6</v>
      </c>
      <c r="B61" s="128" t="s">
        <v>315</v>
      </c>
      <c r="C61" s="129" t="str">
        <f>IF(B61=0,"",LOOKUP($B61,'Course List'!$C$6:$C$1017,'Course List'!D$6:D$1017))</f>
        <v>  188</v>
      </c>
      <c r="D61" s="129" t="str">
        <f>IF(B61=0,"",LOOKUP($B61,'Course List'!$C$6:$C$1017,'Course List'!E$6:E$1017))</f>
        <v> Hydraulics Laboratory</v>
      </c>
      <c r="E61" s="129">
        <f>IF(B61=0,"",LOOKUP($B61,'Course List'!$C$6:$C$1017,'Course List'!F$6:F$1017))</f>
        <v>1</v>
      </c>
      <c r="F61" s="129" t="str">
        <f>IF(B61=0,"",LOOKUP($B61,'Course List'!$C$6:$C$1017,'Course List'!G$6:G$1017))</f>
        <v>S</v>
      </c>
      <c r="G61" s="129" t="str">
        <f>IF(B61=0,"",LOOKUP($B61,'Course List'!$C$6:$C$1017,'Course List'!H$6:H$1017))</f>
        <v>CE 3610 (193)</v>
      </c>
      <c r="H61" s="47"/>
      <c r="I61" s="49"/>
      <c r="J61" s="35" t="str">
        <f>IF(H61=0,"",LOOKUP(H61,'GPA Table'!$B$5:$B$16,'GPA Table'!$E$5:$E$16))</f>
        <v/>
      </c>
      <c r="K61" s="9"/>
      <c r="L61" s="17">
        <f t="shared" si="23"/>
        <v>0</v>
      </c>
      <c r="M61" s="17">
        <f t="shared" si="24"/>
        <v>0</v>
      </c>
      <c r="N61" s="10"/>
      <c r="O61" s="11"/>
    </row>
    <row r="62" spans="1:15" s="5" customFormat="1" x14ac:dyDescent="0.3">
      <c r="A62" s="151">
        <f>A61+1</f>
        <v>7</v>
      </c>
      <c r="B62" s="128" t="s">
        <v>14</v>
      </c>
      <c r="C62" s="129" t="str">
        <f>IF(B62=0,"",LOOKUP($B62,'Course List'!$C$6:$C$1017,'Course List'!D$6:D$1017))</f>
        <v>---</v>
      </c>
      <c r="D62" s="129" t="str">
        <f>IF(B62=0,"",LOOKUP($B62,'Course List'!$C$6:$C$1017,'Course List'!E$6:E$1017))</f>
        <v>See the H/SS List</v>
      </c>
      <c r="E62" s="129">
        <f>IF(B62=0,"",LOOKUP($B62,'Course List'!$C$6:$C$1017,'Course List'!F$6:F$1017))</f>
        <v>3</v>
      </c>
      <c r="F62" s="129" t="str">
        <f>IF(B62=0,"",LOOKUP($B62,'Course List'!$C$6:$C$1017,'Course List'!G$6:G$1017))</f>
        <v>F &amp; S</v>
      </c>
      <c r="G62" s="129" t="str">
        <f>IF(B62=0,"",LOOKUP($B62,'Course List'!$C$6:$C$1017,'Course List'!H$6:H$1017))</f>
        <v xml:space="preserve"> ---</v>
      </c>
      <c r="H62" s="47"/>
      <c r="I62" s="49"/>
      <c r="J62" s="35" t="str">
        <f>IF(H62=0,"",LOOKUP(H62,'GPA Table'!$B$5:$B$16,'GPA Table'!$E$5:$E$16))</f>
        <v/>
      </c>
      <c r="K62" s="9"/>
      <c r="L62" s="17">
        <f t="shared" si="23"/>
        <v>0</v>
      </c>
      <c r="M62" s="17">
        <f t="shared" si="24"/>
        <v>0</v>
      </c>
      <c r="N62" s="10"/>
      <c r="O62" s="11"/>
    </row>
    <row r="63" spans="1:15" s="5" customFormat="1" ht="16.2" thickBot="1" x14ac:dyDescent="0.35">
      <c r="A63" s="152">
        <f t="shared" ref="A63" si="26">A62+1</f>
        <v>8</v>
      </c>
      <c r="B63" s="160"/>
      <c r="C63" s="83" t="str">
        <f>IF(B63=0,"",LOOKUP($B63,'Course List'!$C$6:$C$1017,'Course List'!D$6:D$1017))</f>
        <v/>
      </c>
      <c r="D63" s="83" t="str">
        <f>IF(B63=0,"",LOOKUP($B63,'Course List'!$C$6:$C$1017,'Course List'!E$6:E$1017))</f>
        <v/>
      </c>
      <c r="E63" s="83" t="str">
        <f>IF(B63=0,"",LOOKUP($B63,'Course List'!$C$6:$C$1017,'Course List'!F$6:F$1017))</f>
        <v/>
      </c>
      <c r="F63" s="83" t="str">
        <f>IF(B63=0,"",LOOKUP($B63,'Course List'!$C$6:$C$1017,'Course List'!G$6:G$1017))</f>
        <v/>
      </c>
      <c r="G63" s="83" t="str">
        <f>IF(B63=0,"",LOOKUP($B63,'Course List'!$C$6:$C$1017,'Course List'!H$6:H$1017))</f>
        <v/>
      </c>
      <c r="H63" s="48"/>
      <c r="I63" s="50"/>
      <c r="J63" s="36" t="str">
        <f>IF(H63=0,"",LOOKUP(H63,'GPA Table'!$B$5:$B$16,'GPA Table'!$E$5:$E$16))</f>
        <v/>
      </c>
      <c r="K63" s="9"/>
      <c r="L63" s="17">
        <f t="shared" si="23"/>
        <v>0</v>
      </c>
      <c r="M63" s="17">
        <f t="shared" si="24"/>
        <v>0</v>
      </c>
      <c r="N63" s="10"/>
      <c r="O63" s="11"/>
    </row>
    <row r="64" spans="1:15" s="29" customFormat="1" ht="16.2" thickBot="1" x14ac:dyDescent="0.35">
      <c r="A64" s="148"/>
      <c r="B64" s="149" t="str">
        <f>B55</f>
        <v>Semester</v>
      </c>
      <c r="C64" s="149">
        <f>C55+1</f>
        <v>7</v>
      </c>
      <c r="D64" s="149" t="str">
        <f>D55</f>
        <v>Total Credit Hours</v>
      </c>
      <c r="E64" s="149">
        <f>SUM(E65:E72)</f>
        <v>16</v>
      </c>
      <c r="F64" s="150" t="str">
        <f>F46</f>
        <v>FALL</v>
      </c>
      <c r="G64" s="150">
        <f>G55</f>
        <v>2016</v>
      </c>
      <c r="H64" s="45"/>
      <c r="I64" s="46"/>
      <c r="J64" s="55">
        <f>IF(M64=0,0,ROUND(L64/M64,2))</f>
        <v>0</v>
      </c>
      <c r="K64" s="13"/>
      <c r="L64" s="38">
        <f t="shared" ref="L64:M64" si="27">SUM(L65:L72)</f>
        <v>0</v>
      </c>
      <c r="M64" s="39">
        <f t="shared" si="27"/>
        <v>0</v>
      </c>
      <c r="N64" s="14"/>
      <c r="O64" s="12"/>
    </row>
    <row r="65" spans="1:15" s="5" customFormat="1" x14ac:dyDescent="0.3">
      <c r="A65" s="151">
        <v>1</v>
      </c>
      <c r="B65" s="128" t="s">
        <v>320</v>
      </c>
      <c r="C65" s="129" t="str">
        <f>IF(B65=0,"",LOOKUP($B65,'Course List'!$C$6:$C$1017,'Course List'!D$6:D$1017))</f>
        <v>  168</v>
      </c>
      <c r="D65" s="129" t="str">
        <f>IF(B65=0,"",LOOKUP($B65,'Course List'!$C$6:$C$1017,'Course List'!E$6:E$1017))</f>
        <v> Intro-Geotechnical Engineering</v>
      </c>
      <c r="E65" s="129">
        <f>IF(B65=0,"",LOOKUP($B65,'Course List'!$C$6:$C$1017,'Course List'!F$6:F$1017))</f>
        <v>3</v>
      </c>
      <c r="F65" s="129" t="str">
        <f>IF(B65=0,"",LOOKUP($B65,'Course List'!$C$6:$C$1017,'Course List'!G$6:G$1017))</f>
        <v>F</v>
      </c>
      <c r="G65" s="129" t="str">
        <f>IF(B65=0,"",LOOKUP($B65,'Course List'!$C$6:$C$1017,'Course List'!H$6:H$1017))</f>
        <v>CE 2220 (120), MAE 3126</v>
      </c>
      <c r="H65" s="47"/>
      <c r="I65" s="49"/>
      <c r="J65" s="34" t="str">
        <f>IF(H65=0,"",LOOKUP(H65,'GPA Table'!$B$5:$B$16,'GPA Table'!$E$5:$E$16))</f>
        <v/>
      </c>
      <c r="K65" s="9"/>
      <c r="L65" s="17">
        <f t="shared" ref="L65:L72" si="28">IF(E65=0,0,IF(H65=0,0,J65*E65))</f>
        <v>0</v>
      </c>
      <c r="M65" s="17">
        <f t="shared" ref="M65:M72" si="29">IF(H65=0,0,E65)</f>
        <v>0</v>
      </c>
      <c r="N65" s="10"/>
      <c r="O65" s="11"/>
    </row>
    <row r="66" spans="1:15" s="5" customFormat="1" x14ac:dyDescent="0.3">
      <c r="A66" s="151">
        <f>A65+1</f>
        <v>2</v>
      </c>
      <c r="B66" s="130" t="s">
        <v>317</v>
      </c>
      <c r="C66" s="129" t="str">
        <f>IF(B66=0,"",LOOKUP($B66,'Course List'!$C$6:$C$1017,'Course List'!D$6:D$1017))</f>
        <v>  191</v>
      </c>
      <c r="D66" s="129" t="str">
        <f>IF(B66=0,"",LOOKUP($B66,'Course List'!$C$6:$C$1017,'Course List'!E$6:E$1017))</f>
        <v> Metal Structures</v>
      </c>
      <c r="E66" s="129">
        <f>IF(B66=0,"",LOOKUP($B66,'Course List'!$C$6:$C$1017,'Course List'!F$6:F$1017))</f>
        <v>3</v>
      </c>
      <c r="F66" s="129" t="str">
        <f>IF(B66=0,"",LOOKUP($B66,'Course List'!$C$6:$C$1017,'Course List'!G$6:G$1017))</f>
        <v>F</v>
      </c>
      <c r="G66" s="129" t="str">
        <f>IF(B66=0,"",LOOKUP($B66,'Course List'!$C$6:$C$1017,'Course List'!H$6:H$1017))</f>
        <v>CE 3240 (122)</v>
      </c>
      <c r="H66" s="47"/>
      <c r="I66" s="49"/>
      <c r="J66" s="35" t="str">
        <f>IF(H66=0,"",LOOKUP(H66,'GPA Table'!$B$5:$B$16,'GPA Table'!$E$5:$E$16))</f>
        <v/>
      </c>
      <c r="K66" s="9"/>
      <c r="L66" s="17">
        <f t="shared" si="28"/>
        <v>0</v>
      </c>
      <c r="M66" s="17">
        <f t="shared" si="29"/>
        <v>0</v>
      </c>
      <c r="N66" s="10"/>
      <c r="O66" s="11"/>
    </row>
    <row r="67" spans="1:15" s="5" customFormat="1" x14ac:dyDescent="0.3">
      <c r="A67" s="151">
        <f t="shared" ref="A67:A69" si="30">A66+1</f>
        <v>3</v>
      </c>
      <c r="B67" s="128" t="s">
        <v>321</v>
      </c>
      <c r="C67" s="129" t="str">
        <f>IF(B67=0,"",LOOKUP($B67,'Course List'!$C$6:$C$1017,'Course List'!D$6:D$1017))</f>
        <v>  185</v>
      </c>
      <c r="D67" s="129" t="str">
        <f>IF(B67=0,"",LOOKUP($B67,'Course List'!$C$6:$C$1017,'Course List'!E$6:E$1017))</f>
        <v> Geotechnical Engineering Lab</v>
      </c>
      <c r="E67" s="129">
        <f>IF(B67=0,"",LOOKUP($B67,'Course List'!$C$6:$C$1017,'Course List'!F$6:F$1017))</f>
        <v>1</v>
      </c>
      <c r="F67" s="129" t="str">
        <f>IF(B67=0,"",LOOKUP($B67,'Course List'!$C$6:$C$1017,'Course List'!G$6:G$1017))</f>
        <v>F</v>
      </c>
      <c r="G67" s="129" t="str">
        <f>IF(B67=0,"",LOOKUP($B67,'Course List'!$C$6:$C$1017,'Course List'!H$6:H$1017))</f>
        <v>CE 4410 (168)</v>
      </c>
      <c r="H67" s="47"/>
      <c r="I67" s="49"/>
      <c r="J67" s="35" t="str">
        <f>IF(H67=0,"",LOOKUP(H67,'GPA Table'!$B$5:$B$16,'GPA Table'!$E$5:$E$16))</f>
        <v/>
      </c>
      <c r="K67" s="9"/>
      <c r="L67" s="17">
        <f t="shared" si="28"/>
        <v>0</v>
      </c>
      <c r="M67" s="17">
        <f t="shared" si="29"/>
        <v>0</v>
      </c>
      <c r="N67" s="10"/>
      <c r="O67" s="11"/>
    </row>
    <row r="68" spans="1:15" s="5" customFormat="1" ht="17.25" customHeight="1" x14ac:dyDescent="0.3">
      <c r="A68" s="151">
        <f t="shared" si="30"/>
        <v>4</v>
      </c>
      <c r="B68" s="128" t="s">
        <v>322</v>
      </c>
      <c r="C68" s="129" t="str">
        <f>IF(B68=0,"",LOOKUP($B68,'Course List'!$C$6:$C$1017,'Course List'!D$6:D$1017))</f>
        <v>  197</v>
      </c>
      <c r="D68" s="129" t="str">
        <f>IF(B68=0,"",LOOKUP($B68,'Course List'!$C$6:$C$1017,'Course List'!E$6:E$1017))</f>
        <v> Env Eng 2:Water Supply/Pollutn</v>
      </c>
      <c r="E68" s="129">
        <f>IF(B68=0,"",LOOKUP($B68,'Course List'!$C$6:$C$1017,'Course List'!F$6:F$1017))</f>
        <v>3</v>
      </c>
      <c r="F68" s="129" t="str">
        <f>IF(B68=0,"",LOOKUP($B68,'Course List'!$C$6:$C$1017,'Course List'!G$6:G$1017))</f>
        <v>F</v>
      </c>
      <c r="G68" s="129" t="str">
        <f>IF(B68=0,"",LOOKUP($B68,'Course List'!$C$6:$C$1017,'Course List'!H$6:H$1017))</f>
        <v>CE 3520 (194)</v>
      </c>
      <c r="H68" s="47"/>
      <c r="I68" s="49"/>
      <c r="J68" s="35" t="str">
        <f>IF(H68=0,"",LOOKUP(H68,'GPA Table'!$B$5:$B$16,'GPA Table'!$E$5:$E$16))</f>
        <v/>
      </c>
      <c r="K68" s="9"/>
      <c r="L68" s="17">
        <f t="shared" si="28"/>
        <v>0</v>
      </c>
      <c r="M68" s="17">
        <f t="shared" si="29"/>
        <v>0</v>
      </c>
      <c r="N68" s="10"/>
      <c r="O68" s="11"/>
    </row>
    <row r="69" spans="1:15" s="5" customFormat="1" x14ac:dyDescent="0.3">
      <c r="A69" s="151">
        <f t="shared" si="30"/>
        <v>5</v>
      </c>
      <c r="B69" s="128" t="s">
        <v>323</v>
      </c>
      <c r="C69" s="129" t="str">
        <f>IF(B69=0,"",LOOKUP($B69,'Course List'!$C$6:$C$1017,'Course List'!D$6:D$1017))</f>
        <v>  195</v>
      </c>
      <c r="D69" s="129" t="str">
        <f>IF(B69=0,"",LOOKUP($B69,'Course List'!$C$6:$C$1017,'Course List'!E$6:E$1017))</f>
        <v> Hydrology &amp; Hydraulic Design</v>
      </c>
      <c r="E69" s="129">
        <f>IF(B69=0,"",LOOKUP($B69,'Course List'!$C$6:$C$1017,'Course List'!F$6:F$1017))</f>
        <v>3</v>
      </c>
      <c r="F69" s="129" t="str">
        <f>IF(B69=0,"",LOOKUP($B69,'Course List'!$C$6:$C$1017,'Course List'!G$6:G$1017))</f>
        <v>F</v>
      </c>
      <c r="G69" s="129" t="str">
        <f>IF(B69=0,"",LOOKUP($B69,'Course List'!$C$6:$C$1017,'Course List'!H$6:H$1017))</f>
        <v>ApSc 3115 (115), CE 3610 (193)</v>
      </c>
      <c r="H69" s="47"/>
      <c r="I69" s="49"/>
      <c r="J69" s="35" t="str">
        <f>IF(H69=0,"",LOOKUP(H69,'GPA Table'!$B$5:$B$16,'GPA Table'!$E$5:$E$16))</f>
        <v/>
      </c>
      <c r="K69" s="9"/>
      <c r="L69" s="17">
        <f t="shared" si="28"/>
        <v>0</v>
      </c>
      <c r="M69" s="17">
        <f t="shared" si="29"/>
        <v>0</v>
      </c>
      <c r="N69" s="10"/>
      <c r="O69" s="11"/>
    </row>
    <row r="70" spans="1:15" s="5" customFormat="1" x14ac:dyDescent="0.3">
      <c r="A70" s="151">
        <f>A69+1</f>
        <v>6</v>
      </c>
      <c r="B70" s="128" t="s">
        <v>426</v>
      </c>
      <c r="C70" s="129" t="str">
        <f>IF(B70=0,"",LOOKUP($B70,'Course List'!$C$6:$C$1017,'Course List'!D$6:D$1017))</f>
        <v>---</v>
      </c>
      <c r="D70" s="129" t="str">
        <f>IF(B70=0,"",LOOKUP($B70,'Course List'!$C$6:$C$1017,'Course List'!E$6:E$1017))</f>
        <v>See the T&amp;D List</v>
      </c>
      <c r="E70" s="129">
        <f>IF(B70=0,"",LOOKUP($B70,'Course List'!$C$6:$C$1017,'Course List'!F$6:F$1017))</f>
        <v>3</v>
      </c>
      <c r="F70" s="129" t="str">
        <f>IF(B70=0,"",LOOKUP($B70,'Course List'!$C$6:$C$1017,'Course List'!G$6:G$1017))</f>
        <v>F &amp; S</v>
      </c>
      <c r="G70" s="129" t="str">
        <f>IF(B70=0,"",LOOKUP($B70,'Course List'!$C$6:$C$1017,'Course List'!H$6:H$1017))</f>
        <v xml:space="preserve"> ---</v>
      </c>
      <c r="H70" s="47"/>
      <c r="I70" s="49"/>
      <c r="J70" s="35" t="str">
        <f>IF(H70=0,"",LOOKUP(H70,'GPA Table'!$B$5:$B$16,'GPA Table'!$E$5:$E$16))</f>
        <v/>
      </c>
      <c r="K70" s="9"/>
      <c r="L70" s="17">
        <f t="shared" si="28"/>
        <v>0</v>
      </c>
      <c r="M70" s="17">
        <f t="shared" si="29"/>
        <v>0</v>
      </c>
      <c r="N70" s="10"/>
      <c r="O70" s="11"/>
    </row>
    <row r="71" spans="1:15" s="5" customFormat="1" x14ac:dyDescent="0.3">
      <c r="A71" s="151">
        <f>A70+1</f>
        <v>7</v>
      </c>
      <c r="B71" s="158"/>
      <c r="C71" s="83" t="str">
        <f>IF(B71=0,"",LOOKUP($B71,'Course List'!$C$6:$C$1017,'Course List'!D$6:D$1017))</f>
        <v/>
      </c>
      <c r="D71" s="83" t="str">
        <f>IF(B71=0,"",LOOKUP($B71,'Course List'!$C$6:$C$1017,'Course List'!E$6:E$1017))</f>
        <v/>
      </c>
      <c r="E71" s="83" t="str">
        <f>IF(B71=0,"",LOOKUP($B71,'Course List'!$C$6:$C$1017,'Course List'!F$6:F$1017))</f>
        <v/>
      </c>
      <c r="F71" s="83" t="str">
        <f>IF(B71=0,"",LOOKUP($B71,'Course List'!$C$6:$C$1017,'Course List'!G$6:G$1017))</f>
        <v/>
      </c>
      <c r="G71" s="83" t="str">
        <f>IF(B71=0,"",LOOKUP($B71,'Course List'!$C$6:$C$1017,'Course List'!H$6:H$1017))</f>
        <v/>
      </c>
      <c r="H71" s="47"/>
      <c r="I71" s="49"/>
      <c r="J71" s="35" t="str">
        <f>IF(H71=0,"",LOOKUP(H71,'GPA Table'!$B$5:$B$16,'GPA Table'!$E$5:$E$16))</f>
        <v/>
      </c>
      <c r="K71" s="9"/>
      <c r="L71" s="17">
        <f t="shared" si="28"/>
        <v>0</v>
      </c>
      <c r="M71" s="17">
        <f t="shared" si="29"/>
        <v>0</v>
      </c>
      <c r="N71" s="10"/>
      <c r="O71" s="11"/>
    </row>
    <row r="72" spans="1:15" s="5" customFormat="1" ht="16.2" thickBot="1" x14ac:dyDescent="0.35">
      <c r="A72" s="152">
        <f t="shared" ref="A72" si="31">A71+1</f>
        <v>8</v>
      </c>
      <c r="B72" s="160"/>
      <c r="C72" s="83" t="str">
        <f>IF(B72=0,"",LOOKUP($B72,'Course List'!$C$6:$C$1017,'Course List'!D$6:D$1017))</f>
        <v/>
      </c>
      <c r="D72" s="83" t="str">
        <f>IF(B72=0,"",LOOKUP($B72,'Course List'!$C$6:$C$1017,'Course List'!E$6:E$1017))</f>
        <v/>
      </c>
      <c r="E72" s="83" t="str">
        <f>IF(B72=0,"",LOOKUP($B72,'Course List'!$C$6:$C$1017,'Course List'!F$6:F$1017))</f>
        <v/>
      </c>
      <c r="F72" s="83" t="str">
        <f>IF(B72=0,"",LOOKUP($B72,'Course List'!$C$6:$C$1017,'Course List'!G$6:G$1017))</f>
        <v/>
      </c>
      <c r="G72" s="83" t="str">
        <f>IF(B72=0,"",LOOKUP($B72,'Course List'!$C$6:$C$1017,'Course List'!H$6:H$1017))</f>
        <v/>
      </c>
      <c r="H72" s="48"/>
      <c r="I72" s="50"/>
      <c r="J72" s="36" t="str">
        <f>IF(H72=0,"",LOOKUP(H72,'GPA Table'!$B$5:$B$16,'GPA Table'!$E$5:$E$16))</f>
        <v/>
      </c>
      <c r="K72" s="9"/>
      <c r="L72" s="17">
        <f t="shared" si="28"/>
        <v>0</v>
      </c>
      <c r="M72" s="17">
        <f t="shared" si="29"/>
        <v>0</v>
      </c>
      <c r="N72" s="10"/>
      <c r="O72" s="11"/>
    </row>
    <row r="73" spans="1:15" s="29" customFormat="1" ht="16.2" thickBot="1" x14ac:dyDescent="0.35">
      <c r="A73" s="148"/>
      <c r="B73" s="149" t="str">
        <f>B64</f>
        <v>Semester</v>
      </c>
      <c r="C73" s="149">
        <f>C64+1</f>
        <v>8</v>
      </c>
      <c r="D73" s="149" t="str">
        <f>D64</f>
        <v>Total Credit Hours</v>
      </c>
      <c r="E73" s="149">
        <f>SUM(E74:E81)</f>
        <v>18</v>
      </c>
      <c r="F73" s="150" t="str">
        <f>F55</f>
        <v>SPRING</v>
      </c>
      <c r="G73" s="150">
        <f>G64+1</f>
        <v>2017</v>
      </c>
      <c r="H73" s="45"/>
      <c r="I73" s="46"/>
      <c r="J73" s="55">
        <f>IF(M73=0,0,ROUND(L73/M73,2))</f>
        <v>0</v>
      </c>
      <c r="K73" s="13"/>
      <c r="L73" s="38">
        <f t="shared" ref="L73:M73" si="32">SUM(L74:L81)</f>
        <v>0</v>
      </c>
      <c r="M73" s="39">
        <f t="shared" si="32"/>
        <v>0</v>
      </c>
      <c r="N73" s="14"/>
      <c r="O73" s="12"/>
    </row>
    <row r="74" spans="1:15" s="5" customFormat="1" x14ac:dyDescent="0.3">
      <c r="A74" s="151">
        <v>1</v>
      </c>
      <c r="B74" s="128" t="s">
        <v>318</v>
      </c>
      <c r="C74" s="129" t="str">
        <f>IF(B74=0,"",LOOKUP($B74,'Course List'!$C$6:$C$1017,'Course List'!D$6:D$1017))</f>
        <v>  190W</v>
      </c>
      <c r="D74" s="129" t="str">
        <f>IF(B74=0,"",LOOKUP($B74,'Course List'!$C$6:$C$1017,'Course List'!E$6:E$1017))</f>
        <v> Contracts and Specifications (WID)</v>
      </c>
      <c r="E74" s="129">
        <f>IF(B74=0,"",LOOKUP($B74,'Course List'!$C$6:$C$1017,'Course List'!F$6:F$1017))</f>
        <v>3</v>
      </c>
      <c r="F74" s="129" t="str">
        <f>IF(B74=0,"",LOOKUP($B74,'Course List'!$C$6:$C$1017,'Course List'!G$6:G$1017))</f>
        <v>S</v>
      </c>
      <c r="G74" s="129" t="str">
        <f>IF(B74=0,"",LOOKUP($B74,'Course List'!$C$6:$C$1017,'Course List'!H$6:H$1017))</f>
        <v>None</v>
      </c>
      <c r="H74" s="47"/>
      <c r="I74" s="49"/>
      <c r="J74" s="34" t="str">
        <f>IF(H74=0,"",LOOKUP(H74,'GPA Table'!$B$5:$B$16,'GPA Table'!$E$5:$E$16))</f>
        <v/>
      </c>
      <c r="K74" s="9"/>
      <c r="L74" s="17">
        <f t="shared" ref="L74:L81" si="33">IF(E74=0,0,IF(H74=0,0,J74*E74))</f>
        <v>0</v>
      </c>
      <c r="M74" s="17">
        <f t="shared" ref="M74:M81" si="34">IF(H74=0,0,E74)</f>
        <v>0</v>
      </c>
      <c r="N74" s="10"/>
      <c r="O74" s="11"/>
    </row>
    <row r="75" spans="1:15" s="5" customFormat="1" ht="31.2" x14ac:dyDescent="0.3">
      <c r="A75" s="151">
        <f>A74+1</f>
        <v>2</v>
      </c>
      <c r="B75" s="130" t="s">
        <v>319</v>
      </c>
      <c r="C75" s="129" t="str">
        <f>IF(B75=0,"",LOOKUP($B75,'Course List'!$C$6:$C$1017,'Course List'!D$6:D$1017))</f>
        <v>  196</v>
      </c>
      <c r="D75" s="129" t="str">
        <f>IF(B75=0,"",LOOKUP($B75,'Course List'!$C$6:$C$1017,'Course List'!E$6:E$1017))</f>
        <v> Design/Cost Analysis-CE Struct</v>
      </c>
      <c r="E75" s="129">
        <f>IF(B75=0,"",LOOKUP($B75,'Course List'!$C$6:$C$1017,'Course List'!F$6:F$1017))</f>
        <v>3</v>
      </c>
      <c r="F75" s="129" t="str">
        <f>IF(B75=0,"",LOOKUP($B75,'Course List'!$C$6:$C$1017,'Course List'!G$6:G$1017))</f>
        <v>S</v>
      </c>
      <c r="G75" s="129" t="str">
        <f>IF(B75=0,"",LOOKUP($B75,'Course List'!$C$6:$C$1017,'Course List'!H$6:H$1017))</f>
        <v>Successful completion of all CE courses up to the end of the 7th semester</v>
      </c>
      <c r="H75" s="47"/>
      <c r="I75" s="49"/>
      <c r="J75" s="35" t="str">
        <f>IF(H75=0,"",LOOKUP(H75,'GPA Table'!$B$5:$B$16,'GPA Table'!$E$5:$E$16))</f>
        <v/>
      </c>
      <c r="K75" s="9"/>
      <c r="L75" s="17">
        <f t="shared" si="33"/>
        <v>0</v>
      </c>
      <c r="M75" s="17">
        <f t="shared" si="34"/>
        <v>0</v>
      </c>
      <c r="N75" s="10"/>
      <c r="O75" s="11"/>
    </row>
    <row r="76" spans="1:15" s="5" customFormat="1" x14ac:dyDescent="0.3">
      <c r="A76" s="151">
        <f t="shared" ref="A76:A78" si="35">A75+1</f>
        <v>3</v>
      </c>
      <c r="B76" s="128" t="s">
        <v>352</v>
      </c>
      <c r="C76" s="129" t="str">
        <f>IF(B76=0,"",LOOKUP($B76,'Course List'!$C$6:$C$1017,'Course List'!D$6:D$1017))</f>
        <v>  241</v>
      </c>
      <c r="D76" s="129" t="str">
        <f>IF(B76=0,"",LOOKUP($B76,'Course List'!$C$6:$C$1017,'Course List'!E$6:E$1017))</f>
        <v> Adv Sanitary Engr Design</v>
      </c>
      <c r="E76" s="129">
        <f>IF(B76=0,"",LOOKUP($B76,'Course List'!$C$6:$C$1017,'Course List'!F$6:F$1017))</f>
        <v>3</v>
      </c>
      <c r="F76" s="129" t="str">
        <f>IF(B76=0,"",LOOKUP($B76,'Course List'!$C$6:$C$1017,'Course List'!G$6:G$1017))</f>
        <v>S</v>
      </c>
      <c r="G76" s="129" t="str">
        <f>IF(B76=0,"",LOOKUP($B76,'Course List'!$C$6:$C$1017,'Course List'!H$6:H$1017))</f>
        <v>CE 4530 (197)</v>
      </c>
      <c r="H76" s="47"/>
      <c r="I76" s="49"/>
      <c r="J76" s="35" t="str">
        <f>IF(H76=0,"",LOOKUP(H76,'GPA Table'!$B$5:$B$16,'GPA Table'!$E$5:$E$16))</f>
        <v/>
      </c>
      <c r="K76" s="9"/>
      <c r="L76" s="17">
        <f t="shared" si="33"/>
        <v>0</v>
      </c>
      <c r="M76" s="17">
        <f t="shared" si="34"/>
        <v>0</v>
      </c>
      <c r="N76" s="10"/>
      <c r="O76" s="11"/>
    </row>
    <row r="77" spans="1:15" s="5" customFormat="1" ht="17.25" customHeight="1" x14ac:dyDescent="0.3">
      <c r="A77" s="151">
        <f t="shared" si="35"/>
        <v>4</v>
      </c>
      <c r="B77" s="128" t="s">
        <v>427</v>
      </c>
      <c r="C77" s="129" t="str">
        <f>IF(B77=0,"",LOOKUP($B77,'Course List'!$C$6:$C$1017,'Course List'!D$6:D$1017))</f>
        <v>---</v>
      </c>
      <c r="D77" s="129" t="str">
        <f>IF(B77=0,"",LOOKUP($B77,'Course List'!$C$6:$C$1017,'Course List'!E$6:E$1017))</f>
        <v>See the T&amp;D List</v>
      </c>
      <c r="E77" s="129">
        <f>IF(B77=0,"",LOOKUP($B77,'Course List'!$C$6:$C$1017,'Course List'!F$6:F$1017))</f>
        <v>3</v>
      </c>
      <c r="F77" s="129" t="str">
        <f>IF(B77=0,"",LOOKUP($B77,'Course List'!$C$6:$C$1017,'Course List'!G$6:G$1017))</f>
        <v>F &amp; S</v>
      </c>
      <c r="G77" s="129" t="str">
        <f>IF(B77=0,"",LOOKUP($B77,'Course List'!$C$6:$C$1017,'Course List'!H$6:H$1017))</f>
        <v xml:space="preserve"> ---</v>
      </c>
      <c r="H77" s="47"/>
      <c r="I77" s="49"/>
      <c r="J77" s="35" t="str">
        <f>IF(H77=0,"",LOOKUP(H77,'GPA Table'!$B$5:$B$16,'GPA Table'!$E$5:$E$16))</f>
        <v/>
      </c>
      <c r="K77" s="9"/>
      <c r="L77" s="17">
        <f t="shared" si="33"/>
        <v>0</v>
      </c>
      <c r="M77" s="17">
        <f t="shared" si="34"/>
        <v>0</v>
      </c>
      <c r="N77" s="10"/>
      <c r="O77" s="11"/>
    </row>
    <row r="78" spans="1:15" s="5" customFormat="1" x14ac:dyDescent="0.3">
      <c r="A78" s="151">
        <f t="shared" si="35"/>
        <v>5</v>
      </c>
      <c r="B78" s="128" t="s">
        <v>426</v>
      </c>
      <c r="C78" s="129" t="str">
        <f>IF(B78=0,"",LOOKUP($B78,'Course List'!$C$6:$C$1017,'Course List'!D$6:D$1017))</f>
        <v>---</v>
      </c>
      <c r="D78" s="129" t="str">
        <f>IF(B78=0,"",LOOKUP($B78,'Course List'!$C$6:$C$1017,'Course List'!E$6:E$1017))</f>
        <v>See the T&amp;D List</v>
      </c>
      <c r="E78" s="129">
        <f>IF(B78=0,"",LOOKUP($B78,'Course List'!$C$6:$C$1017,'Course List'!F$6:F$1017))</f>
        <v>3</v>
      </c>
      <c r="F78" s="129" t="str">
        <f>IF(B78=0,"",LOOKUP($B78,'Course List'!$C$6:$C$1017,'Course List'!G$6:G$1017))</f>
        <v>F &amp; S</v>
      </c>
      <c r="G78" s="129" t="str">
        <f>IF(B78=0,"",LOOKUP($B78,'Course List'!$C$6:$C$1017,'Course List'!H$6:H$1017))</f>
        <v xml:space="preserve"> ---</v>
      </c>
      <c r="H78" s="47"/>
      <c r="I78" s="49"/>
      <c r="J78" s="35" t="str">
        <f>IF(H78=0,"",LOOKUP(H78,'GPA Table'!$B$5:$B$16,'GPA Table'!$E$5:$E$16))</f>
        <v/>
      </c>
      <c r="K78" s="9"/>
      <c r="L78" s="17">
        <f t="shared" si="33"/>
        <v>0</v>
      </c>
      <c r="M78" s="17">
        <f t="shared" si="34"/>
        <v>0</v>
      </c>
      <c r="N78" s="10"/>
      <c r="O78" s="11"/>
    </row>
    <row r="79" spans="1:15" s="5" customFormat="1" x14ac:dyDescent="0.3">
      <c r="A79" s="151">
        <f>A78+1</f>
        <v>6</v>
      </c>
      <c r="B79" s="128" t="s">
        <v>594</v>
      </c>
      <c r="C79" s="129" t="str">
        <f>IF(B79=0,"",LOOKUP($B79,'Course List'!$C$6:$C$1017,'Course List'!D$6:D$1017))</f>
        <v>---</v>
      </c>
      <c r="D79" s="129" t="str">
        <f>IF(B79=0,"",LOOKUP($B79,'Course List'!$C$6:$C$1017,'Course List'!E$6:E$1017))</f>
        <v>CE 6000 &amp; 8000 Level</v>
      </c>
      <c r="E79" s="129">
        <f>IF(B79=0,"",LOOKUP($B79,'Course List'!$C$6:$C$1017,'Course List'!F$6:F$1017))</f>
        <v>3</v>
      </c>
      <c r="F79" s="129" t="str">
        <f>IF(B79=0,"",LOOKUP($B79,'Course List'!$C$6:$C$1017,'Course List'!G$6:G$1017))</f>
        <v>F &amp; S</v>
      </c>
      <c r="G79" s="129" t="str">
        <f>IF(B79=0,"",LOOKUP($B79,'Course List'!$C$6:$C$1017,'Course List'!H$6:H$1017))</f>
        <v xml:space="preserve"> ---</v>
      </c>
      <c r="H79" s="47"/>
      <c r="I79" s="49"/>
      <c r="J79" s="35" t="str">
        <f>IF(H79=0,"",LOOKUP(H79,'GPA Table'!$B$5:$B$16,'GPA Table'!$E$5:$E$16))</f>
        <v/>
      </c>
      <c r="K79" s="9"/>
      <c r="L79" s="17">
        <f t="shared" si="33"/>
        <v>0</v>
      </c>
      <c r="M79" s="17">
        <f t="shared" si="34"/>
        <v>0</v>
      </c>
      <c r="N79" s="10"/>
      <c r="O79" s="11"/>
    </row>
    <row r="80" spans="1:15" s="5" customFormat="1" x14ac:dyDescent="0.3">
      <c r="A80" s="151">
        <f>A79+1</f>
        <v>7</v>
      </c>
      <c r="B80" s="158"/>
      <c r="C80" s="83" t="str">
        <f>IF(B80=0,"",LOOKUP($B80,'Course List'!$C$6:$C$1017,'Course List'!D$6:D$1017))</f>
        <v/>
      </c>
      <c r="D80" s="83" t="str">
        <f>IF(B80=0,"",LOOKUP($B80,'Course List'!$C$6:$C$1017,'Course List'!E$6:E$1017))</f>
        <v/>
      </c>
      <c r="E80" s="83" t="str">
        <f>IF(B80=0,"",LOOKUP($B80,'Course List'!$C$6:$C$1017,'Course List'!F$6:F$1017))</f>
        <v/>
      </c>
      <c r="F80" s="83" t="str">
        <f>IF(B80=0,"",LOOKUP($B80,'Course List'!$C$6:$C$1017,'Course List'!G$6:G$1017))</f>
        <v/>
      </c>
      <c r="G80" s="83" t="str">
        <f>IF(B80=0,"",LOOKUP($B80,'Course List'!$C$6:$C$1017,'Course List'!H$6:H$1017))</f>
        <v/>
      </c>
      <c r="H80" s="47"/>
      <c r="I80" s="49"/>
      <c r="J80" s="35" t="str">
        <f>IF(H80=0,"",LOOKUP(H80,'GPA Table'!$B$5:$B$16,'GPA Table'!$E$5:$E$16))</f>
        <v/>
      </c>
      <c r="K80" s="9"/>
      <c r="L80" s="17">
        <f t="shared" si="33"/>
        <v>0</v>
      </c>
      <c r="M80" s="17">
        <f t="shared" si="34"/>
        <v>0</v>
      </c>
      <c r="N80" s="10"/>
      <c r="O80" s="11"/>
    </row>
    <row r="81" spans="1:15" s="5" customFormat="1" ht="16.2" thickBot="1" x14ac:dyDescent="0.35">
      <c r="A81" s="152">
        <f t="shared" ref="A81" si="36">A80+1</f>
        <v>8</v>
      </c>
      <c r="B81" s="160"/>
      <c r="C81" s="84" t="str">
        <f>IF(B81=0,"",LOOKUP($B81,'Course List'!$C$6:$C$1017,'Course List'!D$6:D$1017))</f>
        <v/>
      </c>
      <c r="D81" s="84" t="str">
        <f>IF(B81=0,"",LOOKUP($B81,'Course List'!$C$6:$C$1017,'Course List'!E$6:E$1017))</f>
        <v/>
      </c>
      <c r="E81" s="84" t="str">
        <f>IF(B81=0,"",LOOKUP($B81,'Course List'!$C$6:$C$1017,'Course List'!F$6:F$1017))</f>
        <v/>
      </c>
      <c r="F81" s="84" t="str">
        <f>IF(B81=0,"",LOOKUP($B81,'Course List'!$C$6:$C$1017,'Course List'!G$6:G$1017))</f>
        <v/>
      </c>
      <c r="G81" s="84" t="str">
        <f>IF(B81=0,"",LOOKUP($B81,'Course List'!$C$6:$C$1017,'Course List'!H$6:H$1017))</f>
        <v/>
      </c>
      <c r="H81" s="48"/>
      <c r="I81" s="50"/>
      <c r="J81" s="36" t="str">
        <f>IF(H81=0,"",LOOKUP(H81,'GPA Table'!$B$5:$B$16,'GPA Table'!$E$5:$E$16))</f>
        <v/>
      </c>
      <c r="K81" s="9"/>
      <c r="L81" s="17">
        <f t="shared" si="33"/>
        <v>0</v>
      </c>
      <c r="M81" s="17">
        <f t="shared" si="34"/>
        <v>0</v>
      </c>
      <c r="N81" s="10"/>
      <c r="O81" s="11"/>
    </row>
    <row r="82" spans="1:15" s="29" customFormat="1" ht="16.2" thickBot="1" x14ac:dyDescent="0.35">
      <c r="A82" s="148"/>
      <c r="B82" s="149" t="str">
        <f>B73</f>
        <v>Semester</v>
      </c>
      <c r="C82" s="149">
        <f>C73+1</f>
        <v>9</v>
      </c>
      <c r="D82" s="149" t="str">
        <f>D73</f>
        <v>Total Credit Hours</v>
      </c>
      <c r="E82" s="149">
        <f>SUM(E83:E90)</f>
        <v>12</v>
      </c>
      <c r="F82" s="150" t="str">
        <f>F64</f>
        <v>FALL</v>
      </c>
      <c r="G82" s="150">
        <f>G73+1</f>
        <v>2018</v>
      </c>
      <c r="H82" s="45"/>
      <c r="I82" s="46"/>
      <c r="J82" s="55">
        <f>IF(M82=0,0,ROUND(L82/M82,2))</f>
        <v>0</v>
      </c>
      <c r="K82" s="13"/>
      <c r="L82" s="38">
        <f t="shared" ref="L82:M82" si="37">SUM(L83:L90)</f>
        <v>0</v>
      </c>
      <c r="M82" s="39">
        <f t="shared" si="37"/>
        <v>0</v>
      </c>
      <c r="N82" s="14"/>
      <c r="O82" s="12"/>
    </row>
    <row r="83" spans="1:15" s="5" customFormat="1" x14ac:dyDescent="0.3">
      <c r="A83" s="151">
        <v>1</v>
      </c>
      <c r="B83" s="128" t="s">
        <v>594</v>
      </c>
      <c r="C83" s="129" t="str">
        <f>IF(B83=0,"",LOOKUP($B83,'Course List'!$C$6:$C$1017,'Course List'!D$6:D$1017))</f>
        <v>---</v>
      </c>
      <c r="D83" s="129" t="str">
        <f>IF(B83=0,"",LOOKUP($B83,'Course List'!$C$6:$C$1017,'Course List'!E$6:E$1017))</f>
        <v>CE 6000 &amp; 8000 Level</v>
      </c>
      <c r="E83" s="129">
        <f>IF(B83=0,"",LOOKUP($B83,'Course List'!$C$6:$C$1017,'Course List'!F$6:F$1017))</f>
        <v>3</v>
      </c>
      <c r="F83" s="129" t="str">
        <f>IF(B83=0,"",LOOKUP($B83,'Course List'!$C$6:$C$1017,'Course List'!G$6:G$1017))</f>
        <v>F &amp; S</v>
      </c>
      <c r="G83" s="129" t="str">
        <f>IF(B83=0,"",LOOKUP($B83,'Course List'!$C$6:$C$1017,'Course List'!H$6:H$1017))</f>
        <v xml:space="preserve"> ---</v>
      </c>
      <c r="H83" s="47"/>
      <c r="I83" s="49"/>
      <c r="J83" s="34" t="str">
        <f>IF(H83=0,"",LOOKUP(H83,'GPA Table'!$B$5:$B$16,'GPA Table'!$E$5:$E$16))</f>
        <v/>
      </c>
      <c r="K83" s="9"/>
      <c r="L83" s="17">
        <f t="shared" ref="L83:L90" si="38">IF(E83=0,0,IF(H83=0,0,J83*E83))</f>
        <v>0</v>
      </c>
      <c r="M83" s="17">
        <f t="shared" ref="M83:M90" si="39">IF(H83=0,0,E83)</f>
        <v>0</v>
      </c>
      <c r="N83" s="10"/>
      <c r="O83" s="11"/>
    </row>
    <row r="84" spans="1:15" s="5" customFormat="1" x14ac:dyDescent="0.3">
      <c r="A84" s="151">
        <f>A83+1</f>
        <v>2</v>
      </c>
      <c r="B84" s="130" t="s">
        <v>594</v>
      </c>
      <c r="C84" s="129" t="str">
        <f>IF(B84=0,"",LOOKUP($B84,'Course List'!$C$6:$C$1017,'Course List'!D$6:D$1017))</f>
        <v>---</v>
      </c>
      <c r="D84" s="129" t="str">
        <f>IF(B84=0,"",LOOKUP($B84,'Course List'!$C$6:$C$1017,'Course List'!E$6:E$1017))</f>
        <v>CE 6000 &amp; 8000 Level</v>
      </c>
      <c r="E84" s="129">
        <f>IF(B84=0,"",LOOKUP($B84,'Course List'!$C$6:$C$1017,'Course List'!F$6:F$1017))</f>
        <v>3</v>
      </c>
      <c r="F84" s="129" t="str">
        <f>IF(B84=0,"",LOOKUP($B84,'Course List'!$C$6:$C$1017,'Course List'!G$6:G$1017))</f>
        <v>F &amp; S</v>
      </c>
      <c r="G84" s="129" t="str">
        <f>IF(B84=0,"",LOOKUP($B84,'Course List'!$C$6:$C$1017,'Course List'!H$6:H$1017))</f>
        <v xml:space="preserve"> ---</v>
      </c>
      <c r="H84" s="47"/>
      <c r="I84" s="49"/>
      <c r="J84" s="35" t="str">
        <f>IF(H84=0,"",LOOKUP(H84,'GPA Table'!$B$5:$B$16,'GPA Table'!$E$5:$E$16))</f>
        <v/>
      </c>
      <c r="K84" s="9"/>
      <c r="L84" s="17">
        <f t="shared" si="38"/>
        <v>0</v>
      </c>
      <c r="M84" s="17">
        <f t="shared" si="39"/>
        <v>0</v>
      </c>
      <c r="N84" s="10"/>
      <c r="O84" s="11"/>
    </row>
    <row r="85" spans="1:15" s="5" customFormat="1" x14ac:dyDescent="0.3">
      <c r="A85" s="151">
        <f t="shared" ref="A85:A87" si="40">A84+1</f>
        <v>3</v>
      </c>
      <c r="B85" s="128" t="s">
        <v>594</v>
      </c>
      <c r="C85" s="129" t="str">
        <f>IF(B85=0,"",LOOKUP($B85,'Course List'!$C$6:$C$1017,'Course List'!D$6:D$1017))</f>
        <v>---</v>
      </c>
      <c r="D85" s="129" t="str">
        <f>IF(B85=0,"",LOOKUP($B85,'Course List'!$C$6:$C$1017,'Course List'!E$6:E$1017))</f>
        <v>CE 6000 &amp; 8000 Level</v>
      </c>
      <c r="E85" s="129">
        <f>IF(B85=0,"",LOOKUP($B85,'Course List'!$C$6:$C$1017,'Course List'!F$6:F$1017))</f>
        <v>3</v>
      </c>
      <c r="F85" s="129" t="str">
        <f>IF(B85=0,"",LOOKUP($B85,'Course List'!$C$6:$C$1017,'Course List'!G$6:G$1017))</f>
        <v>F &amp; S</v>
      </c>
      <c r="G85" s="129" t="str">
        <f>IF(B85=0,"",LOOKUP($B85,'Course List'!$C$6:$C$1017,'Course List'!H$6:H$1017))</f>
        <v xml:space="preserve"> ---</v>
      </c>
      <c r="H85" s="47"/>
      <c r="I85" s="49"/>
      <c r="J85" s="35" t="str">
        <f>IF(H85=0,"",LOOKUP(H85,'GPA Table'!$B$5:$B$16,'GPA Table'!$E$5:$E$16))</f>
        <v/>
      </c>
      <c r="K85" s="9"/>
      <c r="L85" s="17">
        <f t="shared" si="38"/>
        <v>0</v>
      </c>
      <c r="M85" s="17">
        <f t="shared" si="39"/>
        <v>0</v>
      </c>
      <c r="N85" s="10"/>
      <c r="O85" s="11"/>
    </row>
    <row r="86" spans="1:15" s="5" customFormat="1" ht="17.25" customHeight="1" x14ac:dyDescent="0.3">
      <c r="A86" s="151">
        <f t="shared" si="40"/>
        <v>4</v>
      </c>
      <c r="B86" s="128" t="s">
        <v>594</v>
      </c>
      <c r="C86" s="129" t="str">
        <f>IF(B86=0,"",LOOKUP($B86,'Course List'!$C$6:$C$1017,'Course List'!D$6:D$1017))</f>
        <v>---</v>
      </c>
      <c r="D86" s="129" t="str">
        <f>IF(B86=0,"",LOOKUP($B86,'Course List'!$C$6:$C$1017,'Course List'!E$6:E$1017))</f>
        <v>CE 6000 &amp; 8000 Level</v>
      </c>
      <c r="E86" s="129">
        <f>IF(B86=0,"",LOOKUP($B86,'Course List'!$C$6:$C$1017,'Course List'!F$6:F$1017))</f>
        <v>3</v>
      </c>
      <c r="F86" s="129" t="str">
        <f>IF(B86=0,"",LOOKUP($B86,'Course List'!$C$6:$C$1017,'Course List'!G$6:G$1017))</f>
        <v>F &amp; S</v>
      </c>
      <c r="G86" s="129" t="str">
        <f>IF(B86=0,"",LOOKUP($B86,'Course List'!$C$6:$C$1017,'Course List'!H$6:H$1017))</f>
        <v xml:space="preserve"> ---</v>
      </c>
      <c r="H86" s="47"/>
      <c r="I86" s="49"/>
      <c r="J86" s="35" t="str">
        <f>IF(H86=0,"",LOOKUP(H86,'GPA Table'!$B$5:$B$16,'GPA Table'!$E$5:$E$16))</f>
        <v/>
      </c>
      <c r="K86" s="9"/>
      <c r="L86" s="17">
        <f t="shared" si="38"/>
        <v>0</v>
      </c>
      <c r="M86" s="17">
        <f t="shared" si="39"/>
        <v>0</v>
      </c>
      <c r="N86" s="10"/>
      <c r="O86" s="11"/>
    </row>
    <row r="87" spans="1:15" s="5" customFormat="1" x14ac:dyDescent="0.3">
      <c r="A87" s="151">
        <f t="shared" si="40"/>
        <v>5</v>
      </c>
      <c r="B87" s="158"/>
      <c r="C87" s="83" t="str">
        <f>IF(B87=0,"",LOOKUP($B87,'Course List'!$C$6:$C$1017,'Course List'!D$6:D$1017))</f>
        <v/>
      </c>
      <c r="D87" s="83" t="str">
        <f>IF(B87=0,"",LOOKUP($B87,'Course List'!$C$6:$C$1017,'Course List'!E$6:E$1017))</f>
        <v/>
      </c>
      <c r="E87" s="83" t="str">
        <f>IF(B87=0,"",LOOKUP($B87,'Course List'!$C$6:$C$1017,'Course List'!F$6:F$1017))</f>
        <v/>
      </c>
      <c r="F87" s="83" t="str">
        <f>IF(B87=0,"",LOOKUP($B87,'Course List'!$C$6:$C$1017,'Course List'!G$6:G$1017))</f>
        <v/>
      </c>
      <c r="G87" s="83" t="str">
        <f>IF(B87=0,"",LOOKUP($B87,'Course List'!$C$6:$C$1017,'Course List'!H$6:H$1017))</f>
        <v/>
      </c>
      <c r="H87" s="47"/>
      <c r="I87" s="49"/>
      <c r="J87" s="35" t="str">
        <f>IF(H87=0,"",LOOKUP(H87,'GPA Table'!$B$5:$B$16,'GPA Table'!$E$5:$E$16))</f>
        <v/>
      </c>
      <c r="K87" s="9"/>
      <c r="L87" s="17">
        <f t="shared" si="38"/>
        <v>0</v>
      </c>
      <c r="M87" s="17">
        <f t="shared" si="39"/>
        <v>0</v>
      </c>
      <c r="N87" s="10"/>
      <c r="O87" s="11"/>
    </row>
    <row r="88" spans="1:15" s="5" customFormat="1" x14ac:dyDescent="0.3">
      <c r="A88" s="151">
        <f>A87+1</f>
        <v>6</v>
      </c>
      <c r="B88" s="158"/>
      <c r="C88" s="83" t="str">
        <f>IF(B88=0,"",LOOKUP($B88,'Course List'!$C$6:$C$1017,'Course List'!D$6:D$1017))</f>
        <v/>
      </c>
      <c r="D88" s="83" t="str">
        <f>IF(B88=0,"",LOOKUP($B88,'Course List'!$C$6:$C$1017,'Course List'!E$6:E$1017))</f>
        <v/>
      </c>
      <c r="E88" s="83" t="str">
        <f>IF(B88=0,"",LOOKUP($B88,'Course List'!$C$6:$C$1017,'Course List'!F$6:F$1017))</f>
        <v/>
      </c>
      <c r="F88" s="83" t="str">
        <f>IF(B88=0,"",LOOKUP($B88,'Course List'!$C$6:$C$1017,'Course List'!G$6:G$1017))</f>
        <v/>
      </c>
      <c r="G88" s="83" t="str">
        <f>IF(B88=0,"",LOOKUP($B88,'Course List'!$C$6:$C$1017,'Course List'!H$6:H$1017))</f>
        <v/>
      </c>
      <c r="H88" s="47"/>
      <c r="I88" s="49"/>
      <c r="J88" s="35" t="str">
        <f>IF(H88=0,"",LOOKUP(H88,'GPA Table'!$B$5:$B$16,'GPA Table'!$E$5:$E$16))</f>
        <v/>
      </c>
      <c r="K88" s="9"/>
      <c r="L88" s="17">
        <f t="shared" si="38"/>
        <v>0</v>
      </c>
      <c r="M88" s="17">
        <f t="shared" si="39"/>
        <v>0</v>
      </c>
      <c r="N88" s="10"/>
      <c r="O88" s="11"/>
    </row>
    <row r="89" spans="1:15" s="5" customFormat="1" x14ac:dyDescent="0.3">
      <c r="A89" s="151">
        <f>A88+1</f>
        <v>7</v>
      </c>
      <c r="B89" s="158"/>
      <c r="C89" s="83" t="str">
        <f>IF(B89=0,"",LOOKUP($B89,'Course List'!$C$6:$C$1017,'Course List'!D$6:D$1017))</f>
        <v/>
      </c>
      <c r="D89" s="83" t="str">
        <f>IF(B89=0,"",LOOKUP($B89,'Course List'!$C$6:$C$1017,'Course List'!E$6:E$1017))</f>
        <v/>
      </c>
      <c r="E89" s="83" t="str">
        <f>IF(B89=0,"",LOOKUP($B89,'Course List'!$C$6:$C$1017,'Course List'!F$6:F$1017))</f>
        <v/>
      </c>
      <c r="F89" s="83" t="str">
        <f>IF(B89=0,"",LOOKUP($B89,'Course List'!$C$6:$C$1017,'Course List'!G$6:G$1017))</f>
        <v/>
      </c>
      <c r="G89" s="83" t="str">
        <f>IF(B89=0,"",LOOKUP($B89,'Course List'!$C$6:$C$1017,'Course List'!H$6:H$1017))</f>
        <v/>
      </c>
      <c r="H89" s="47"/>
      <c r="I89" s="49"/>
      <c r="J89" s="35" t="str">
        <f>IF(H89=0,"",LOOKUP(H89,'GPA Table'!$B$5:$B$16,'GPA Table'!$E$5:$E$16))</f>
        <v/>
      </c>
      <c r="K89" s="9"/>
      <c r="L89" s="17">
        <f t="shared" si="38"/>
        <v>0</v>
      </c>
      <c r="M89" s="17">
        <f t="shared" si="39"/>
        <v>0</v>
      </c>
      <c r="N89" s="10"/>
      <c r="O89" s="11"/>
    </row>
    <row r="90" spans="1:15" s="5" customFormat="1" ht="16.2" thickBot="1" x14ac:dyDescent="0.35">
      <c r="A90" s="152">
        <f t="shared" ref="A90" si="41">A89+1</f>
        <v>8</v>
      </c>
      <c r="B90" s="160"/>
      <c r="C90" s="84" t="str">
        <f>IF(B90=0,"",LOOKUP($B90,'Course List'!$C$6:$C$1017,'Course List'!D$6:D$1017))</f>
        <v/>
      </c>
      <c r="D90" s="84" t="str">
        <f>IF(B90=0,"",LOOKUP($B90,'Course List'!$C$6:$C$1017,'Course List'!E$6:E$1017))</f>
        <v/>
      </c>
      <c r="E90" s="84" t="str">
        <f>IF(B90=0,"",LOOKUP($B90,'Course List'!$C$6:$C$1017,'Course List'!F$6:F$1017))</f>
        <v/>
      </c>
      <c r="F90" s="84" t="str">
        <f>IF(B90=0,"",LOOKUP($B90,'Course List'!$C$6:$C$1017,'Course List'!G$6:G$1017))</f>
        <v/>
      </c>
      <c r="G90" s="84" t="str">
        <f>IF(B90=0,"",LOOKUP($B90,'Course List'!$C$6:$C$1017,'Course List'!H$6:H$1017))</f>
        <v/>
      </c>
      <c r="H90" s="48"/>
      <c r="I90" s="50"/>
      <c r="J90" s="36" t="str">
        <f>IF(H90=0,"",LOOKUP(H90,'GPA Table'!$B$5:$B$16,'GPA Table'!$E$5:$E$16))</f>
        <v/>
      </c>
      <c r="K90" s="9"/>
      <c r="L90" s="17">
        <f t="shared" si="38"/>
        <v>0</v>
      </c>
      <c r="M90" s="17">
        <f t="shared" si="39"/>
        <v>0</v>
      </c>
      <c r="N90" s="10"/>
      <c r="O90" s="11"/>
    </row>
    <row r="91" spans="1:15" s="29" customFormat="1" ht="16.2" thickBot="1" x14ac:dyDescent="0.35">
      <c r="A91" s="148"/>
      <c r="B91" s="149" t="str">
        <f>B82</f>
        <v>Semester</v>
      </c>
      <c r="C91" s="149">
        <f>C82+1</f>
        <v>10</v>
      </c>
      <c r="D91" s="149" t="str">
        <f>D82</f>
        <v>Total Credit Hours</v>
      </c>
      <c r="E91" s="149">
        <f>SUM(E92:E99)</f>
        <v>12</v>
      </c>
      <c r="F91" s="150" t="str">
        <f>F73</f>
        <v>SPRING</v>
      </c>
      <c r="G91" s="150">
        <f>G82+1</f>
        <v>2019</v>
      </c>
      <c r="H91" s="45"/>
      <c r="I91" s="46"/>
      <c r="J91" s="55">
        <f>IF(M91=0,0,ROUND(L91/M91,2))</f>
        <v>0</v>
      </c>
      <c r="K91" s="13"/>
      <c r="L91" s="38">
        <f>SUM(L92:L99)</f>
        <v>0</v>
      </c>
      <c r="M91" s="39">
        <f t="shared" ref="M91" si="42">SUM(M92:M99)</f>
        <v>0</v>
      </c>
      <c r="N91" s="14"/>
      <c r="O91" s="12"/>
    </row>
    <row r="92" spans="1:15" s="5" customFormat="1" x14ac:dyDescent="0.3">
      <c r="A92" s="151">
        <v>1</v>
      </c>
      <c r="B92" s="128" t="s">
        <v>594</v>
      </c>
      <c r="C92" s="129" t="str">
        <f>IF(B92=0,"",LOOKUP($B92,'Course List'!$C$6:$C$1017,'Course List'!D$6:D$1017))</f>
        <v>---</v>
      </c>
      <c r="D92" s="129" t="str">
        <f>IF(B92=0,"",LOOKUP($B92,'Course List'!$C$6:$C$1017,'Course List'!E$6:E$1017))</f>
        <v>CE 6000 &amp; 8000 Level</v>
      </c>
      <c r="E92" s="129">
        <f>IF(B92=0,"",LOOKUP($B92,'Course List'!$C$6:$C$1017,'Course List'!F$6:F$1017))</f>
        <v>3</v>
      </c>
      <c r="F92" s="129" t="str">
        <f>IF(B92=0,"",LOOKUP($B92,'Course List'!$C$6:$C$1017,'Course List'!G$6:G$1017))</f>
        <v>F &amp; S</v>
      </c>
      <c r="G92" s="129" t="str">
        <f>IF(B92=0,"",LOOKUP($B92,'Course List'!$C$6:$C$1017,'Course List'!H$6:H$1017))</f>
        <v xml:space="preserve"> ---</v>
      </c>
      <c r="H92" s="47"/>
      <c r="I92" s="49"/>
      <c r="J92" s="34" t="str">
        <f>IF(H92=0,"",LOOKUP(H92,'GPA Table'!$B$5:$B$16,'GPA Table'!$E$5:$E$16))</f>
        <v/>
      </c>
      <c r="K92" s="9"/>
      <c r="L92" s="17">
        <f t="shared" ref="L92:L99" si="43">IF(E92=0,0,IF(H92=0,0,J92*E92))</f>
        <v>0</v>
      </c>
      <c r="M92" s="17">
        <f t="shared" ref="M92:M99" si="44">IF(H92=0,0,E92)</f>
        <v>0</v>
      </c>
      <c r="N92" s="10"/>
      <c r="O92" s="11"/>
    </row>
    <row r="93" spans="1:15" s="5" customFormat="1" x14ac:dyDescent="0.3">
      <c r="A93" s="151">
        <f>A92+1</f>
        <v>2</v>
      </c>
      <c r="B93" s="130" t="s">
        <v>594</v>
      </c>
      <c r="C93" s="129" t="str">
        <f>IF(B93=0,"",LOOKUP($B93,'Course List'!$C$6:$C$1017,'Course List'!D$6:D$1017))</f>
        <v>---</v>
      </c>
      <c r="D93" s="129" t="str">
        <f>IF(B93=0,"",LOOKUP($B93,'Course List'!$C$6:$C$1017,'Course List'!E$6:E$1017))</f>
        <v>CE 6000 &amp; 8000 Level</v>
      </c>
      <c r="E93" s="129">
        <f>IF(B93=0,"",LOOKUP($B93,'Course List'!$C$6:$C$1017,'Course List'!F$6:F$1017))</f>
        <v>3</v>
      </c>
      <c r="F93" s="129" t="str">
        <f>IF(B93=0,"",LOOKUP($B93,'Course List'!$C$6:$C$1017,'Course List'!G$6:G$1017))</f>
        <v>F &amp; S</v>
      </c>
      <c r="G93" s="129" t="str">
        <f>IF(B93=0,"",LOOKUP($B93,'Course List'!$C$6:$C$1017,'Course List'!H$6:H$1017))</f>
        <v xml:space="preserve"> ---</v>
      </c>
      <c r="H93" s="47"/>
      <c r="I93" s="49"/>
      <c r="J93" s="35" t="str">
        <f>IF(H93=0,"",LOOKUP(H93,'GPA Table'!$B$5:$B$16,'GPA Table'!$E$5:$E$16))</f>
        <v/>
      </c>
      <c r="K93" s="9"/>
      <c r="L93" s="17">
        <f t="shared" si="43"/>
        <v>0</v>
      </c>
      <c r="M93" s="17">
        <f t="shared" si="44"/>
        <v>0</v>
      </c>
      <c r="N93" s="10"/>
      <c r="O93" s="11"/>
    </row>
    <row r="94" spans="1:15" s="5" customFormat="1" x14ac:dyDescent="0.3">
      <c r="A94" s="151">
        <f t="shared" ref="A94:A96" si="45">A93+1</f>
        <v>3</v>
      </c>
      <c r="B94" s="128" t="s">
        <v>594</v>
      </c>
      <c r="C94" s="129" t="str">
        <f>IF(B94=0,"",LOOKUP($B94,'Course List'!$C$6:$C$1017,'Course List'!D$6:D$1017))</f>
        <v>---</v>
      </c>
      <c r="D94" s="129" t="str">
        <f>IF(B94=0,"",LOOKUP($B94,'Course List'!$C$6:$C$1017,'Course List'!E$6:E$1017))</f>
        <v>CE 6000 &amp; 8000 Level</v>
      </c>
      <c r="E94" s="129">
        <f>IF(B94=0,"",LOOKUP($B94,'Course List'!$C$6:$C$1017,'Course List'!F$6:F$1017))</f>
        <v>3</v>
      </c>
      <c r="F94" s="129" t="str">
        <f>IF(B94=0,"",LOOKUP($B94,'Course List'!$C$6:$C$1017,'Course List'!G$6:G$1017))</f>
        <v>F &amp; S</v>
      </c>
      <c r="G94" s="129" t="str">
        <f>IF(B94=0,"",LOOKUP($B94,'Course List'!$C$6:$C$1017,'Course List'!H$6:H$1017))</f>
        <v xml:space="preserve"> ---</v>
      </c>
      <c r="H94" s="47"/>
      <c r="I94" s="49"/>
      <c r="J94" s="35" t="str">
        <f>IF(H94=0,"",LOOKUP(H94,'GPA Table'!$B$5:$B$16,'GPA Table'!$E$5:$E$16))</f>
        <v/>
      </c>
      <c r="K94" s="9"/>
      <c r="L94" s="17">
        <f t="shared" si="43"/>
        <v>0</v>
      </c>
      <c r="M94" s="17">
        <f t="shared" si="44"/>
        <v>0</v>
      </c>
      <c r="N94" s="10"/>
      <c r="O94" s="11"/>
    </row>
    <row r="95" spans="1:15" s="5" customFormat="1" ht="17.25" customHeight="1" x14ac:dyDescent="0.3">
      <c r="A95" s="151">
        <f t="shared" si="45"/>
        <v>4</v>
      </c>
      <c r="B95" s="128" t="s">
        <v>594</v>
      </c>
      <c r="C95" s="129" t="str">
        <f>IF(B95=0,"",LOOKUP($B95,'Course List'!$C$6:$C$1017,'Course List'!D$6:D$1017))</f>
        <v>---</v>
      </c>
      <c r="D95" s="129" t="str">
        <f>IF(B95=0,"",LOOKUP($B95,'Course List'!$C$6:$C$1017,'Course List'!E$6:E$1017))</f>
        <v>CE 6000 &amp; 8000 Level</v>
      </c>
      <c r="E95" s="129">
        <f>IF(B95=0,"",LOOKUP($B95,'Course List'!$C$6:$C$1017,'Course List'!F$6:F$1017))</f>
        <v>3</v>
      </c>
      <c r="F95" s="129" t="str">
        <f>IF(B95=0,"",LOOKUP($B95,'Course List'!$C$6:$C$1017,'Course List'!G$6:G$1017))</f>
        <v>F &amp; S</v>
      </c>
      <c r="G95" s="129" t="str">
        <f>IF(B95=0,"",LOOKUP($B95,'Course List'!$C$6:$C$1017,'Course List'!H$6:H$1017))</f>
        <v xml:space="preserve"> ---</v>
      </c>
      <c r="H95" s="47"/>
      <c r="I95" s="49"/>
      <c r="J95" s="35" t="str">
        <f>IF(H95=0,"",LOOKUP(H95,'GPA Table'!$B$5:$B$16,'GPA Table'!$E$5:$E$16))</f>
        <v/>
      </c>
      <c r="K95" s="9"/>
      <c r="L95" s="17">
        <f t="shared" si="43"/>
        <v>0</v>
      </c>
      <c r="M95" s="17">
        <f t="shared" si="44"/>
        <v>0</v>
      </c>
      <c r="N95" s="10"/>
      <c r="O95" s="11"/>
    </row>
    <row r="96" spans="1:15" s="5" customFormat="1" x14ac:dyDescent="0.3">
      <c r="A96" s="151">
        <f t="shared" si="45"/>
        <v>5</v>
      </c>
      <c r="B96" s="158"/>
      <c r="C96" s="83" t="str">
        <f>IF(B96=0,"",LOOKUP($B96,'Course List'!$C$6:$C$1017,'Course List'!D$6:D$1017))</f>
        <v/>
      </c>
      <c r="D96" s="83" t="str">
        <f>IF(B96=0,"",LOOKUP($B96,'Course List'!$C$6:$C$1017,'Course List'!E$6:E$1017))</f>
        <v/>
      </c>
      <c r="E96" s="83" t="str">
        <f>IF(B96=0,"",LOOKUP($B96,'Course List'!$C$6:$C$1017,'Course List'!F$6:F$1017))</f>
        <v/>
      </c>
      <c r="F96" s="83" t="str">
        <f>IF(B96=0,"",LOOKUP($B96,'Course List'!$C$6:$C$1017,'Course List'!G$6:G$1017))</f>
        <v/>
      </c>
      <c r="G96" s="83" t="str">
        <f>IF(B96=0,"",LOOKUP($B96,'Course List'!$C$6:$C$1017,'Course List'!H$6:H$1017))</f>
        <v/>
      </c>
      <c r="H96" s="47"/>
      <c r="I96" s="49"/>
      <c r="J96" s="35" t="str">
        <f>IF(H96=0,"",LOOKUP(H96,'GPA Table'!$B$5:$B$16,'GPA Table'!$E$5:$E$16))</f>
        <v/>
      </c>
      <c r="K96" s="9"/>
      <c r="L96" s="17">
        <f t="shared" si="43"/>
        <v>0</v>
      </c>
      <c r="M96" s="17">
        <f t="shared" si="44"/>
        <v>0</v>
      </c>
      <c r="N96" s="10"/>
      <c r="O96" s="11"/>
    </row>
    <row r="97" spans="1:23" s="5" customFormat="1" x14ac:dyDescent="0.3">
      <c r="A97" s="151">
        <f>A96+1</f>
        <v>6</v>
      </c>
      <c r="B97" s="158"/>
      <c r="C97" s="83" t="str">
        <f>IF(B97=0,"",LOOKUP($B97,'Course List'!$C$6:$C$1017,'Course List'!D$6:D$1017))</f>
        <v/>
      </c>
      <c r="D97" s="83" t="str">
        <f>IF(B97=0,"",LOOKUP($B97,'Course List'!$C$6:$C$1017,'Course List'!E$6:E$1017))</f>
        <v/>
      </c>
      <c r="E97" s="83" t="str">
        <f>IF(B97=0,"",LOOKUP($B97,'Course List'!$C$6:$C$1017,'Course List'!F$6:F$1017))</f>
        <v/>
      </c>
      <c r="F97" s="83" t="str">
        <f>IF(B97=0,"",LOOKUP($B97,'Course List'!$C$6:$C$1017,'Course List'!G$6:G$1017))</f>
        <v/>
      </c>
      <c r="G97" s="83" t="str">
        <f>IF(B97=0,"",LOOKUP($B97,'Course List'!$C$6:$C$1017,'Course List'!H$6:H$1017))</f>
        <v/>
      </c>
      <c r="H97" s="47"/>
      <c r="I97" s="49"/>
      <c r="J97" s="35" t="str">
        <f>IF(H97=0,"",LOOKUP(H97,'GPA Table'!$B$5:$B$16,'GPA Table'!$E$5:$E$16))</f>
        <v/>
      </c>
      <c r="K97" s="9"/>
      <c r="L97" s="17">
        <f t="shared" si="43"/>
        <v>0</v>
      </c>
      <c r="M97" s="17">
        <f t="shared" si="44"/>
        <v>0</v>
      </c>
      <c r="N97" s="10"/>
      <c r="O97" s="11"/>
    </row>
    <row r="98" spans="1:23" s="5" customFormat="1" x14ac:dyDescent="0.3">
      <c r="A98" s="151">
        <f>A97+1</f>
        <v>7</v>
      </c>
      <c r="B98" s="158"/>
      <c r="C98" s="83" t="str">
        <f>IF(B98=0,"",LOOKUP($B98,'Course List'!$C$6:$C$1017,'Course List'!D$6:D$1017))</f>
        <v/>
      </c>
      <c r="D98" s="83" t="str">
        <f>IF(B98=0,"",LOOKUP($B98,'Course List'!$C$6:$C$1017,'Course List'!E$6:E$1017))</f>
        <v/>
      </c>
      <c r="E98" s="83" t="str">
        <f>IF(B98=0,"",LOOKUP($B98,'Course List'!$C$6:$C$1017,'Course List'!F$6:F$1017))</f>
        <v/>
      </c>
      <c r="F98" s="83" t="str">
        <f>IF(B98=0,"",LOOKUP($B98,'Course List'!$C$6:$C$1017,'Course List'!G$6:G$1017))</f>
        <v/>
      </c>
      <c r="G98" s="83" t="str">
        <f>IF(B98=0,"",LOOKUP($B98,'Course List'!$C$6:$C$1017,'Course List'!H$6:H$1017))</f>
        <v/>
      </c>
      <c r="H98" s="47"/>
      <c r="I98" s="49"/>
      <c r="J98" s="35" t="str">
        <f>IF(H98=0,"",LOOKUP(H98,'GPA Table'!$B$5:$B$16,'GPA Table'!$E$5:$E$16))</f>
        <v/>
      </c>
      <c r="K98" s="9"/>
      <c r="L98" s="17">
        <f t="shared" si="43"/>
        <v>0</v>
      </c>
      <c r="M98" s="17">
        <f t="shared" si="44"/>
        <v>0</v>
      </c>
      <c r="N98" s="10"/>
      <c r="O98" s="11"/>
    </row>
    <row r="99" spans="1:23" s="5" customFormat="1" ht="16.2" thickBot="1" x14ac:dyDescent="0.35">
      <c r="A99" s="152">
        <f t="shared" ref="A99" si="46">A98+1</f>
        <v>8</v>
      </c>
      <c r="B99" s="160"/>
      <c r="C99" s="84" t="str">
        <f>IF(B99=0,"",LOOKUP($B99,'Course List'!$C$6:$C$1017,'Course List'!D$6:D$1017))</f>
        <v/>
      </c>
      <c r="D99" s="84" t="str">
        <f>IF(B99=0,"",LOOKUP($B99,'Course List'!$C$6:$C$1017,'Course List'!E$6:E$1017))</f>
        <v/>
      </c>
      <c r="E99" s="84" t="str">
        <f>IF(B99=0,"",LOOKUP($B99,'Course List'!$C$6:$C$1017,'Course List'!F$6:F$1017))</f>
        <v/>
      </c>
      <c r="F99" s="84" t="str">
        <f>IF(B99=0,"",LOOKUP($B99,'Course List'!$C$6:$C$1017,'Course List'!G$6:G$1017))</f>
        <v/>
      </c>
      <c r="G99" s="84" t="str">
        <f>IF(B99=0,"",LOOKUP($B99,'Course List'!$C$6:$C$1017,'Course List'!H$6:H$1017))</f>
        <v/>
      </c>
      <c r="H99" s="48"/>
      <c r="I99" s="50"/>
      <c r="J99" s="36" t="str">
        <f>IF(H99=0,"",LOOKUP(H99,'GPA Table'!$B$5:$B$16,'GPA Table'!$E$5:$E$16))</f>
        <v/>
      </c>
      <c r="K99" s="9"/>
      <c r="L99" s="17">
        <f t="shared" si="43"/>
        <v>0</v>
      </c>
      <c r="M99" s="17">
        <f t="shared" si="44"/>
        <v>0</v>
      </c>
      <c r="N99" s="10"/>
      <c r="O99" s="11"/>
    </row>
    <row r="100" spans="1:23" x14ac:dyDescent="0.3">
      <c r="W100" s="25"/>
    </row>
    <row r="101" spans="1:23" x14ac:dyDescent="0.3">
      <c r="W101" s="25"/>
    </row>
    <row r="102" spans="1:23" x14ac:dyDescent="0.3">
      <c r="W102" s="25"/>
    </row>
    <row r="103" spans="1:23" x14ac:dyDescent="0.3">
      <c r="W103" s="25"/>
    </row>
    <row r="104" spans="1:23" x14ac:dyDescent="0.3">
      <c r="W104" s="25"/>
    </row>
    <row r="105" spans="1:23" x14ac:dyDescent="0.3">
      <c r="W105" s="25"/>
    </row>
    <row r="106" spans="1:23" x14ac:dyDescent="0.3">
      <c r="W106" s="25"/>
    </row>
    <row r="107" spans="1:23" x14ac:dyDescent="0.3">
      <c r="W107" s="25"/>
    </row>
    <row r="108" spans="1:23" x14ac:dyDescent="0.3">
      <c r="W108" s="25"/>
    </row>
    <row r="109" spans="1:23" x14ac:dyDescent="0.3">
      <c r="W109" s="25"/>
    </row>
  </sheetData>
  <sheetProtection password="CD74" sheet="1" objects="1" scenarios="1"/>
  <mergeCells count="13">
    <mergeCell ref="B6:C6"/>
    <mergeCell ref="D6:F6"/>
    <mergeCell ref="H6:I6"/>
    <mergeCell ref="B7:C7"/>
    <mergeCell ref="D7:F7"/>
    <mergeCell ref="H7:I7"/>
    <mergeCell ref="B5:F5"/>
    <mergeCell ref="H5:I5"/>
    <mergeCell ref="A1:J1"/>
    <mergeCell ref="A2:J2"/>
    <mergeCell ref="A3:J3"/>
    <mergeCell ref="B4:C4"/>
    <mergeCell ref="E4:F4"/>
  </mergeCells>
  <pageMargins left="0.7" right="0.7" top="0.26" bottom="0.12" header="0.3" footer="0.3"/>
  <pageSetup scale="70" fitToHeight="3" orientation="landscape" r:id="rId1"/>
  <rowBreaks count="1" manualBreakCount="1">
    <brk id="45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9"/>
  <sheetViews>
    <sheetView zoomScale="80" zoomScaleNormal="80" workbookViewId="0">
      <selection activeCell="R28" sqref="R28"/>
    </sheetView>
  </sheetViews>
  <sheetFormatPr defaultColWidth="9.109375" defaultRowHeight="15.6" x14ac:dyDescent="0.3"/>
  <cols>
    <col min="1" max="1" width="4.6640625" style="2" customWidth="1"/>
    <col min="2" max="2" width="21.88671875" style="3" customWidth="1"/>
    <col min="3" max="3" width="9.109375" style="2" customWidth="1"/>
    <col min="4" max="4" width="44.33203125" style="2" customWidth="1"/>
    <col min="5" max="5" width="8.33203125" style="2" customWidth="1"/>
    <col min="6" max="6" width="10.5546875" style="2" customWidth="1"/>
    <col min="7" max="7" width="46.6640625" style="3" customWidth="1"/>
    <col min="8" max="8" width="8.5546875" style="2" customWidth="1"/>
    <col min="9" max="9" width="12.5546875" style="2" customWidth="1"/>
    <col min="10" max="10" width="14.109375" style="18" customWidth="1"/>
    <col min="11" max="11" width="8" style="18" customWidth="1"/>
    <col min="12" max="12" width="6.88671875" style="18" customWidth="1"/>
    <col min="13" max="13" width="7.33203125" style="18" customWidth="1"/>
    <col min="14" max="14" width="7.6640625" style="18" customWidth="1"/>
    <col min="15" max="24" width="9.109375" style="18"/>
    <col min="25" max="16384" width="9.109375" style="2"/>
  </cols>
  <sheetData>
    <row r="1" spans="1:24" s="54" customFormat="1" x14ac:dyDescent="0.3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2"/>
      <c r="L1" s="22"/>
      <c r="M1" s="22"/>
      <c r="N1" s="22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4" s="54" customFormat="1" x14ac:dyDescent="0.3">
      <c r="A2" s="214" t="s">
        <v>1</v>
      </c>
      <c r="B2" s="214"/>
      <c r="C2" s="214"/>
      <c r="D2" s="214"/>
      <c r="E2" s="214"/>
      <c r="F2" s="214"/>
      <c r="G2" s="214"/>
      <c r="H2" s="214"/>
      <c r="I2" s="214"/>
      <c r="J2" s="214"/>
      <c r="K2" s="22"/>
      <c r="L2" s="22"/>
      <c r="M2" s="22"/>
      <c r="N2" s="22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s="54" customFormat="1" ht="16.2" thickBot="1" x14ac:dyDescent="0.35">
      <c r="A3" s="214" t="s">
        <v>2</v>
      </c>
      <c r="B3" s="214"/>
      <c r="C3" s="214"/>
      <c r="D3" s="214"/>
      <c r="E3" s="214"/>
      <c r="F3" s="214"/>
      <c r="G3" s="214"/>
      <c r="H3" s="214"/>
      <c r="I3" s="214"/>
      <c r="J3" s="214"/>
      <c r="K3" s="22"/>
      <c r="L3" s="22"/>
      <c r="M3" s="22"/>
      <c r="N3" s="22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17.25" customHeight="1" x14ac:dyDescent="0.3">
      <c r="B4" s="210" t="s">
        <v>420</v>
      </c>
      <c r="C4" s="211"/>
      <c r="D4" s="161">
        <v>2013</v>
      </c>
      <c r="E4" s="212">
        <f>D4+1</f>
        <v>2014</v>
      </c>
      <c r="F4" s="213"/>
      <c r="G4" s="173" t="s">
        <v>429</v>
      </c>
      <c r="H4" s="173">
        <f>D4+3</f>
        <v>2016</v>
      </c>
      <c r="I4" s="174">
        <f>E4+3</f>
        <v>2017</v>
      </c>
      <c r="J4" s="41" t="s">
        <v>460</v>
      </c>
    </row>
    <row r="5" spans="1:24" s="4" customFormat="1" ht="16.5" customHeight="1" thickBot="1" x14ac:dyDescent="0.35">
      <c r="B5" s="207" t="s">
        <v>597</v>
      </c>
      <c r="C5" s="208"/>
      <c r="D5" s="208"/>
      <c r="E5" s="208"/>
      <c r="F5" s="208"/>
      <c r="G5" s="175" t="s">
        <v>458</v>
      </c>
      <c r="H5" s="215">
        <f>E10+E19+E28+E37+E46+E55+E64+E73+E82+E91</f>
        <v>159</v>
      </c>
      <c r="I5" s="216"/>
      <c r="J5" s="42">
        <f>M9</f>
        <v>0</v>
      </c>
      <c r="K5" s="37"/>
      <c r="L5" s="8"/>
      <c r="M5" s="8"/>
      <c r="N5" s="11"/>
    </row>
    <row r="6" spans="1:24" s="5" customFormat="1" ht="15.75" customHeight="1" x14ac:dyDescent="0.3">
      <c r="B6" s="199" t="s">
        <v>433</v>
      </c>
      <c r="C6" s="200"/>
      <c r="D6" s="203" t="s">
        <v>741</v>
      </c>
      <c r="E6" s="203"/>
      <c r="F6" s="203"/>
      <c r="G6" s="26" t="s">
        <v>431</v>
      </c>
      <c r="H6" s="203"/>
      <c r="I6" s="205"/>
      <c r="J6" s="41" t="s">
        <v>459</v>
      </c>
      <c r="L6" s="21"/>
      <c r="M6" s="21"/>
      <c r="N6" s="21"/>
    </row>
    <row r="7" spans="1:24" s="5" customFormat="1" ht="16.5" customHeight="1" thickBot="1" x14ac:dyDescent="0.35">
      <c r="B7" s="201" t="s">
        <v>434</v>
      </c>
      <c r="C7" s="202"/>
      <c r="D7" s="204" t="s">
        <v>741</v>
      </c>
      <c r="E7" s="204"/>
      <c r="F7" s="204"/>
      <c r="G7" s="27" t="s">
        <v>432</v>
      </c>
      <c r="H7" s="204"/>
      <c r="I7" s="206"/>
      <c r="J7" s="43">
        <f>IF(M9=0,0,ROUND(L9/M9,2))</f>
        <v>0</v>
      </c>
      <c r="K7" s="44"/>
      <c r="L7" s="21"/>
      <c r="M7" s="21"/>
      <c r="N7" s="21"/>
    </row>
    <row r="8" spans="1:24" s="5" customFormat="1" ht="16.2" thickBot="1" x14ac:dyDescent="0.35">
      <c r="B8" s="124"/>
      <c r="C8" s="6"/>
      <c r="D8" s="7"/>
      <c r="E8" s="8"/>
      <c r="F8" s="8"/>
      <c r="G8" s="8"/>
      <c r="H8" s="8"/>
      <c r="I8" s="8"/>
      <c r="J8" s="8"/>
      <c r="K8" s="9"/>
      <c r="L8" s="10"/>
      <c r="M8" s="10"/>
      <c r="N8" s="10"/>
    </row>
    <row r="9" spans="1:24" s="15" customFormat="1" ht="32.25" customHeight="1" thickBot="1" x14ac:dyDescent="0.35">
      <c r="B9" s="30" t="s">
        <v>396</v>
      </c>
      <c r="C9" s="31" t="s">
        <v>430</v>
      </c>
      <c r="D9" s="31" t="s">
        <v>23</v>
      </c>
      <c r="E9" s="31" t="s">
        <v>24</v>
      </c>
      <c r="F9" s="31" t="s">
        <v>25</v>
      </c>
      <c r="G9" s="31" t="s">
        <v>26</v>
      </c>
      <c r="H9" s="32" t="s">
        <v>5</v>
      </c>
      <c r="I9" s="33" t="s">
        <v>6</v>
      </c>
      <c r="J9" s="52" t="s">
        <v>440</v>
      </c>
      <c r="K9" s="16"/>
      <c r="L9" s="40">
        <f>L10+L19+L28+L37+L46+L55+L64+L73+L82+L91</f>
        <v>0</v>
      </c>
      <c r="M9" s="40">
        <f>M10+M19+M28+M37+M46+M55+M64+M73+M82+M91</f>
        <v>0</v>
      </c>
    </row>
    <row r="10" spans="1:24" s="29" customFormat="1" ht="16.2" thickBot="1" x14ac:dyDescent="0.35">
      <c r="A10" s="148"/>
      <c r="B10" s="149" t="s">
        <v>25</v>
      </c>
      <c r="C10" s="149">
        <v>1</v>
      </c>
      <c r="D10" s="149" t="s">
        <v>419</v>
      </c>
      <c r="E10" s="149">
        <f>SUM(E11:E18)</f>
        <v>16</v>
      </c>
      <c r="F10" s="150" t="s">
        <v>3</v>
      </c>
      <c r="G10" s="150">
        <f>D4</f>
        <v>2013</v>
      </c>
      <c r="H10" s="45"/>
      <c r="I10" s="46"/>
      <c r="J10" s="55">
        <f>IF(M10=0,0,ROUND(L10/M10,2))</f>
        <v>0</v>
      </c>
      <c r="K10" s="13"/>
      <c r="L10" s="38">
        <f>SUM(L11:L18)</f>
        <v>0</v>
      </c>
      <c r="M10" s="39">
        <f>SUM(M11:M18)</f>
        <v>0</v>
      </c>
      <c r="N10" s="14"/>
      <c r="O10" s="12"/>
    </row>
    <row r="11" spans="1:24" s="5" customFormat="1" x14ac:dyDescent="0.3">
      <c r="A11" s="151">
        <v>1</v>
      </c>
      <c r="B11" s="128" t="s">
        <v>295</v>
      </c>
      <c r="C11" s="129" t="str">
        <f>IF(B11=0,"",LOOKUP($B11,'Course List'!$C$6:$C$1017,'Course List'!D$6:D$1017))</f>
        <v>  001</v>
      </c>
      <c r="D11" s="129" t="str">
        <f>IF(B11=0,"",LOOKUP($B11,'Course List'!$C$6:$C$1017,'Course List'!E$6:E$1017))</f>
        <v> Intro:Civil &amp; Environmentl Eng</v>
      </c>
      <c r="E11" s="129">
        <f>IF(B11=0,"",LOOKUP($B11,'Course List'!$C$6:$C$1017,'Course List'!F$6:F$1017))</f>
        <v>1</v>
      </c>
      <c r="F11" s="129" t="str">
        <f>IF(B11=0,"",LOOKUP($B11,'Course List'!$C$6:$C$1017,'Course List'!G$6:G$1017))</f>
        <v>F</v>
      </c>
      <c r="G11" s="129" t="str">
        <f>IF(B11=0,"",LOOKUP($B11,'Course List'!$C$6:$C$1017,'Course List'!H$6:H$1017))</f>
        <v>None</v>
      </c>
      <c r="H11" s="47"/>
      <c r="I11" s="49"/>
      <c r="J11" s="34" t="str">
        <f>IF(H11=0,"",LOOKUP(H11,'GPA Table'!$B$5:$B$16,'GPA Table'!$E$5:$E$16))</f>
        <v/>
      </c>
      <c r="K11" s="9"/>
      <c r="L11" s="17">
        <f>IF(E11=0,0,IF(H11=0,0,J11*E11))</f>
        <v>0</v>
      </c>
      <c r="M11" s="17">
        <f>IF(H11=0,0,E11)</f>
        <v>0</v>
      </c>
      <c r="N11" s="10"/>
      <c r="O11" s="11"/>
    </row>
    <row r="12" spans="1:24" s="5" customFormat="1" x14ac:dyDescent="0.3">
      <c r="A12" s="151">
        <f>A11+1</f>
        <v>2</v>
      </c>
      <c r="B12" s="130" t="s">
        <v>397</v>
      </c>
      <c r="C12" s="129">
        <f>IF(B12=0,"",LOOKUP($B12,'Course List'!$C$6:$C$1017,'Course List'!D$6:D$1017))</f>
        <v>11</v>
      </c>
      <c r="D12" s="129" t="str">
        <f>IF(B12=0,"",LOOKUP($B12,'Course List'!$C$6:$C$1017,'Course List'!E$6:E$1017))</f>
        <v>General Chemistry I</v>
      </c>
      <c r="E12" s="129">
        <f>IF(B12=0,"",LOOKUP($B12,'Course List'!$C$6:$C$1017,'Course List'!F$6:F$1017))</f>
        <v>4</v>
      </c>
      <c r="F12" s="129" t="str">
        <f>IF(B12=0,"",LOOKUP($B12,'Course List'!$C$6:$C$1017,'Course List'!G$6:G$1017))</f>
        <v>F &amp; S</v>
      </c>
      <c r="G12" s="129" t="str">
        <f>IF(B12=0,"",LOOKUP($B12,'Course List'!$C$6:$C$1017,'Course List'!H$6:H$1017))</f>
        <v>One year of high school algebra</v>
      </c>
      <c r="H12" s="47"/>
      <c r="I12" s="49"/>
      <c r="J12" s="35" t="str">
        <f>IF(H12=0,"",LOOKUP(H12,'GPA Table'!$B$5:$B$16,'GPA Table'!$E$5:$E$16))</f>
        <v/>
      </c>
      <c r="K12" s="9"/>
      <c r="L12" s="17">
        <f t="shared" ref="L12:L16" si="0">IF(E12=0,0,IF(H12=0,0,J12*E12))</f>
        <v>0</v>
      </c>
      <c r="M12" s="17">
        <f t="shared" ref="M12:M18" si="1">IF(H12=0,0,E12)</f>
        <v>0</v>
      </c>
      <c r="N12" s="10"/>
      <c r="O12" s="11"/>
    </row>
    <row r="13" spans="1:24" s="5" customFormat="1" x14ac:dyDescent="0.3">
      <c r="A13" s="151">
        <f t="shared" ref="A13:A18" si="2">A12+1</f>
        <v>3</v>
      </c>
      <c r="B13" s="128" t="s">
        <v>414</v>
      </c>
      <c r="C13" s="129" t="str">
        <f>IF(B13=0,"",LOOKUP($B13,'Course List'!$C$6:$C$1017,'Course List'!D$6:D$1017))</f>
        <v>---</v>
      </c>
      <c r="D13" s="129" t="str">
        <f>IF(B13=0,"",LOOKUP($B13,'Course List'!$C$6:$C$1017,'Course List'!E$6:E$1017))</f>
        <v>See the H/SS List</v>
      </c>
      <c r="E13" s="129">
        <f>IF(B13=0,"",LOOKUP($B13,'Course List'!$C$6:$C$1017,'Course List'!F$6:F$1017))</f>
        <v>3</v>
      </c>
      <c r="F13" s="129" t="str">
        <f>IF(B13=0,"",LOOKUP($B13,'Course List'!$C$6:$C$1017,'Course List'!G$6:G$1017))</f>
        <v>F &amp; S</v>
      </c>
      <c r="G13" s="129" t="str">
        <f>IF(B13=0,"",LOOKUP($B13,'Course List'!$C$6:$C$1017,'Course List'!H$6:H$1017))</f>
        <v xml:space="preserve"> ---</v>
      </c>
      <c r="H13" s="47"/>
      <c r="I13" s="49"/>
      <c r="J13" s="35" t="str">
        <f>IF(H13=0,"",LOOKUP(H13,'GPA Table'!$B$5:$B$16,'GPA Table'!$E$5:$E$16))</f>
        <v/>
      </c>
      <c r="K13" s="9"/>
      <c r="L13" s="17">
        <f t="shared" si="0"/>
        <v>0</v>
      </c>
      <c r="M13" s="17">
        <f t="shared" si="1"/>
        <v>0</v>
      </c>
      <c r="N13" s="10"/>
      <c r="O13" s="11"/>
    </row>
    <row r="14" spans="1:24" s="5" customFormat="1" ht="37.950000000000003" customHeight="1" x14ac:dyDescent="0.3">
      <c r="A14" s="151">
        <f t="shared" si="2"/>
        <v>4</v>
      </c>
      <c r="B14" s="128" t="s">
        <v>394</v>
      </c>
      <c r="C14" s="129">
        <f>IF(B14=0,"",LOOKUP($B14,'Course List'!$C$6:$C$1017,'Course List'!D$6:D$1017))</f>
        <v>31</v>
      </c>
      <c r="D14" s="129" t="str">
        <f>IF(B14=0,"",LOOKUP($B14,'Course List'!$C$6:$C$1017,'Course List'!E$6:E$1017))</f>
        <v>Single-Variable Calculus I </v>
      </c>
      <c r="E14" s="129">
        <f>IF(B14=0,"",LOOKUP($B14,'Course List'!$C$6:$C$1017,'Course List'!F$6:F$1017))</f>
        <v>3</v>
      </c>
      <c r="F14" s="129" t="str">
        <f>IF(B14=0,"",LOOKUP($B14,'Course List'!$C$6:$C$1017,'Course List'!G$6:G$1017))</f>
        <v>F &amp; S</v>
      </c>
      <c r="G14" s="129" t="str">
        <f>IF(B14=0,"",LOOKUP($B14,'Course List'!$C$6:$C$1017,'Course List'!H$6:H$1017))</f>
        <v>The placement examination or a score of 720 or above on the SAT II in mathematics</v>
      </c>
      <c r="H14" s="47"/>
      <c r="I14" s="49"/>
      <c r="J14" s="35" t="str">
        <f>IF(H14=0,"",LOOKUP(H14,'GPA Table'!$B$5:$B$16,'GPA Table'!$E$5:$E$16))</f>
        <v/>
      </c>
      <c r="K14" s="9"/>
      <c r="L14" s="17">
        <f t="shared" si="0"/>
        <v>0</v>
      </c>
      <c r="M14" s="17">
        <f t="shared" si="1"/>
        <v>0</v>
      </c>
      <c r="N14" s="10"/>
      <c r="O14" s="11"/>
    </row>
    <row r="15" spans="1:24" s="5" customFormat="1" x14ac:dyDescent="0.3">
      <c r="A15" s="151">
        <f t="shared" si="2"/>
        <v>5</v>
      </c>
      <c r="B15" s="128" t="s">
        <v>395</v>
      </c>
      <c r="C15" s="129" t="str">
        <f>IF(B15=0,"",LOOKUP($B15,'Course List'!$C$6:$C$1017,'Course List'!D$6:D$1017))</f>
        <v>  001</v>
      </c>
      <c r="D15" s="129" t="str">
        <f>IF(B15=0,"",LOOKUP($B15,'Course List'!$C$6:$C$1017,'Course List'!E$6:E$1017))</f>
        <v> Engineering Orientation</v>
      </c>
      <c r="E15" s="129">
        <f>IF(B15=0,"",LOOKUP($B15,'Course List'!$C$6:$C$1017,'Course List'!F$6:F$1017))</f>
        <v>1</v>
      </c>
      <c r="F15" s="129" t="str">
        <f>IF(B15=0,"",LOOKUP($B15,'Course List'!$C$6:$C$1017,'Course List'!G$6:G$1017))</f>
        <v>F</v>
      </c>
      <c r="G15" s="129" t="str">
        <f>IF(B15=0,"",LOOKUP($B15,'Course List'!$C$6:$C$1017,'Course List'!H$6:H$1017))</f>
        <v xml:space="preserve"> ---</v>
      </c>
      <c r="H15" s="47"/>
      <c r="I15" s="49"/>
      <c r="J15" s="35" t="str">
        <f>IF(H15=0,"",LOOKUP(H15,'GPA Table'!$B$5:$B$16,'GPA Table'!$E$5:$E$16))</f>
        <v/>
      </c>
      <c r="K15" s="9"/>
      <c r="L15" s="17">
        <f t="shared" si="0"/>
        <v>0</v>
      </c>
      <c r="M15" s="17">
        <f t="shared" si="1"/>
        <v>0</v>
      </c>
      <c r="N15" s="10"/>
      <c r="O15" s="11"/>
    </row>
    <row r="16" spans="1:24" s="5" customFormat="1" x14ac:dyDescent="0.3">
      <c r="A16" s="151">
        <f t="shared" si="2"/>
        <v>6</v>
      </c>
      <c r="B16" s="128" t="s">
        <v>294</v>
      </c>
      <c r="C16" s="129">
        <f>IF(B16=0,"",LOOKUP($B16,'Course List'!$C$6:$C$1017,'Course List'!D$6:D$1017))</f>
        <v>20</v>
      </c>
      <c r="D16" s="129" t="str">
        <f>IF(B16=0,"",LOOKUP($B16,'Course List'!$C$6:$C$1017,'Course List'!E$6:E$1017))</f>
        <v>University Writing </v>
      </c>
      <c r="E16" s="129">
        <f>IF(B16=0,"",LOOKUP($B16,'Course List'!$C$6:$C$1017,'Course List'!F$6:F$1017))</f>
        <v>4</v>
      </c>
      <c r="F16" s="129" t="str">
        <f>IF(B16=0,"",LOOKUP($B16,'Course List'!$C$6:$C$1017,'Course List'!G$6:G$1017))</f>
        <v>F &amp; S</v>
      </c>
      <c r="G16" s="129" t="str">
        <f>IF(B16=0,"",LOOKUP($B16,'Course List'!$C$6:$C$1017,'Course List'!H$6:H$1017))</f>
        <v xml:space="preserve"> ---</v>
      </c>
      <c r="H16" s="47"/>
      <c r="I16" s="49"/>
      <c r="J16" s="35" t="str">
        <f>IF(H16=0,"",LOOKUP(H16,'GPA Table'!$B$5:$B$16,'GPA Table'!$E$5:$E$16))</f>
        <v/>
      </c>
      <c r="K16" s="9"/>
      <c r="L16" s="17">
        <f t="shared" si="0"/>
        <v>0</v>
      </c>
      <c r="M16" s="17">
        <f t="shared" si="1"/>
        <v>0</v>
      </c>
      <c r="N16" s="10"/>
      <c r="O16" s="11"/>
    </row>
    <row r="17" spans="1:15" s="5" customFormat="1" x14ac:dyDescent="0.3">
      <c r="A17" s="151">
        <f t="shared" si="2"/>
        <v>7</v>
      </c>
      <c r="B17" s="158"/>
      <c r="C17" s="83" t="str">
        <f>IF(B17=0,"",LOOKUP($B17,'Course List'!$C$6:$C$1017,'Course List'!D$6:D$1017))</f>
        <v/>
      </c>
      <c r="D17" s="83" t="str">
        <f>IF(B17=0,"",LOOKUP($B17,'Course List'!$C$6:$C$1017,'Course List'!E$6:E$1017))</f>
        <v/>
      </c>
      <c r="E17" s="83" t="str">
        <f>IF(B17=0,"",LOOKUP($B17,'Course List'!$C$6:$C$1017,'Course List'!F$6:F$1017))</f>
        <v/>
      </c>
      <c r="F17" s="83" t="str">
        <f>IF(B17=0,"",LOOKUP($B17,'Course List'!$C$6:$C$1017,'Course List'!G$6:G$1017))</f>
        <v/>
      </c>
      <c r="G17" s="83" t="str">
        <f>IF(B17=0,"",LOOKUP($B17,'Course List'!$C$6:$C$1017,'Course List'!H$6:H$1017))</f>
        <v/>
      </c>
      <c r="H17" s="47"/>
      <c r="I17" s="49"/>
      <c r="J17" s="35" t="str">
        <f>IF(H17=0,"",LOOKUP(H17,'GPA Table'!$B$5:$B$16,'GPA Table'!$E$5:$E$16))</f>
        <v/>
      </c>
      <c r="K17" s="9"/>
      <c r="L17" s="17">
        <f>IF(E17=0,0,IF(H17=0,0,J17*E17))</f>
        <v>0</v>
      </c>
      <c r="M17" s="17">
        <f t="shared" si="1"/>
        <v>0</v>
      </c>
      <c r="N17" s="10"/>
      <c r="O17" s="11"/>
    </row>
    <row r="18" spans="1:15" s="5" customFormat="1" ht="16.2" thickBot="1" x14ac:dyDescent="0.35">
      <c r="A18" s="152">
        <f t="shared" si="2"/>
        <v>8</v>
      </c>
      <c r="B18" s="160"/>
      <c r="C18" s="84" t="str">
        <f>IF(B18=0,"",LOOKUP($B18,'Course List'!$C$6:$C$1017,'Course List'!D$6:D$1017))</f>
        <v/>
      </c>
      <c r="D18" s="84" t="str">
        <f>IF(B18=0,"",LOOKUP($B18,'Course List'!$C$6:$C$1017,'Course List'!E$6:E$1017))</f>
        <v/>
      </c>
      <c r="E18" s="83" t="str">
        <f>IF(B18=0,"",LOOKUP($B18,'Course List'!$C$6:$C$1017,'Course List'!F$6:F$1017))</f>
        <v/>
      </c>
      <c r="F18" s="84" t="str">
        <f>IF(B18=0,"",LOOKUP($B18,'Course List'!$C$6:$C$1017,'Course List'!G$6:G$1017))</f>
        <v/>
      </c>
      <c r="G18" s="84" t="str">
        <f>IF(B18=0,"",LOOKUP($B18,'Course List'!$C$6:$C$1017,'Course List'!H$6:H$1017))</f>
        <v/>
      </c>
      <c r="H18" s="48"/>
      <c r="I18" s="50"/>
      <c r="J18" s="36" t="str">
        <f>IF(H18=0,"",LOOKUP(H18,'GPA Table'!$B$5:$B$16,'GPA Table'!$E$5:$E$16))</f>
        <v/>
      </c>
      <c r="K18" s="9"/>
      <c r="L18" s="17">
        <f t="shared" ref="L18" si="3">IF(E18=0,0,IF(H18=0,0,J18*E18))</f>
        <v>0</v>
      </c>
      <c r="M18" s="17">
        <f t="shared" si="1"/>
        <v>0</v>
      </c>
      <c r="N18" s="10"/>
      <c r="O18" s="11"/>
    </row>
    <row r="19" spans="1:15" s="29" customFormat="1" ht="16.2" thickBot="1" x14ac:dyDescent="0.35">
      <c r="A19" s="148"/>
      <c r="B19" s="149" t="str">
        <f>B10</f>
        <v>Semester</v>
      </c>
      <c r="C19" s="149">
        <f>C10+1</f>
        <v>2</v>
      </c>
      <c r="D19" s="149" t="str">
        <f>D10</f>
        <v>Total Credit Hours</v>
      </c>
      <c r="E19" s="149">
        <f>SUM(E20:E27)</f>
        <v>16</v>
      </c>
      <c r="F19" s="150" t="s">
        <v>4</v>
      </c>
      <c r="G19" s="150">
        <f>G10+1</f>
        <v>2014</v>
      </c>
      <c r="H19" s="45"/>
      <c r="I19" s="46"/>
      <c r="J19" s="55">
        <f>IF(M19=0,0,ROUND(L19/M19,2))</f>
        <v>0</v>
      </c>
      <c r="K19" s="13"/>
      <c r="L19" s="38">
        <f>SUM(L20:L27)</f>
        <v>0</v>
      </c>
      <c r="M19" s="39">
        <f t="shared" ref="M19" si="4">SUM(M20:M27)</f>
        <v>0</v>
      </c>
      <c r="N19" s="14"/>
      <c r="O19" s="12"/>
    </row>
    <row r="20" spans="1:15" s="5" customFormat="1" x14ac:dyDescent="0.3">
      <c r="A20" s="151">
        <v>1</v>
      </c>
      <c r="B20" s="128" t="s">
        <v>723</v>
      </c>
      <c r="C20" s="129" t="str">
        <f>IF(B20=0,"",LOOKUP($B20,'Course List'!$C$6:$C$1017,'Course List'!D$6:D$1017))</f>
        <v>---</v>
      </c>
      <c r="D20" s="129" t="str">
        <f>IF(B20=0,"",LOOKUP($B20,'Course List'!$C$6:$C$1017,'Course List'!E$6:E$1017))</f>
        <v>Introduction to C Programming</v>
      </c>
      <c r="E20" s="129">
        <f>IF(B20=0,"",LOOKUP($B20,'Course List'!$C$6:$C$1017,'Course List'!F$6:F$1017))</f>
        <v>3</v>
      </c>
      <c r="F20" s="129" t="str">
        <f>IF(B20=0,"",LOOKUP($B20,'Course List'!$C$6:$C$1017,'Course List'!G$6:G$1017))</f>
        <v>S</v>
      </c>
      <c r="G20" s="129" t="str">
        <f>IF(B20=0,"",LOOKUP($B20,'Course List'!$C$6:$C$1017,'Course List'!H$6:H$1017))</f>
        <v>Math 1220 (20) or Math 1231 (31)</v>
      </c>
      <c r="H20" s="47"/>
      <c r="I20" s="49"/>
      <c r="J20" s="34" t="str">
        <f>IF(H20=0,"",LOOKUP(H20,'GPA Table'!$B$5:$B$16,'GPA Table'!$E$5:$E$16))</f>
        <v/>
      </c>
      <c r="K20" s="9"/>
      <c r="L20" s="17">
        <f t="shared" ref="L20:L27" si="5">IF(E20=0,0,IF(H20=0,0,J20*E20))</f>
        <v>0</v>
      </c>
      <c r="M20" s="17">
        <f t="shared" ref="M20:M27" si="6">IF(H20=0,0,E20)</f>
        <v>0</v>
      </c>
      <c r="N20" s="10"/>
      <c r="O20" s="11"/>
    </row>
    <row r="21" spans="1:15" s="5" customFormat="1" x14ac:dyDescent="0.3">
      <c r="A21" s="151">
        <f>A20+1</f>
        <v>2</v>
      </c>
      <c r="B21" s="130" t="s">
        <v>416</v>
      </c>
      <c r="C21" s="129" t="str">
        <f>IF(B21=0,"",LOOKUP($B21,'Course List'!$C$6:$C$1017,'Course List'!D$6:D$1017))</f>
        <v>---</v>
      </c>
      <c r="D21" s="129" t="str">
        <f>IF(B21=0,"",LOOKUP($B21,'Course List'!$C$6:$C$1017,'Course List'!E$6:E$1017))</f>
        <v>See the H/SS List</v>
      </c>
      <c r="E21" s="129">
        <f>IF(B21=0,"",LOOKUP($B21,'Course List'!$C$6:$C$1017,'Course List'!F$6:F$1017))</f>
        <v>3</v>
      </c>
      <c r="F21" s="129" t="str">
        <f>IF(B21=0,"",LOOKUP($B21,'Course List'!$C$6:$C$1017,'Course List'!G$6:G$1017))</f>
        <v>F &amp; S</v>
      </c>
      <c r="G21" s="129" t="str">
        <f>IF(B21=0,"",LOOKUP($B21,'Course List'!$C$6:$C$1017,'Course List'!H$6:H$1017))</f>
        <v xml:space="preserve"> ---</v>
      </c>
      <c r="H21" s="47"/>
      <c r="I21" s="49"/>
      <c r="J21" s="35" t="str">
        <f>IF(H21=0,"",LOOKUP(H21,'GPA Table'!$B$5:$B$16,'GPA Table'!$E$5:$E$16))</f>
        <v/>
      </c>
      <c r="K21" s="9"/>
      <c r="L21" s="17">
        <f t="shared" si="5"/>
        <v>0</v>
      </c>
      <c r="M21" s="17">
        <f t="shared" si="6"/>
        <v>0</v>
      </c>
      <c r="N21" s="10"/>
      <c r="O21" s="11"/>
    </row>
    <row r="22" spans="1:15" s="5" customFormat="1" x14ac:dyDescent="0.3">
      <c r="A22" s="151">
        <f t="shared" ref="A22:A27" si="7">A21+1</f>
        <v>3</v>
      </c>
      <c r="B22" s="128" t="s">
        <v>285</v>
      </c>
      <c r="C22" s="129">
        <f>IF(B22=0,"",LOOKUP($B22,'Course List'!$C$6:$C$1017,'Course List'!D$6:D$1017))</f>
        <v>4</v>
      </c>
      <c r="D22" s="129" t="str">
        <f>IF(B22=0,"",LOOKUP($B22,'Course List'!$C$6:$C$1017,'Course List'!E$6:E$1017))</f>
        <v>Engineering Drawing and Computer Graphics</v>
      </c>
      <c r="E22" s="129">
        <f>IF(B22=0,"",LOOKUP($B22,'Course List'!$C$6:$C$1017,'Course List'!F$6:F$1017))</f>
        <v>3</v>
      </c>
      <c r="F22" s="129" t="str">
        <f>IF(B22=0,"",LOOKUP($B22,'Course List'!$C$6:$C$1017,'Course List'!G$6:G$1017))</f>
        <v>F &amp; S</v>
      </c>
      <c r="G22" s="129" t="str">
        <f>IF(B22=0,"",LOOKUP($B22,'Course List'!$C$6:$C$1017,'Course List'!H$6:H$1017))</f>
        <v xml:space="preserve"> ---</v>
      </c>
      <c r="H22" s="47"/>
      <c r="I22" s="49"/>
      <c r="J22" s="35" t="str">
        <f>IF(H22=0,"",LOOKUP(H22,'GPA Table'!$B$5:$B$16,'GPA Table'!$E$5:$E$16))</f>
        <v/>
      </c>
      <c r="K22" s="9"/>
      <c r="L22" s="17">
        <f t="shared" si="5"/>
        <v>0</v>
      </c>
      <c r="M22" s="17">
        <f t="shared" si="6"/>
        <v>0</v>
      </c>
      <c r="N22" s="10"/>
      <c r="O22" s="11"/>
    </row>
    <row r="23" spans="1:15" s="5" customFormat="1" ht="17.399999999999999" customHeight="1" x14ac:dyDescent="0.3">
      <c r="A23" s="151">
        <f t="shared" si="7"/>
        <v>4</v>
      </c>
      <c r="B23" s="128" t="s">
        <v>417</v>
      </c>
      <c r="C23" s="129">
        <f>IF(B23=0,"",LOOKUP($B23,'Course List'!$C$6:$C$1017,'Course List'!D$6:D$1017))</f>
        <v>32</v>
      </c>
      <c r="D23" s="129" t="str">
        <f>IF(B23=0,"",LOOKUP($B23,'Course List'!$C$6:$C$1017,'Course List'!E$6:E$1017))</f>
        <v>Single-Variable Calculus II</v>
      </c>
      <c r="E23" s="129">
        <f>IF(B23=0,"",LOOKUP($B23,'Course List'!$C$6:$C$1017,'Course List'!F$6:F$1017))</f>
        <v>3</v>
      </c>
      <c r="F23" s="129" t="str">
        <f>IF(B23=0,"",LOOKUP($B23,'Course List'!$C$6:$C$1017,'Course List'!G$6:G$1017))</f>
        <v>F &amp; S</v>
      </c>
      <c r="G23" s="129" t="str">
        <f>IF(B23=0,"",LOOKUP($B23,'Course List'!$C$6:$C$1017,'Course List'!H$6:H$1017))</f>
        <v>Math 1221 (21) or 1231 (31)</v>
      </c>
      <c r="H23" s="47"/>
      <c r="I23" s="49"/>
      <c r="J23" s="35" t="str">
        <f>IF(H23=0,"",LOOKUP(H23,'GPA Table'!$B$5:$B$16,'GPA Table'!$E$5:$E$16))</f>
        <v/>
      </c>
      <c r="K23" s="9"/>
      <c r="L23" s="17">
        <f t="shared" si="5"/>
        <v>0</v>
      </c>
      <c r="M23" s="17">
        <f t="shared" si="6"/>
        <v>0</v>
      </c>
      <c r="N23" s="10"/>
      <c r="O23" s="11"/>
    </row>
    <row r="24" spans="1:15" s="5" customFormat="1" x14ac:dyDescent="0.3">
      <c r="A24" s="151">
        <f t="shared" si="7"/>
        <v>5</v>
      </c>
      <c r="B24" s="128" t="s">
        <v>418</v>
      </c>
      <c r="C24" s="129">
        <f>IF(B24=0,"",LOOKUP($B24,'Course List'!$C$6:$C$1017,'Course List'!D$6:D$1017))</f>
        <v>21</v>
      </c>
      <c r="D24" s="129" t="str">
        <f>IF(B24=0,"",LOOKUP($B24,'Course List'!$C$6:$C$1017,'Course List'!E$6:E$1017))</f>
        <v>University Physics I</v>
      </c>
      <c r="E24" s="129">
        <f>IF(B24=0,"",LOOKUP($B24,'Course List'!$C$6:$C$1017,'Course List'!F$6:F$1017))</f>
        <v>4</v>
      </c>
      <c r="F24" s="129" t="str">
        <f>IF(B24=0,"",LOOKUP($B24,'Course List'!$C$6:$C$1017,'Course List'!G$6:G$1017))</f>
        <v>F &amp; S</v>
      </c>
      <c r="G24" s="129" t="str">
        <f>IF(B24=0,"",LOOKUP($B24,'Course List'!$C$6:$C$1017,'Course List'!H$6:H$1017))</f>
        <v>Math 1231 (31), co-requisite Math 1232 (32)</v>
      </c>
      <c r="H24" s="47"/>
      <c r="I24" s="49"/>
      <c r="J24" s="35" t="str">
        <f>IF(H24=0,"",LOOKUP(H24,'GPA Table'!$B$5:$B$16,'GPA Table'!$E$5:$E$16))</f>
        <v/>
      </c>
      <c r="K24" s="9"/>
      <c r="L24" s="17">
        <f t="shared" si="5"/>
        <v>0</v>
      </c>
      <c r="M24" s="17">
        <f t="shared" si="6"/>
        <v>0</v>
      </c>
      <c r="N24" s="10"/>
      <c r="O24" s="11"/>
    </row>
    <row r="25" spans="1:15" s="5" customFormat="1" x14ac:dyDescent="0.3">
      <c r="A25" s="151">
        <f t="shared" si="7"/>
        <v>6</v>
      </c>
      <c r="B25" s="158"/>
      <c r="C25" s="83" t="str">
        <f>IF(B25=0,"",LOOKUP($B25,'Course List'!$C$6:$C$1017,'Course List'!D$6:D$1017))</f>
        <v/>
      </c>
      <c r="D25" s="83" t="str">
        <f>IF(B25=0,"",LOOKUP($B25,'Course List'!$C$6:$C$1017,'Course List'!E$6:E$1017))</f>
        <v/>
      </c>
      <c r="E25" s="83" t="str">
        <f>IF(B25=0,"",LOOKUP($B25,'Course List'!$C$6:$C$1017,'Course List'!F$6:F$1017))</f>
        <v/>
      </c>
      <c r="F25" s="83" t="str">
        <f>IF(B25=0,"",LOOKUP($B25,'Course List'!$C$6:$C$1017,'Course List'!G$6:G$1017))</f>
        <v/>
      </c>
      <c r="G25" s="83" t="str">
        <f>IF(B25=0,"",LOOKUP($B25,'Course List'!$C$6:$C$1017,'Course List'!H$6:H$1017))</f>
        <v/>
      </c>
      <c r="H25" s="47"/>
      <c r="I25" s="49"/>
      <c r="J25" s="35" t="str">
        <f>IF(H25=0,"",LOOKUP(H25,'GPA Table'!$B$5:$B$16,'GPA Table'!$E$5:$E$16))</f>
        <v/>
      </c>
      <c r="K25" s="9"/>
      <c r="L25" s="17">
        <f t="shared" si="5"/>
        <v>0</v>
      </c>
      <c r="M25" s="17">
        <f t="shared" si="6"/>
        <v>0</v>
      </c>
      <c r="N25" s="10"/>
      <c r="O25" s="11"/>
    </row>
    <row r="26" spans="1:15" s="5" customFormat="1" x14ac:dyDescent="0.3">
      <c r="A26" s="151">
        <f t="shared" si="7"/>
        <v>7</v>
      </c>
      <c r="B26" s="158"/>
      <c r="C26" s="83" t="str">
        <f>IF(B26=0,"",LOOKUP($B26,'Course List'!$C$6:$C$1017,'Course List'!D$6:D$1017))</f>
        <v/>
      </c>
      <c r="D26" s="83" t="str">
        <f>IF(B26=0,"",LOOKUP($B26,'Course List'!$C$6:$C$1017,'Course List'!E$6:E$1017))</f>
        <v/>
      </c>
      <c r="E26" s="83" t="str">
        <f>IF(B26=0,"",LOOKUP($B26,'Course List'!$C$6:$C$1017,'Course List'!F$6:F$1017))</f>
        <v/>
      </c>
      <c r="F26" s="83" t="str">
        <f>IF(B26=0,"",LOOKUP($B26,'Course List'!$C$6:$C$1017,'Course List'!G$6:G$1017))</f>
        <v/>
      </c>
      <c r="G26" s="83" t="str">
        <f>IF(B26=0,"",LOOKUP($B26,'Course List'!$C$6:$C$1017,'Course List'!H$6:H$1017))</f>
        <v/>
      </c>
      <c r="H26" s="47"/>
      <c r="I26" s="49"/>
      <c r="J26" s="35" t="str">
        <f>IF(H26=0,"",LOOKUP(H26,'GPA Table'!$B$5:$B$16,'GPA Table'!$E$5:$E$16))</f>
        <v/>
      </c>
      <c r="K26" s="9"/>
      <c r="L26" s="17">
        <f t="shared" si="5"/>
        <v>0</v>
      </c>
      <c r="M26" s="17">
        <f t="shared" si="6"/>
        <v>0</v>
      </c>
      <c r="N26" s="10"/>
      <c r="O26" s="11"/>
    </row>
    <row r="27" spans="1:15" s="5" customFormat="1" ht="16.2" thickBot="1" x14ac:dyDescent="0.35">
      <c r="A27" s="152">
        <f t="shared" si="7"/>
        <v>8</v>
      </c>
      <c r="B27" s="160"/>
      <c r="C27" s="84" t="str">
        <f>IF(B27=0,"",LOOKUP($B27,'Course List'!$C$6:$C$1017,'Course List'!D$6:D$1017))</f>
        <v/>
      </c>
      <c r="D27" s="84" t="str">
        <f>IF(B27=0,"",LOOKUP($B27,'Course List'!$C$6:$C$1017,'Course List'!E$6:E$1017))</f>
        <v/>
      </c>
      <c r="E27" s="83" t="str">
        <f>IF(B27=0,"",LOOKUP($B27,'Course List'!$C$6:$C$1017,'Course List'!F$6:F$1017))</f>
        <v/>
      </c>
      <c r="F27" s="84" t="str">
        <f>IF(B27=0,"",LOOKUP($B27,'Course List'!$C$6:$C$1017,'Course List'!G$6:G$1017))</f>
        <v/>
      </c>
      <c r="G27" s="84" t="str">
        <f>IF(B27=0,"",LOOKUP($B27,'Course List'!$C$6:$C$1017,'Course List'!H$6:H$1017))</f>
        <v/>
      </c>
      <c r="H27" s="48"/>
      <c r="I27" s="50"/>
      <c r="J27" s="36" t="str">
        <f>IF(H27=0,"",LOOKUP(H27,'GPA Table'!$B$5:$B$16,'GPA Table'!$E$5:$E$16))</f>
        <v/>
      </c>
      <c r="K27" s="9"/>
      <c r="L27" s="17">
        <f t="shared" si="5"/>
        <v>0</v>
      </c>
      <c r="M27" s="17">
        <f t="shared" si="6"/>
        <v>0</v>
      </c>
      <c r="N27" s="10"/>
      <c r="O27" s="11"/>
    </row>
    <row r="28" spans="1:15" s="29" customFormat="1" ht="16.2" thickBot="1" x14ac:dyDescent="0.35">
      <c r="A28" s="148"/>
      <c r="B28" s="149" t="str">
        <f>B19</f>
        <v>Semester</v>
      </c>
      <c r="C28" s="149">
        <f>C19+1</f>
        <v>3</v>
      </c>
      <c r="D28" s="149" t="str">
        <f>D19</f>
        <v>Total Credit Hours</v>
      </c>
      <c r="E28" s="149">
        <f>SUM(E29:E36)</f>
        <v>16</v>
      </c>
      <c r="F28" s="150" t="str">
        <f>F10</f>
        <v>FALL</v>
      </c>
      <c r="G28" s="150">
        <f>G19</f>
        <v>2014</v>
      </c>
      <c r="H28" s="45"/>
      <c r="I28" s="46"/>
      <c r="J28" s="55">
        <f>IF(M28=0,0,ROUND(L28/M28,2))</f>
        <v>0</v>
      </c>
      <c r="K28" s="13"/>
      <c r="L28" s="38">
        <f>SUM(L29:L36)</f>
        <v>0</v>
      </c>
      <c r="M28" s="39">
        <f t="shared" ref="M28" si="8">SUM(M29:M36)</f>
        <v>0</v>
      </c>
      <c r="N28" s="14"/>
      <c r="O28" s="12"/>
    </row>
    <row r="29" spans="1:15" s="5" customFormat="1" ht="31.2" x14ac:dyDescent="0.3">
      <c r="A29" s="151">
        <v>1</v>
      </c>
      <c r="B29" s="128" t="s">
        <v>507</v>
      </c>
      <c r="C29" s="129" t="str">
        <f>IF(B29=0,"",LOOKUP($B29,'Course List'!$C$6:$C$1017,'Course List'!D$6:D$1017))</f>
        <v>  057</v>
      </c>
      <c r="D29" s="129" t="str">
        <f>IF(B29=0,"",LOOKUP($B29,'Course List'!$C$6:$C$1017,'Course List'!E$6:E$1017))</f>
        <v> Analytical Mechanics I (w recitation)</v>
      </c>
      <c r="E29" s="129">
        <f>IF(B29=0,"",LOOKUP($B29,'Course List'!$C$6:$C$1017,'Course List'!F$6:F$1017))</f>
        <v>3</v>
      </c>
      <c r="F29" s="129" t="str">
        <f>IF(B29=0,"",LOOKUP($B29,'Course List'!$C$6:$C$1017,'Course List'!G$6:G$1017))</f>
        <v>F &amp; S</v>
      </c>
      <c r="G29" s="129" t="str">
        <f>IF(B29=0,"",LOOKUP($B29,'Course List'!$C$6:$C$1017,'Course List'!H$6:H$1017))</f>
        <v>Prerequisite or concurrent registration: ApSc 2113 (113), Phys 1021 (21)</v>
      </c>
      <c r="H29" s="47"/>
      <c r="I29" s="49"/>
      <c r="J29" s="34" t="str">
        <f>IF(H29=0,"",LOOKUP(H29,'GPA Table'!$B$5:$B$16,'GPA Table'!$E$5:$E$16))</f>
        <v/>
      </c>
      <c r="K29" s="9"/>
      <c r="L29" s="17">
        <f t="shared" ref="L29:L36" si="9">IF(E29=0,0,IF(H29=0,0,J29*E29))</f>
        <v>0</v>
      </c>
      <c r="M29" s="17">
        <f t="shared" ref="M29:M36" si="10">IF(H29=0,0,E29)</f>
        <v>0</v>
      </c>
      <c r="N29" s="10"/>
      <c r="O29" s="11"/>
    </row>
    <row r="30" spans="1:15" s="5" customFormat="1" x14ac:dyDescent="0.3">
      <c r="A30" s="151">
        <f>A29+1</f>
        <v>2</v>
      </c>
      <c r="B30" s="130" t="s">
        <v>421</v>
      </c>
      <c r="C30" s="129" t="str">
        <f>IF(B30=0,"",LOOKUP($B30,'Course List'!$C$6:$C$1017,'Course List'!D$6:D$1017))</f>
        <v>  113</v>
      </c>
      <c r="D30" s="129" t="str">
        <f>IF(B30=0,"",LOOKUP($B30,'Course List'!$C$6:$C$1017,'Course List'!E$6:E$1017))</f>
        <v> Engineering Analysis I</v>
      </c>
      <c r="E30" s="129">
        <f>IF(B30=0,"",LOOKUP($B30,'Course List'!$C$6:$C$1017,'Course List'!F$6:F$1017))</f>
        <v>3</v>
      </c>
      <c r="F30" s="129" t="str">
        <f>IF(B30=0,"",LOOKUP($B30,'Course List'!$C$6:$C$1017,'Course List'!G$6:G$1017))</f>
        <v>F &amp; S</v>
      </c>
      <c r="G30" s="129" t="str">
        <f>IF(B30=0,"",LOOKUP($B30,'Course List'!$C$6:$C$1017,'Course List'!H$6:H$1017))</f>
        <v>Math 1232 (32), UW 1020 (20)</v>
      </c>
      <c r="H30" s="47"/>
      <c r="I30" s="49"/>
      <c r="J30" s="35" t="str">
        <f>IF(H30=0,"",LOOKUP(H30,'GPA Table'!$B$5:$B$16,'GPA Table'!$E$5:$E$16))</f>
        <v/>
      </c>
      <c r="K30" s="9"/>
      <c r="L30" s="17">
        <f t="shared" si="9"/>
        <v>0</v>
      </c>
      <c r="M30" s="17">
        <f t="shared" si="10"/>
        <v>0</v>
      </c>
      <c r="N30" s="10"/>
      <c r="O30" s="11"/>
    </row>
    <row r="31" spans="1:15" s="5" customFormat="1" x14ac:dyDescent="0.3">
      <c r="A31" s="151">
        <f t="shared" ref="A31:A36" si="11">A30+1</f>
        <v>3</v>
      </c>
      <c r="B31" s="128" t="s">
        <v>7</v>
      </c>
      <c r="C31" s="129" t="str">
        <f>IF(B31=0,"",LOOKUP($B31,'Course List'!$C$6:$C$1017,'Course List'!D$6:D$1017))</f>
        <v>---</v>
      </c>
      <c r="D31" s="129" t="str">
        <f>IF(B31=0,"",LOOKUP($B31,'Course List'!$C$6:$C$1017,'Course List'!E$6:E$1017))</f>
        <v>See the H/SS List</v>
      </c>
      <c r="E31" s="129">
        <f>IF(B31=0,"",LOOKUP($B31,'Course List'!$C$6:$C$1017,'Course List'!F$6:F$1017))</f>
        <v>3</v>
      </c>
      <c r="F31" s="129" t="str">
        <f>IF(B31=0,"",LOOKUP($B31,'Course List'!$C$6:$C$1017,'Course List'!G$6:G$1017))</f>
        <v>F &amp; S</v>
      </c>
      <c r="G31" s="129" t="str">
        <f>IF(B31=0,"",LOOKUP($B31,'Course List'!$C$6:$C$1017,'Course List'!H$6:H$1017))</f>
        <v xml:space="preserve"> ---</v>
      </c>
      <c r="H31" s="47"/>
      <c r="I31" s="49"/>
      <c r="J31" s="35" t="str">
        <f>IF(H31=0,"",LOOKUP(H31,'GPA Table'!$B$5:$B$16,'GPA Table'!$E$5:$E$16))</f>
        <v/>
      </c>
      <c r="K31" s="9"/>
      <c r="L31" s="17">
        <f t="shared" si="9"/>
        <v>0</v>
      </c>
      <c r="M31" s="17">
        <f t="shared" si="10"/>
        <v>0</v>
      </c>
      <c r="N31" s="10"/>
      <c r="O31" s="11"/>
    </row>
    <row r="32" spans="1:15" s="5" customFormat="1" ht="17.399999999999999" customHeight="1" x14ac:dyDescent="0.3">
      <c r="A32" s="151">
        <f t="shared" si="11"/>
        <v>4</v>
      </c>
      <c r="B32" s="128" t="s">
        <v>75</v>
      </c>
      <c r="C32" s="129">
        <f>IF(B32=0,"",LOOKUP($B32,'Course List'!$C$6:$C$1017,'Course List'!D$6:D$1017))</f>
        <v>32</v>
      </c>
      <c r="D32" s="129" t="str">
        <f>IF(B32=0,"",LOOKUP($B32,'Course List'!$C$6:$C$1017,'Course List'!E$6:E$1017))</f>
        <v>Single-Variable Calculus II</v>
      </c>
      <c r="E32" s="129">
        <f>IF(B32=0,"",LOOKUP($B32,'Course List'!$C$6:$C$1017,'Course List'!F$6:F$1017))</f>
        <v>3</v>
      </c>
      <c r="F32" s="129" t="str">
        <f>IF(B32=0,"",LOOKUP($B32,'Course List'!$C$6:$C$1017,'Course List'!G$6:G$1017))</f>
        <v>F &amp; S</v>
      </c>
      <c r="G32" s="129" t="str">
        <f>IF(B32=0,"",LOOKUP($B32,'Course List'!$C$6:$C$1017,'Course List'!H$6:H$1017))</f>
        <v>Math 1221 (21) or 1231 (31)</v>
      </c>
      <c r="H32" s="47"/>
      <c r="I32" s="49"/>
      <c r="J32" s="35" t="str">
        <f>IF(H32=0,"",LOOKUP(H32,'GPA Table'!$B$5:$B$16,'GPA Table'!$E$5:$E$16))</f>
        <v/>
      </c>
      <c r="K32" s="9"/>
      <c r="L32" s="17">
        <f t="shared" si="9"/>
        <v>0</v>
      </c>
      <c r="M32" s="17">
        <f t="shared" si="10"/>
        <v>0</v>
      </c>
      <c r="N32" s="10"/>
      <c r="O32" s="11"/>
    </row>
    <row r="33" spans="1:15" s="5" customFormat="1" x14ac:dyDescent="0.3">
      <c r="A33" s="151">
        <f t="shared" si="11"/>
        <v>5</v>
      </c>
      <c r="B33" s="128" t="s">
        <v>422</v>
      </c>
      <c r="C33" s="129">
        <f>IF(B33=0,"",LOOKUP($B33,'Course List'!$C$6:$C$1017,'Course List'!D$6:D$1017))</f>
        <v>22</v>
      </c>
      <c r="D33" s="129" t="str">
        <f>IF(B33=0,"",LOOKUP($B33,'Course List'!$C$6:$C$1017,'Course List'!E$6:E$1017))</f>
        <v>University Physics II</v>
      </c>
      <c r="E33" s="129">
        <f>IF(B33=0,"",LOOKUP($B33,'Course List'!$C$6:$C$1017,'Course List'!F$6:F$1017))</f>
        <v>4</v>
      </c>
      <c r="F33" s="129" t="str">
        <f>IF(B33=0,"",LOOKUP($B33,'Course List'!$C$6:$C$1017,'Course List'!G$6:G$1017))</f>
        <v>F &amp; S</v>
      </c>
      <c r="G33" s="129" t="str">
        <f>IF(B33=0,"",LOOKUP($B33,'Course List'!$C$6:$C$1017,'Course List'!H$6:H$1017))</f>
        <v>Phys 1021 (21)</v>
      </c>
      <c r="H33" s="47"/>
      <c r="I33" s="49"/>
      <c r="J33" s="35" t="str">
        <f>IF(H33=0,"",LOOKUP(H33,'GPA Table'!$B$5:$B$16,'GPA Table'!$E$5:$E$16))</f>
        <v/>
      </c>
      <c r="K33" s="9"/>
      <c r="L33" s="17">
        <f t="shared" si="9"/>
        <v>0</v>
      </c>
      <c r="M33" s="17">
        <f t="shared" si="10"/>
        <v>0</v>
      </c>
      <c r="N33" s="10"/>
      <c r="O33" s="11"/>
    </row>
    <row r="34" spans="1:15" s="5" customFormat="1" x14ac:dyDescent="0.3">
      <c r="A34" s="151">
        <f t="shared" si="11"/>
        <v>6</v>
      </c>
      <c r="B34" s="158"/>
      <c r="C34" s="83" t="str">
        <f>IF(B34=0,"",LOOKUP($B34,'Course List'!$C$6:$C$1017,'Course List'!D$6:D$1017))</f>
        <v/>
      </c>
      <c r="D34" s="83" t="str">
        <f>IF(B34=0,"",LOOKUP($B34,'Course List'!$C$6:$C$1017,'Course List'!E$6:E$1017))</f>
        <v/>
      </c>
      <c r="E34" s="83" t="str">
        <f>IF(B34=0,"",LOOKUP($B34,'Course List'!$C$6:$C$1017,'Course List'!F$6:F$1017))</f>
        <v/>
      </c>
      <c r="F34" s="83" t="str">
        <f>IF(B34=0,"",LOOKUP($B34,'Course List'!$C$6:$C$1017,'Course List'!G$6:G$1017))</f>
        <v/>
      </c>
      <c r="G34" s="83" t="str">
        <f>IF(B34=0,"",LOOKUP($B34,'Course List'!$C$6:$C$1017,'Course List'!H$6:H$1017))</f>
        <v/>
      </c>
      <c r="H34" s="47"/>
      <c r="I34" s="49"/>
      <c r="J34" s="35" t="str">
        <f>IF(H34=0,"",LOOKUP(H34,'GPA Table'!$B$5:$B$16,'GPA Table'!$E$5:$E$16))</f>
        <v/>
      </c>
      <c r="K34" s="9"/>
      <c r="L34" s="17">
        <f t="shared" si="9"/>
        <v>0</v>
      </c>
      <c r="M34" s="17">
        <f t="shared" si="10"/>
        <v>0</v>
      </c>
      <c r="N34" s="10"/>
      <c r="O34" s="11"/>
    </row>
    <row r="35" spans="1:15" s="5" customFormat="1" x14ac:dyDescent="0.3">
      <c r="A35" s="151">
        <f t="shared" si="11"/>
        <v>7</v>
      </c>
      <c r="B35" s="158"/>
      <c r="C35" s="83" t="str">
        <f>IF(B35=0,"",LOOKUP($B35,'Course List'!$C$6:$C$1017,'Course List'!D$6:D$1017))</f>
        <v/>
      </c>
      <c r="D35" s="83" t="str">
        <f>IF(B35=0,"",LOOKUP($B35,'Course List'!$C$6:$C$1017,'Course List'!E$6:E$1017))</f>
        <v/>
      </c>
      <c r="E35" s="83" t="str">
        <f>IF(B35=0,"",LOOKUP($B35,'Course List'!$C$6:$C$1017,'Course List'!F$6:F$1017))</f>
        <v/>
      </c>
      <c r="F35" s="83" t="str">
        <f>IF(B35=0,"",LOOKUP($B35,'Course List'!$C$6:$C$1017,'Course List'!G$6:G$1017))</f>
        <v/>
      </c>
      <c r="G35" s="83" t="str">
        <f>IF(B35=0,"",LOOKUP($B35,'Course List'!$C$6:$C$1017,'Course List'!H$6:H$1017))</f>
        <v/>
      </c>
      <c r="H35" s="47"/>
      <c r="I35" s="49"/>
      <c r="J35" s="35" t="str">
        <f>IF(H35=0,"",LOOKUP(H35,'GPA Table'!$B$5:$B$16,'GPA Table'!$E$5:$E$16))</f>
        <v/>
      </c>
      <c r="K35" s="9"/>
      <c r="L35" s="17">
        <f t="shared" si="9"/>
        <v>0</v>
      </c>
      <c r="M35" s="17">
        <f t="shared" si="10"/>
        <v>0</v>
      </c>
      <c r="N35" s="10"/>
      <c r="O35" s="11"/>
    </row>
    <row r="36" spans="1:15" s="5" customFormat="1" ht="16.2" thickBot="1" x14ac:dyDescent="0.35">
      <c r="A36" s="152">
        <f t="shared" si="11"/>
        <v>8</v>
      </c>
      <c r="B36" s="160"/>
      <c r="C36" s="84" t="str">
        <f>IF(B36=0,"",LOOKUP($B36,'Course List'!$C$6:$C$1017,'Course List'!D$6:D$1017))</f>
        <v/>
      </c>
      <c r="D36" s="84" t="str">
        <f>IF(B36=0,"",LOOKUP($B36,'Course List'!$C$6:$C$1017,'Course List'!E$6:E$1017))</f>
        <v/>
      </c>
      <c r="E36" s="83" t="str">
        <f>IF(B36=0,"",LOOKUP($B36,'Course List'!$C$6:$C$1017,'Course List'!F$6:F$1017))</f>
        <v/>
      </c>
      <c r="F36" s="84" t="str">
        <f>IF(B36=0,"",LOOKUP($B36,'Course List'!$C$6:$C$1017,'Course List'!G$6:G$1017))</f>
        <v/>
      </c>
      <c r="G36" s="84" t="str">
        <f>IF(B36=0,"",LOOKUP($B36,'Course List'!$C$6:$C$1017,'Course List'!H$6:H$1017))</f>
        <v/>
      </c>
      <c r="H36" s="48"/>
      <c r="I36" s="50"/>
      <c r="J36" s="36" t="str">
        <f>IF(H36=0,"",LOOKUP(H36,'GPA Table'!$B$5:$B$16,'GPA Table'!$E$5:$E$16))</f>
        <v/>
      </c>
      <c r="K36" s="9"/>
      <c r="L36" s="17">
        <f t="shared" si="9"/>
        <v>0</v>
      </c>
      <c r="M36" s="17">
        <f t="shared" si="10"/>
        <v>0</v>
      </c>
      <c r="N36" s="10"/>
      <c r="O36" s="11"/>
    </row>
    <row r="37" spans="1:15" s="29" customFormat="1" ht="16.2" thickBot="1" x14ac:dyDescent="0.35">
      <c r="A37" s="148"/>
      <c r="B37" s="149" t="str">
        <f>B28</f>
        <v>Semester</v>
      </c>
      <c r="C37" s="149">
        <f>C28+1</f>
        <v>4</v>
      </c>
      <c r="D37" s="149" t="str">
        <f>D28</f>
        <v>Total Credit Hours</v>
      </c>
      <c r="E37" s="149">
        <f>SUM(E38:E45)</f>
        <v>18</v>
      </c>
      <c r="F37" s="150" t="str">
        <f>F19</f>
        <v>SPRING</v>
      </c>
      <c r="G37" s="150">
        <f>G28+1</f>
        <v>2015</v>
      </c>
      <c r="H37" s="45"/>
      <c r="I37" s="46"/>
      <c r="J37" s="55">
        <f>IF(M37=0,0,ROUND(L37/M37,2))</f>
        <v>0</v>
      </c>
      <c r="K37" s="13"/>
      <c r="L37" s="38">
        <f>SUM(L38:L45)</f>
        <v>0</v>
      </c>
      <c r="M37" s="39">
        <f t="shared" ref="M37" si="12">SUM(M38:M45)</f>
        <v>0</v>
      </c>
      <c r="N37" s="14"/>
      <c r="O37" s="12"/>
    </row>
    <row r="38" spans="1:15" s="5" customFormat="1" x14ac:dyDescent="0.3">
      <c r="A38" s="151">
        <v>1</v>
      </c>
      <c r="B38" s="128" t="s">
        <v>423</v>
      </c>
      <c r="C38" s="129" t="str">
        <f>IF(B38=0,"",LOOKUP($B38,'Course List'!$C$6:$C$1017,'Course List'!D$6:D$1017))</f>
        <v>  058</v>
      </c>
      <c r="D38" s="129" t="str">
        <f>IF(B38=0,"",LOOKUP($B38,'Course List'!$C$6:$C$1017,'Course List'!E$6:E$1017))</f>
        <v> Analytical Mechanics II (w recitation)</v>
      </c>
      <c r="E38" s="129">
        <f>IF(B38=0,"",LOOKUP($B38,'Course List'!$C$6:$C$1017,'Course List'!F$6:F$1017))</f>
        <v>3</v>
      </c>
      <c r="F38" s="129" t="str">
        <f>IF(B38=0,"",LOOKUP($B38,'Course List'!$C$6:$C$1017,'Course List'!G$6:G$1017))</f>
        <v>F &amp; S</v>
      </c>
      <c r="G38" s="129" t="str">
        <f>IF(B38=0,"",LOOKUP($B38,'Course List'!$C$6:$C$1017,'Course List'!H$6:H$1017))</f>
        <v>ApSc 2057 (57)</v>
      </c>
      <c r="H38" s="47"/>
      <c r="I38" s="49"/>
      <c r="J38" s="34" t="str">
        <f>IF(H38=0,"",LOOKUP(H38,'GPA Table'!$B$5:$B$16,'GPA Table'!$E$5:$E$16))</f>
        <v/>
      </c>
      <c r="K38" s="9"/>
      <c r="L38" s="17">
        <f t="shared" ref="L38:L45" si="13">IF(E38=0,0,IF(H38=0,0,J38*E38))</f>
        <v>0</v>
      </c>
      <c r="M38" s="17">
        <f t="shared" ref="M38:M45" si="14">IF(H38=0,0,E38)</f>
        <v>0</v>
      </c>
      <c r="N38" s="10"/>
      <c r="O38" s="11"/>
    </row>
    <row r="39" spans="1:15" s="5" customFormat="1" x14ac:dyDescent="0.3">
      <c r="A39" s="151">
        <f>A38+1</f>
        <v>2</v>
      </c>
      <c r="B39" s="130" t="s">
        <v>297</v>
      </c>
      <c r="C39" s="129" t="str">
        <f>IF(B39=0,"",LOOKUP($B39,'Course List'!$C$6:$C$1017,'Course List'!D$6:D$1017))</f>
        <v>  117</v>
      </c>
      <c r="D39" s="129" t="str">
        <f>IF(B39=0,"",LOOKUP($B39,'Course List'!$C$6:$C$1017,'Course List'!E$6:E$1017))</f>
        <v> Engineering Computations (w recitation)</v>
      </c>
      <c r="E39" s="129">
        <f>IF(B39=0,"",LOOKUP($B39,'Course List'!$C$6:$C$1017,'Course List'!F$6:F$1017))</f>
        <v>3</v>
      </c>
      <c r="F39" s="129" t="str">
        <f>IF(B39=0,"",LOOKUP($B39,'Course List'!$C$6:$C$1017,'Course List'!G$6:G$1017))</f>
        <v>S</v>
      </c>
      <c r="G39" s="129" t="str">
        <f>IF(B39=0,"",LOOKUP($B39,'Course List'!$C$6:$C$1017,'Course List'!H$6:H$1017))</f>
        <v>CSCI 1121</v>
      </c>
      <c r="H39" s="47"/>
      <c r="I39" s="49"/>
      <c r="J39" s="35" t="str">
        <f>IF(H39=0,"",LOOKUP(H39,'GPA Table'!$B$5:$B$16,'GPA Table'!$E$5:$E$16))</f>
        <v/>
      </c>
      <c r="K39" s="9"/>
      <c r="L39" s="17">
        <f t="shared" si="13"/>
        <v>0</v>
      </c>
      <c r="M39" s="17">
        <f t="shared" si="14"/>
        <v>0</v>
      </c>
      <c r="N39" s="10"/>
      <c r="O39" s="11"/>
    </row>
    <row r="40" spans="1:15" s="5" customFormat="1" x14ac:dyDescent="0.3">
      <c r="A40" s="151">
        <f t="shared" ref="A40:A42" si="15">A39+1</f>
        <v>3</v>
      </c>
      <c r="B40" s="128" t="s">
        <v>298</v>
      </c>
      <c r="C40" s="129" t="str">
        <f>IF(B40=0,"",LOOKUP($B40,'Course List'!$C$6:$C$1017,'Course List'!D$6:D$1017))</f>
        <v>  120</v>
      </c>
      <c r="D40" s="129" t="str">
        <f>IF(B40=0,"",LOOKUP($B40,'Course List'!$C$6:$C$1017,'Course List'!E$6:E$1017))</f>
        <v> Intro to Mechanics of Solids</v>
      </c>
      <c r="E40" s="129">
        <f>IF(B40=0,"",LOOKUP($B40,'Course List'!$C$6:$C$1017,'Course List'!F$6:F$1017))</f>
        <v>3</v>
      </c>
      <c r="F40" s="129" t="str">
        <f>IF(B40=0,"",LOOKUP($B40,'Course List'!$C$6:$C$1017,'Course List'!G$6:G$1017))</f>
        <v>F &amp; S</v>
      </c>
      <c r="G40" s="129" t="str">
        <f>IF(B40=0,"",LOOKUP($B40,'Course List'!$C$6:$C$1017,'Course List'!H$6:H$1017))</f>
        <v>ApSc 2057 (57), ApSc 2113 (113)</v>
      </c>
      <c r="H40" s="47"/>
      <c r="I40" s="49"/>
      <c r="J40" s="35" t="str">
        <f>IF(H40=0,"",LOOKUP(H40,'GPA Table'!$B$5:$B$16,'GPA Table'!$E$5:$E$16))</f>
        <v/>
      </c>
      <c r="K40" s="9"/>
      <c r="L40" s="17">
        <f t="shared" si="13"/>
        <v>0</v>
      </c>
      <c r="M40" s="17">
        <f t="shared" si="14"/>
        <v>0</v>
      </c>
      <c r="N40" s="10"/>
      <c r="O40" s="11"/>
    </row>
    <row r="41" spans="1:15" s="5" customFormat="1" ht="17.399999999999999" customHeight="1" x14ac:dyDescent="0.3">
      <c r="A41" s="151">
        <f t="shared" si="15"/>
        <v>4</v>
      </c>
      <c r="B41" s="128" t="s">
        <v>306</v>
      </c>
      <c r="C41" s="129" t="str">
        <f>IF(B41=0,"",LOOKUP($B41,'Course List'!$C$6:$C$1017,'Course List'!D$6:D$1017))</f>
        <v>  170</v>
      </c>
      <c r="D41" s="129" t="str">
        <f>IF(B41=0,"",LOOKUP($B41,'Course List'!$C$6:$C$1017,'Course List'!E$6:E$1017))</f>
        <v> Intro to Transportation Engine</v>
      </c>
      <c r="E41" s="129">
        <f>IF(B41=0,"",LOOKUP($B41,'Course List'!$C$6:$C$1017,'Course List'!F$6:F$1017))</f>
        <v>3</v>
      </c>
      <c r="F41" s="129" t="str">
        <f>IF(B41=0,"",LOOKUP($B41,'Course List'!$C$6:$C$1017,'Course List'!G$6:G$1017))</f>
        <v>S</v>
      </c>
      <c r="G41" s="129" t="str">
        <f>IF(B41=0,"",LOOKUP($B41,'Course List'!$C$6:$C$1017,'Course List'!H$6:H$1017))</f>
        <v>Math 2233 (33)</v>
      </c>
      <c r="H41" s="47"/>
      <c r="I41" s="49"/>
      <c r="J41" s="35" t="str">
        <f>IF(H41=0,"",LOOKUP(H41,'GPA Table'!$B$5:$B$16,'GPA Table'!$E$5:$E$16))</f>
        <v/>
      </c>
      <c r="K41" s="9"/>
      <c r="L41" s="17">
        <f t="shared" si="13"/>
        <v>0</v>
      </c>
      <c r="M41" s="17">
        <f t="shared" si="14"/>
        <v>0</v>
      </c>
      <c r="N41" s="10"/>
      <c r="O41" s="11"/>
    </row>
    <row r="42" spans="1:15" s="5" customFormat="1" x14ac:dyDescent="0.3">
      <c r="A42" s="151">
        <f t="shared" si="15"/>
        <v>5</v>
      </c>
      <c r="B42" s="128" t="s">
        <v>424</v>
      </c>
      <c r="C42" s="129">
        <f>IF(B42=0,"",LOOKUP($B42,'Course List'!$C$6:$C$1017,'Course List'!D$6:D$1017))</f>
        <v>1</v>
      </c>
      <c r="D42" s="129" t="str">
        <f>IF(B42=0,"",LOOKUP($B42,'Course List'!$C$6:$C$1017,'Course List'!E$6:E$1017))</f>
        <v>Physical Geology</v>
      </c>
      <c r="E42" s="129">
        <f>IF(B42=0,"",LOOKUP($B42,'Course List'!$C$6:$C$1017,'Course List'!F$6:F$1017))</f>
        <v>3</v>
      </c>
      <c r="F42" s="129" t="str">
        <f>IF(B42=0,"",LOOKUP($B42,'Course List'!$C$6:$C$1017,'Course List'!G$6:G$1017))</f>
        <v>F &amp; S</v>
      </c>
      <c r="G42" s="129" t="str">
        <f>IF(B42=0,"",LOOKUP($B42,'Course List'!$C$6:$C$1017,'Course List'!H$6:H$1017))</f>
        <v xml:space="preserve"> ---</v>
      </c>
      <c r="H42" s="47"/>
      <c r="I42" s="49"/>
      <c r="J42" s="35" t="str">
        <f>IF(H42=0,"",LOOKUP(H42,'GPA Table'!$B$5:$B$16,'GPA Table'!$E$5:$E$16))</f>
        <v/>
      </c>
      <c r="K42" s="9"/>
      <c r="L42" s="17">
        <f t="shared" si="13"/>
        <v>0</v>
      </c>
      <c r="M42" s="17">
        <f t="shared" si="14"/>
        <v>0</v>
      </c>
      <c r="N42" s="10"/>
      <c r="O42" s="11"/>
    </row>
    <row r="43" spans="1:15" s="5" customFormat="1" x14ac:dyDescent="0.3">
      <c r="A43" s="151">
        <f>A42+1</f>
        <v>6</v>
      </c>
      <c r="B43" s="128" t="s">
        <v>11</v>
      </c>
      <c r="C43" s="129" t="str">
        <f>IF(B43=0,"",LOOKUP($B43,'Course List'!$C$6:$C$1017,'Course List'!D$6:D$1017))</f>
        <v>---</v>
      </c>
      <c r="D43" s="129" t="str">
        <f>IF(B43=0,"",LOOKUP($B43,'Course List'!$C$6:$C$1017,'Course List'!E$6:E$1017))</f>
        <v>See the H/SS List</v>
      </c>
      <c r="E43" s="129">
        <f>IF(B43=0,"",LOOKUP($B43,'Course List'!$C$6:$C$1017,'Course List'!F$6:F$1017))</f>
        <v>3</v>
      </c>
      <c r="F43" s="129" t="str">
        <f>IF(B43=0,"",LOOKUP($B43,'Course List'!$C$6:$C$1017,'Course List'!G$6:G$1017))</f>
        <v>F &amp; S</v>
      </c>
      <c r="G43" s="129" t="str">
        <f>IF(B43=0,"",LOOKUP($B43,'Course List'!$C$6:$C$1017,'Course List'!H$6:H$1017))</f>
        <v xml:space="preserve"> ---</v>
      </c>
      <c r="H43" s="47"/>
      <c r="I43" s="49"/>
      <c r="J43" s="35" t="str">
        <f>IF(H43=0,"",LOOKUP(H43,'GPA Table'!$B$5:$B$16,'GPA Table'!$E$5:$E$16))</f>
        <v/>
      </c>
      <c r="K43" s="9"/>
      <c r="L43" s="17">
        <f t="shared" si="13"/>
        <v>0</v>
      </c>
      <c r="M43" s="17">
        <f t="shared" si="14"/>
        <v>0</v>
      </c>
      <c r="N43" s="10"/>
      <c r="O43" s="11"/>
    </row>
    <row r="44" spans="1:15" s="5" customFormat="1" x14ac:dyDescent="0.3">
      <c r="A44" s="151">
        <f>A43+1</f>
        <v>7</v>
      </c>
      <c r="B44" s="158"/>
      <c r="C44" s="83" t="str">
        <f>IF(B44=0,"",LOOKUP($B44,'Course List'!$C$6:$C$1017,'Course List'!D$6:D$1017))</f>
        <v/>
      </c>
      <c r="D44" s="83" t="str">
        <f>IF(B44=0,"",LOOKUP($B44,'Course List'!$C$6:$C$1017,'Course List'!E$6:E$1017))</f>
        <v/>
      </c>
      <c r="E44" s="83" t="str">
        <f>IF(B44=0,"",LOOKUP($B44,'Course List'!$C$6:$C$1017,'Course List'!F$6:F$1017))</f>
        <v/>
      </c>
      <c r="F44" s="83" t="str">
        <f>IF(B44=0,"",LOOKUP($B44,'Course List'!$C$6:$C$1017,'Course List'!G$6:G$1017))</f>
        <v/>
      </c>
      <c r="G44" s="83" t="str">
        <f>IF(B44=0,"",LOOKUP($B44,'Course List'!$C$6:$C$1017,'Course List'!H$6:H$1017))</f>
        <v/>
      </c>
      <c r="H44" s="47"/>
      <c r="I44" s="49"/>
      <c r="J44" s="35" t="str">
        <f>IF(H44=0,"",LOOKUP(H44,'GPA Table'!$B$5:$B$16,'GPA Table'!$E$5:$E$16))</f>
        <v/>
      </c>
      <c r="K44" s="9"/>
      <c r="L44" s="17">
        <f t="shared" si="13"/>
        <v>0</v>
      </c>
      <c r="M44" s="17">
        <f t="shared" si="14"/>
        <v>0</v>
      </c>
      <c r="N44" s="10"/>
      <c r="O44" s="11"/>
    </row>
    <row r="45" spans="1:15" s="5" customFormat="1" ht="16.2" thickBot="1" x14ac:dyDescent="0.35">
      <c r="A45" s="152">
        <f t="shared" ref="A45" si="16">A44+1</f>
        <v>8</v>
      </c>
      <c r="B45" s="160"/>
      <c r="C45" s="84" t="str">
        <f>IF(B45=0,"",LOOKUP($B45,'Course List'!$C$6:$C$1017,'Course List'!D$6:D$1017))</f>
        <v/>
      </c>
      <c r="D45" s="84" t="str">
        <f>IF(B45=0,"",LOOKUP($B45,'Course List'!$C$6:$C$1017,'Course List'!E$6:E$1017))</f>
        <v/>
      </c>
      <c r="E45" s="83" t="str">
        <f>IF(B45=0,"",LOOKUP($B45,'Course List'!$C$6:$C$1017,'Course List'!F$6:F$1017))</f>
        <v/>
      </c>
      <c r="F45" s="84" t="str">
        <f>IF(B45=0,"",LOOKUP($B45,'Course List'!$C$6:$C$1017,'Course List'!G$6:G$1017))</f>
        <v/>
      </c>
      <c r="G45" s="84" t="str">
        <f>IF(B45=0,"",LOOKUP($B45,'Course List'!$C$6:$C$1017,'Course List'!H$6:H$1017))</f>
        <v/>
      </c>
      <c r="H45" s="48"/>
      <c r="I45" s="50"/>
      <c r="J45" s="36" t="str">
        <f>IF(H45=0,"",LOOKUP(H45,'GPA Table'!$B$5:$B$16,'GPA Table'!$E$5:$E$16))</f>
        <v/>
      </c>
      <c r="K45" s="9"/>
      <c r="L45" s="17">
        <f t="shared" si="13"/>
        <v>0</v>
      </c>
      <c r="M45" s="17">
        <f t="shared" si="14"/>
        <v>0</v>
      </c>
      <c r="N45" s="10"/>
      <c r="O45" s="11"/>
    </row>
    <row r="46" spans="1:15" s="29" customFormat="1" ht="16.2" thickBot="1" x14ac:dyDescent="0.35">
      <c r="A46" s="148"/>
      <c r="B46" s="149" t="str">
        <f>B37</f>
        <v>Semester</v>
      </c>
      <c r="C46" s="149">
        <f>C37+1</f>
        <v>5</v>
      </c>
      <c r="D46" s="149" t="str">
        <f>D37</f>
        <v>Total Credit Hours</v>
      </c>
      <c r="E46" s="149">
        <f>SUM(E47:E54)</f>
        <v>18</v>
      </c>
      <c r="F46" s="150" t="str">
        <f>F28</f>
        <v>FALL</v>
      </c>
      <c r="G46" s="150">
        <f>G37</f>
        <v>2015</v>
      </c>
      <c r="H46" s="45"/>
      <c r="I46" s="46"/>
      <c r="J46" s="55">
        <f>IF(M46=0,0,ROUND(L46/M46,2))</f>
        <v>0</v>
      </c>
      <c r="K46" s="13"/>
      <c r="L46" s="38">
        <f t="shared" ref="L46:M46" si="17">SUM(L47:L54)</f>
        <v>0</v>
      </c>
      <c r="M46" s="39">
        <f t="shared" si="17"/>
        <v>0</v>
      </c>
      <c r="N46" s="14"/>
      <c r="O46" s="12"/>
    </row>
    <row r="47" spans="1:15" s="5" customFormat="1" x14ac:dyDescent="0.3">
      <c r="A47" s="151">
        <v>1</v>
      </c>
      <c r="B47" s="128" t="s">
        <v>425</v>
      </c>
      <c r="C47" s="129">
        <f>IF(B47=0,"",LOOKUP($B47,'Course List'!$C$6:$C$1017,'Course List'!D$6:D$1017))</f>
        <v>115</v>
      </c>
      <c r="D47" s="129" t="str">
        <f>IF(B47=0,"",LOOKUP($B47,'Course List'!$C$6:$C$1017,'Course List'!E$6:E$1017))</f>
        <v>Engineering Analysis III</v>
      </c>
      <c r="E47" s="129">
        <f>IF(B47=0,"",LOOKUP($B47,'Course List'!$C$6:$C$1017,'Course List'!F$6:F$1017))</f>
        <v>3</v>
      </c>
      <c r="F47" s="129" t="str">
        <f>IF(B47=0,"",LOOKUP($B47,'Course List'!$C$6:$C$1017,'Course List'!G$6:G$1017))</f>
        <v>F &amp; S</v>
      </c>
      <c r="G47" s="129" t="str">
        <f>IF(B47=0,"",LOOKUP($B47,'Course List'!$C$6:$C$1017,'Course List'!H$6:H$1017))</f>
        <v>Math 1232 (32), UW 1020 (20)</v>
      </c>
      <c r="H47" s="47"/>
      <c r="I47" s="49"/>
      <c r="J47" s="34" t="str">
        <f>IF(H47=0,"",LOOKUP(H47,'GPA Table'!$B$5:$B$16,'GPA Table'!$E$5:$E$16))</f>
        <v/>
      </c>
      <c r="K47" s="9"/>
      <c r="L47" s="17">
        <f t="shared" ref="L47:L54" si="18">IF(E47=0,0,IF(H47=0,0,J47*E47))</f>
        <v>0</v>
      </c>
      <c r="M47" s="17">
        <f t="shared" ref="M47:M54" si="19">IF(H47=0,0,E47)</f>
        <v>0</v>
      </c>
      <c r="N47" s="10"/>
      <c r="O47" s="11"/>
    </row>
    <row r="48" spans="1:15" s="5" customFormat="1" x14ac:dyDescent="0.3">
      <c r="A48" s="151">
        <f>A47+1</f>
        <v>2</v>
      </c>
      <c r="B48" s="130" t="s">
        <v>307</v>
      </c>
      <c r="C48" s="129" t="str">
        <f>IF(B48=0,"",LOOKUP($B48,'Course List'!$C$6:$C$1017,'Course List'!D$6:D$1017))</f>
        <v>  166</v>
      </c>
      <c r="D48" s="129" t="str">
        <f>IF(B48=0,"",LOOKUP($B48,'Course List'!$C$6:$C$1017,'Course List'!E$6:E$1017))</f>
        <v> Materials Engineering</v>
      </c>
      <c r="E48" s="129">
        <f>IF(B48=0,"",LOOKUP($B48,'Course List'!$C$6:$C$1017,'Course List'!F$6:F$1017))</f>
        <v>2</v>
      </c>
      <c r="F48" s="129" t="str">
        <f>IF(B48=0,"",LOOKUP($B48,'Course List'!$C$6:$C$1017,'Course List'!G$6:G$1017))</f>
        <v>F</v>
      </c>
      <c r="G48" s="129" t="str">
        <f>IF(B48=0,"",LOOKUP($B48,'Course List'!$C$6:$C$1017,'Course List'!H$6:H$1017))</f>
        <v xml:space="preserve">CE 2220 (120) </v>
      </c>
      <c r="H48" s="47"/>
      <c r="I48" s="49"/>
      <c r="J48" s="35" t="str">
        <f>IF(H48=0,"",LOOKUP(H48,'GPA Table'!$B$5:$B$16,'GPA Table'!$E$5:$E$16))</f>
        <v/>
      </c>
      <c r="K48" s="9"/>
      <c r="L48" s="17">
        <f t="shared" si="18"/>
        <v>0</v>
      </c>
      <c r="M48" s="17">
        <f t="shared" si="19"/>
        <v>0</v>
      </c>
      <c r="N48" s="10"/>
      <c r="O48" s="11"/>
    </row>
    <row r="49" spans="1:15" s="5" customFormat="1" x14ac:dyDescent="0.3">
      <c r="A49" s="151">
        <f t="shared" ref="A49:A51" si="20">A48+1</f>
        <v>3</v>
      </c>
      <c r="B49" s="128" t="s">
        <v>308</v>
      </c>
      <c r="C49" s="129" t="str">
        <f>IF(B49=0,"",LOOKUP($B49,'Course List'!$C$6:$C$1017,'Course List'!D$6:D$1017))</f>
        <v>  167W</v>
      </c>
      <c r="D49" s="129" t="str">
        <f>IF(B49=0,"",LOOKUP($B49,'Course List'!$C$6:$C$1017,'Course List'!E$6:E$1017))</f>
        <v> Mechanics of Materials Lab (WID)</v>
      </c>
      <c r="E49" s="129">
        <f>IF(B49=0,"",LOOKUP($B49,'Course List'!$C$6:$C$1017,'Course List'!F$6:F$1017))</f>
        <v>1</v>
      </c>
      <c r="F49" s="129" t="str">
        <f>IF(B49=0,"",LOOKUP($B49,'Course List'!$C$6:$C$1017,'Course List'!G$6:G$1017))</f>
        <v>F</v>
      </c>
      <c r="G49" s="129" t="str">
        <f>IF(B49=0,"",LOOKUP($B49,'Course List'!$C$6:$C$1017,'Course List'!H$6:H$1017))</f>
        <v xml:space="preserve">CE 2220 (120) </v>
      </c>
      <c r="H49" s="47"/>
      <c r="I49" s="49"/>
      <c r="J49" s="35" t="str">
        <f>IF(H49=0,"",LOOKUP(H49,'GPA Table'!$B$5:$B$16,'GPA Table'!$E$5:$E$16))</f>
        <v/>
      </c>
      <c r="K49" s="9"/>
      <c r="L49" s="17">
        <f t="shared" si="18"/>
        <v>0</v>
      </c>
      <c r="M49" s="17">
        <f t="shared" si="19"/>
        <v>0</v>
      </c>
      <c r="N49" s="10"/>
      <c r="O49" s="11"/>
    </row>
    <row r="50" spans="1:15" s="5" customFormat="1" ht="17.399999999999999" customHeight="1" x14ac:dyDescent="0.3">
      <c r="A50" s="151">
        <f t="shared" si="20"/>
        <v>4</v>
      </c>
      <c r="B50" s="128" t="s">
        <v>309</v>
      </c>
      <c r="C50" s="129" t="str">
        <f>IF(B50=0,"",LOOKUP($B50,'Course List'!$C$6:$C$1017,'Course List'!D$6:D$1017))</f>
        <v>  121</v>
      </c>
      <c r="D50" s="129" t="str">
        <f>IF(B50=0,"",LOOKUP($B50,'Course List'!$C$6:$C$1017,'Course List'!E$6:E$1017))</f>
        <v> Structural Theory I (w recitation)</v>
      </c>
      <c r="E50" s="129">
        <f>IF(B50=0,"",LOOKUP($B50,'Course List'!$C$6:$C$1017,'Course List'!F$6:F$1017))</f>
        <v>3</v>
      </c>
      <c r="F50" s="129" t="str">
        <f>IF(B50=0,"",LOOKUP($B50,'Course List'!$C$6:$C$1017,'Course List'!G$6:G$1017))</f>
        <v>F</v>
      </c>
      <c r="G50" s="129" t="str">
        <f>IF(B50=0,"",LOOKUP($B50,'Course List'!$C$6:$C$1017,'Course List'!H$6:H$1017))</f>
        <v>CE 2210 (117), CE 2220 (120)</v>
      </c>
      <c r="H50" s="47"/>
      <c r="I50" s="49"/>
      <c r="J50" s="35" t="str">
        <f>IF(H50=0,"",LOOKUP(H50,'GPA Table'!$B$5:$B$16,'GPA Table'!$E$5:$E$16))</f>
        <v/>
      </c>
      <c r="K50" s="9"/>
      <c r="L50" s="17">
        <f t="shared" si="18"/>
        <v>0</v>
      </c>
      <c r="M50" s="17">
        <f t="shared" si="19"/>
        <v>0</v>
      </c>
      <c r="N50" s="10"/>
      <c r="O50" s="11"/>
    </row>
    <row r="51" spans="1:15" s="5" customFormat="1" ht="31.2" x14ac:dyDescent="0.3">
      <c r="A51" s="151">
        <f t="shared" si="20"/>
        <v>5</v>
      </c>
      <c r="B51" s="128" t="s">
        <v>316</v>
      </c>
      <c r="C51" s="129" t="str">
        <f>IF(B51=0,"",LOOKUP($B51,'Course List'!$C$6:$C$1017,'Course List'!D$6:D$1017))</f>
        <v>  171</v>
      </c>
      <c r="D51" s="129" t="str">
        <f>IF(B51=0,"",LOOKUP($B51,'Course List'!$C$6:$C$1017,'Course List'!E$6:E$1017))</f>
        <v> Highway Engineering &amp; Design</v>
      </c>
      <c r="E51" s="129">
        <f>IF(B51=0,"",LOOKUP($B51,'Course List'!$C$6:$C$1017,'Course List'!F$6:F$1017))</f>
        <v>3</v>
      </c>
      <c r="F51" s="129" t="str">
        <f>IF(B51=0,"",LOOKUP($B51,'Course List'!$C$6:$C$1017,'Course List'!G$6:G$1017))</f>
        <v>F</v>
      </c>
      <c r="G51" s="129" t="str">
        <f>IF(B51=0,"",LOOKUP($B51,'Course List'!$C$6:$C$1017,'Course List'!H$6:H$1017))</f>
        <v>Math 2233 (33) or ApSc 3115 (115), CE 2220 (120)</v>
      </c>
      <c r="H51" s="47"/>
      <c r="I51" s="49"/>
      <c r="J51" s="35" t="str">
        <f>IF(H51=0,"",LOOKUP(H51,'GPA Table'!$B$5:$B$16,'GPA Table'!$E$5:$E$16))</f>
        <v/>
      </c>
      <c r="K51" s="9"/>
      <c r="L51" s="17">
        <f t="shared" si="18"/>
        <v>0</v>
      </c>
      <c r="M51" s="17">
        <f t="shared" si="19"/>
        <v>0</v>
      </c>
      <c r="N51" s="10"/>
      <c r="O51" s="11"/>
    </row>
    <row r="52" spans="1:15" s="5" customFormat="1" x14ac:dyDescent="0.3">
      <c r="A52" s="151">
        <f>A51+1</f>
        <v>6</v>
      </c>
      <c r="B52" s="128" t="s">
        <v>13</v>
      </c>
      <c r="C52" s="129" t="str">
        <f>IF(B52=0,"",LOOKUP($B52,'Course List'!$C$6:$C$1017,'Course List'!D$6:D$1017))</f>
        <v>---</v>
      </c>
      <c r="D52" s="129" t="str">
        <f>IF(B52=0,"",LOOKUP($B52,'Course List'!$C$6:$C$1017,'Course List'!E$6:E$1017))</f>
        <v>See the H/SS List</v>
      </c>
      <c r="E52" s="129">
        <f>IF(B52=0,"",LOOKUP($B52,'Course List'!$C$6:$C$1017,'Course List'!F$6:F$1017))</f>
        <v>3</v>
      </c>
      <c r="F52" s="129" t="str">
        <f>IF(B52=0,"",LOOKUP($B52,'Course List'!$C$6:$C$1017,'Course List'!G$6:G$1017))</f>
        <v>F &amp; S</v>
      </c>
      <c r="G52" s="129" t="str">
        <f>IF(B52=0,"",LOOKUP($B52,'Course List'!$C$6:$C$1017,'Course List'!H$6:H$1017))</f>
        <v xml:space="preserve"> ---</v>
      </c>
      <c r="H52" s="47"/>
      <c r="I52" s="49"/>
      <c r="J52" s="35" t="str">
        <f>IF(H52=0,"",LOOKUP(H52,'GPA Table'!$B$5:$B$16,'GPA Table'!$E$5:$E$16))</f>
        <v/>
      </c>
      <c r="K52" s="9"/>
      <c r="L52" s="17">
        <f t="shared" si="18"/>
        <v>0</v>
      </c>
      <c r="M52" s="17">
        <f t="shared" si="19"/>
        <v>0</v>
      </c>
      <c r="N52" s="10"/>
      <c r="O52" s="11"/>
    </row>
    <row r="53" spans="1:15" s="5" customFormat="1" x14ac:dyDescent="0.3">
      <c r="A53" s="151">
        <f>A52+1</f>
        <v>7</v>
      </c>
      <c r="B53" s="128" t="s">
        <v>286</v>
      </c>
      <c r="C53" s="129">
        <f>IF(B53=0,"",LOOKUP($B53,'Course List'!$C$6:$C$1017,'Course List'!D$6:D$1017))</f>
        <v>126</v>
      </c>
      <c r="D53" s="129" t="str">
        <f>IF(B53=0,"",LOOKUP($B53,'Course List'!$C$6:$C$1017,'Course List'!E$6:E$1017))</f>
        <v>Fluid Mechanics</v>
      </c>
      <c r="E53" s="129">
        <f>IF(B53=0,"",LOOKUP($B53,'Course List'!$C$6:$C$1017,'Course List'!F$6:F$1017))</f>
        <v>3</v>
      </c>
      <c r="F53" s="129" t="str">
        <f>IF(B53=0,"",LOOKUP($B53,'Course List'!$C$6:$C$1017,'Course List'!G$6:G$1017))</f>
        <v>F</v>
      </c>
      <c r="G53" s="129" t="str">
        <f>IF(B53=0,"",LOOKUP($B53,'Course List'!$C$6:$C$1017,'Course List'!H$6:H$1017))</f>
        <v>ApSc 2058 (58)</v>
      </c>
      <c r="H53" s="47"/>
      <c r="I53" s="49"/>
      <c r="J53" s="35" t="str">
        <f>IF(H53=0,"",LOOKUP(H53,'GPA Table'!$B$5:$B$16,'GPA Table'!$E$5:$E$16))</f>
        <v/>
      </c>
      <c r="K53" s="9"/>
      <c r="L53" s="17">
        <f t="shared" si="18"/>
        <v>0</v>
      </c>
      <c r="M53" s="17">
        <f t="shared" si="19"/>
        <v>0</v>
      </c>
      <c r="N53" s="10"/>
      <c r="O53" s="11"/>
    </row>
    <row r="54" spans="1:15" s="5" customFormat="1" ht="16.2" thickBot="1" x14ac:dyDescent="0.35">
      <c r="A54" s="152">
        <f t="shared" ref="A54" si="21">A53+1</f>
        <v>8</v>
      </c>
      <c r="B54" s="160"/>
      <c r="C54" s="84" t="str">
        <f>IF(B54=0,"",LOOKUP($B54,'Course List'!$C$6:$C$1017,'Course List'!D$6:D$1017))</f>
        <v/>
      </c>
      <c r="D54" s="84" t="str">
        <f>IF(B54=0,"",LOOKUP($B54,'Course List'!$C$6:$C$1017,'Course List'!E$6:E$1017))</f>
        <v/>
      </c>
      <c r="E54" s="83" t="str">
        <f>IF(B54=0,"",LOOKUP($B54,'Course List'!$C$6:$C$1017,'Course List'!F$6:F$1017))</f>
        <v/>
      </c>
      <c r="F54" s="84" t="str">
        <f>IF(B54=0,"",LOOKUP($B54,'Course List'!$C$6:$C$1017,'Course List'!G$6:G$1017))</f>
        <v/>
      </c>
      <c r="G54" s="84" t="str">
        <f>IF(B54=0,"",LOOKUP($B54,'Course List'!$C$6:$C$1017,'Course List'!H$6:H$1017))</f>
        <v/>
      </c>
      <c r="H54" s="48"/>
      <c r="I54" s="50"/>
      <c r="J54" s="36" t="str">
        <f>IF(H54=0,"",LOOKUP(H54,'GPA Table'!$B$5:$B$16,'GPA Table'!$E$5:$E$16))</f>
        <v/>
      </c>
      <c r="K54" s="9"/>
      <c r="L54" s="17">
        <f t="shared" si="18"/>
        <v>0</v>
      </c>
      <c r="M54" s="17">
        <f t="shared" si="19"/>
        <v>0</v>
      </c>
      <c r="N54" s="10"/>
      <c r="O54" s="11"/>
    </row>
    <row r="55" spans="1:15" s="29" customFormat="1" ht="16.2" thickBot="1" x14ac:dyDescent="0.35">
      <c r="A55" s="148"/>
      <c r="B55" s="149" t="str">
        <f>B46</f>
        <v>Semester</v>
      </c>
      <c r="C55" s="149">
        <f>C46+1</f>
        <v>6</v>
      </c>
      <c r="D55" s="149" t="str">
        <f>D46</f>
        <v>Total Credit Hours</v>
      </c>
      <c r="E55" s="149">
        <f>SUM(E56:E63)</f>
        <v>17</v>
      </c>
      <c r="F55" s="150" t="str">
        <f>F37</f>
        <v>SPRING</v>
      </c>
      <c r="G55" s="150">
        <f>G46+1</f>
        <v>2016</v>
      </c>
      <c r="H55" s="45"/>
      <c r="I55" s="46"/>
      <c r="J55" s="55">
        <f>IF(M55=0,0,ROUND(L55/M55,2))</f>
        <v>0</v>
      </c>
      <c r="K55" s="13"/>
      <c r="L55" s="38">
        <f t="shared" ref="L55:M55" si="22">SUM(L56:L63)</f>
        <v>0</v>
      </c>
      <c r="M55" s="39">
        <f t="shared" si="22"/>
        <v>0</v>
      </c>
      <c r="N55" s="14"/>
      <c r="O55" s="12"/>
    </row>
    <row r="56" spans="1:15" s="5" customFormat="1" x14ac:dyDescent="0.3">
      <c r="A56" s="151">
        <v>1</v>
      </c>
      <c r="B56" s="128" t="s">
        <v>310</v>
      </c>
      <c r="C56" s="129" t="str">
        <f>IF(B56=0,"",LOOKUP($B56,'Course List'!$C$6:$C$1017,'Course List'!D$6:D$1017))</f>
        <v>  122</v>
      </c>
      <c r="D56" s="129" t="str">
        <f>IF(B56=0,"",LOOKUP($B56,'Course List'!$C$6:$C$1017,'Course List'!E$6:E$1017))</f>
        <v> Structural Theory II (w recitation)</v>
      </c>
      <c r="E56" s="129">
        <f>IF(B56=0,"",LOOKUP($B56,'Course List'!$C$6:$C$1017,'Course List'!F$6:F$1017))</f>
        <v>3</v>
      </c>
      <c r="F56" s="129" t="str">
        <f>IF(B56=0,"",LOOKUP($B56,'Course List'!$C$6:$C$1017,'Course List'!G$6:G$1017))</f>
        <v>S</v>
      </c>
      <c r="G56" s="129" t="str">
        <f>IF(B56=0,"",LOOKUP($B56,'Course List'!$C$6:$C$1017,'Course List'!H$6:H$1017))</f>
        <v>CE 3230 (121)</v>
      </c>
      <c r="H56" s="47"/>
      <c r="I56" s="49"/>
      <c r="J56" s="34" t="str">
        <f>IF(H56=0,"",LOOKUP(H56,'GPA Table'!$B$5:$B$16,'GPA Table'!$E$5:$E$16))</f>
        <v/>
      </c>
      <c r="K56" s="9"/>
      <c r="L56" s="17">
        <f t="shared" ref="L56:L63" si="23">IF(E56=0,0,IF(H56=0,0,J56*E56))</f>
        <v>0</v>
      </c>
      <c r="M56" s="17">
        <f t="shared" ref="M56:M63" si="24">IF(H56=0,0,E56)</f>
        <v>0</v>
      </c>
      <c r="N56" s="10"/>
      <c r="O56" s="11"/>
    </row>
    <row r="57" spans="1:15" s="5" customFormat="1" x14ac:dyDescent="0.3">
      <c r="A57" s="151">
        <f>A56+1</f>
        <v>2</v>
      </c>
      <c r="B57" s="130" t="s">
        <v>311</v>
      </c>
      <c r="C57" s="129" t="str">
        <f>IF(B57=0,"",LOOKUP($B57,'Course List'!$C$6:$C$1017,'Course List'!D$6:D$1017))</f>
        <v>  192</v>
      </c>
      <c r="D57" s="129" t="str">
        <f>IF(B57=0,"",LOOKUP($B57,'Course List'!$C$6:$C$1017,'Course List'!E$6:E$1017))</f>
        <v> Reinforced Concrete Structures</v>
      </c>
      <c r="E57" s="129">
        <f>IF(B57=0,"",LOOKUP($B57,'Course List'!$C$6:$C$1017,'Course List'!F$6:F$1017))</f>
        <v>3</v>
      </c>
      <c r="F57" s="129" t="str">
        <f>IF(B57=0,"",LOOKUP($B57,'Course List'!$C$6:$C$1017,'Course List'!G$6:G$1017))</f>
        <v>S</v>
      </c>
      <c r="G57" s="129" t="str">
        <f>IF(B57=0,"",LOOKUP($B57,'Course List'!$C$6:$C$1017,'Course List'!H$6:H$1017))</f>
        <v>Concurrent Registration CE 3240 (122)</v>
      </c>
      <c r="H57" s="47"/>
      <c r="I57" s="49"/>
      <c r="J57" s="35" t="str">
        <f>IF(H57=0,"",LOOKUP(H57,'GPA Table'!$B$5:$B$16,'GPA Table'!$E$5:$E$16))</f>
        <v/>
      </c>
      <c r="K57" s="9"/>
      <c r="L57" s="17">
        <f t="shared" si="23"/>
        <v>0</v>
      </c>
      <c r="M57" s="17">
        <f t="shared" si="24"/>
        <v>0</v>
      </c>
      <c r="N57" s="10"/>
      <c r="O57" s="11"/>
    </row>
    <row r="58" spans="1:15" s="5" customFormat="1" x14ac:dyDescent="0.3">
      <c r="A58" s="151">
        <f t="shared" ref="A58:A60" si="25">A57+1</f>
        <v>3</v>
      </c>
      <c r="B58" s="128" t="s">
        <v>312</v>
      </c>
      <c r="C58" s="129" t="str">
        <f>IF(B58=0,"",LOOKUP($B58,'Course List'!$C$6:$C$1017,'Course List'!D$6:D$1017))</f>
        <v>  194</v>
      </c>
      <c r="D58" s="129" t="str">
        <f>IF(B58=0,"",LOOKUP($B58,'Course List'!$C$6:$C$1017,'Course List'!E$6:E$1017))</f>
        <v> Envir Eng I:Water Resourc&amp;Qual</v>
      </c>
      <c r="E58" s="129">
        <f>IF(B58=0,"",LOOKUP($B58,'Course List'!$C$6:$C$1017,'Course List'!F$6:F$1017))</f>
        <v>3</v>
      </c>
      <c r="F58" s="129" t="str">
        <f>IF(B58=0,"",LOOKUP($B58,'Course List'!$C$6:$C$1017,'Course List'!G$6:G$1017))</f>
        <v>S</v>
      </c>
      <c r="G58" s="129" t="str">
        <f>IF(B58=0,"",LOOKUP($B58,'Course List'!$C$6:$C$1017,'Course List'!H$6:H$1017))</f>
        <v>CE3610 (193)</v>
      </c>
      <c r="H58" s="47"/>
      <c r="I58" s="49"/>
      <c r="J58" s="35" t="str">
        <f>IF(H58=0,"",LOOKUP(H58,'GPA Table'!$B$5:$B$16,'GPA Table'!$E$5:$E$16))</f>
        <v/>
      </c>
      <c r="K58" s="9"/>
      <c r="L58" s="17">
        <f t="shared" si="23"/>
        <v>0</v>
      </c>
      <c r="M58" s="17">
        <f t="shared" si="24"/>
        <v>0</v>
      </c>
      <c r="N58" s="10"/>
      <c r="O58" s="11"/>
    </row>
    <row r="59" spans="1:15" s="5" customFormat="1" ht="17.399999999999999" customHeight="1" x14ac:dyDescent="0.3">
      <c r="A59" s="151">
        <f t="shared" si="25"/>
        <v>4</v>
      </c>
      <c r="B59" s="128" t="s">
        <v>313</v>
      </c>
      <c r="C59" s="129" t="str">
        <f>IF(B59=0,"",LOOKUP($B59,'Course List'!$C$6:$C$1017,'Course List'!D$6:D$1017))</f>
        <v>  189</v>
      </c>
      <c r="D59" s="129" t="str">
        <f>IF(B59=0,"",LOOKUP($B59,'Course List'!$C$6:$C$1017,'Course List'!E$6:E$1017))</f>
        <v> Environmental Engineering Lab</v>
      </c>
      <c r="E59" s="129">
        <f>IF(B59=0,"",LOOKUP($B59,'Course List'!$C$6:$C$1017,'Course List'!F$6:F$1017))</f>
        <v>1</v>
      </c>
      <c r="F59" s="129" t="str">
        <f>IF(B59=0,"",LOOKUP($B59,'Course List'!$C$6:$C$1017,'Course List'!G$6:G$1017))</f>
        <v>S</v>
      </c>
      <c r="G59" s="129" t="str">
        <f>IF(B59=0,"",LOOKUP($B59,'Course List'!$C$6:$C$1017,'Course List'!H$6:H$1017))</f>
        <v>CE3610 (193)</v>
      </c>
      <c r="H59" s="47"/>
      <c r="I59" s="49"/>
      <c r="J59" s="35" t="str">
        <f>IF(H59=0,"",LOOKUP(H59,'GPA Table'!$B$5:$B$16,'GPA Table'!$E$5:$E$16))</f>
        <v/>
      </c>
      <c r="K59" s="9"/>
      <c r="L59" s="17">
        <f t="shared" si="23"/>
        <v>0</v>
      </c>
      <c r="M59" s="17">
        <f t="shared" si="24"/>
        <v>0</v>
      </c>
      <c r="N59" s="10"/>
      <c r="O59" s="11"/>
    </row>
    <row r="60" spans="1:15" s="5" customFormat="1" x14ac:dyDescent="0.3">
      <c r="A60" s="151">
        <f t="shared" si="25"/>
        <v>5</v>
      </c>
      <c r="B60" s="128" t="s">
        <v>314</v>
      </c>
      <c r="C60" s="129" t="str">
        <f>IF(B60=0,"",LOOKUP($B60,'Course List'!$C$6:$C$1017,'Course List'!D$6:D$1017))</f>
        <v>  193</v>
      </c>
      <c r="D60" s="129" t="str">
        <f>IF(B60=0,"",LOOKUP($B60,'Course List'!$C$6:$C$1017,'Course List'!E$6:E$1017))</f>
        <v> Hydraulics</v>
      </c>
      <c r="E60" s="129">
        <f>IF(B60=0,"",LOOKUP($B60,'Course List'!$C$6:$C$1017,'Course List'!F$6:F$1017))</f>
        <v>3</v>
      </c>
      <c r="F60" s="129" t="str">
        <f>IF(B60=0,"",LOOKUP($B60,'Course List'!$C$6:$C$1017,'Course List'!G$6:G$1017))</f>
        <v>S</v>
      </c>
      <c r="G60" s="129" t="str">
        <f>IF(B60=0,"",LOOKUP($B60,'Course List'!$C$6:$C$1017,'Course List'!H$6:H$1017))</f>
        <v>MAE 3126</v>
      </c>
      <c r="H60" s="47"/>
      <c r="I60" s="49"/>
      <c r="J60" s="35" t="str">
        <f>IF(H60=0,"",LOOKUP(H60,'GPA Table'!$B$5:$B$16,'GPA Table'!$E$5:$E$16))</f>
        <v/>
      </c>
      <c r="K60" s="9"/>
      <c r="L60" s="17">
        <f t="shared" si="23"/>
        <v>0</v>
      </c>
      <c r="M60" s="17">
        <f t="shared" si="24"/>
        <v>0</v>
      </c>
      <c r="N60" s="10"/>
      <c r="O60" s="11"/>
    </row>
    <row r="61" spans="1:15" s="5" customFormat="1" x14ac:dyDescent="0.3">
      <c r="A61" s="151">
        <f>A60+1</f>
        <v>6</v>
      </c>
      <c r="B61" s="128" t="s">
        <v>315</v>
      </c>
      <c r="C61" s="129" t="str">
        <f>IF(B61=0,"",LOOKUP($B61,'Course List'!$C$6:$C$1017,'Course List'!D$6:D$1017))</f>
        <v>  188</v>
      </c>
      <c r="D61" s="129" t="str">
        <f>IF(B61=0,"",LOOKUP($B61,'Course List'!$C$6:$C$1017,'Course List'!E$6:E$1017))</f>
        <v> Hydraulics Laboratory</v>
      </c>
      <c r="E61" s="129">
        <f>IF(B61=0,"",LOOKUP($B61,'Course List'!$C$6:$C$1017,'Course List'!F$6:F$1017))</f>
        <v>1</v>
      </c>
      <c r="F61" s="129" t="str">
        <f>IF(B61=0,"",LOOKUP($B61,'Course List'!$C$6:$C$1017,'Course List'!G$6:G$1017))</f>
        <v>S</v>
      </c>
      <c r="G61" s="129" t="str">
        <f>IF(B61=0,"",LOOKUP($B61,'Course List'!$C$6:$C$1017,'Course List'!H$6:H$1017))</f>
        <v>CE 3610 (193)</v>
      </c>
      <c r="H61" s="47"/>
      <c r="I61" s="49"/>
      <c r="J61" s="35" t="str">
        <f>IF(H61=0,"",LOOKUP(H61,'GPA Table'!$B$5:$B$16,'GPA Table'!$E$5:$E$16))</f>
        <v/>
      </c>
      <c r="K61" s="9"/>
      <c r="L61" s="17">
        <f t="shared" si="23"/>
        <v>0</v>
      </c>
      <c r="M61" s="17">
        <f t="shared" si="24"/>
        <v>0</v>
      </c>
      <c r="N61" s="10"/>
      <c r="O61" s="11"/>
    </row>
    <row r="62" spans="1:15" s="5" customFormat="1" x14ac:dyDescent="0.3">
      <c r="A62" s="151">
        <f>A61+1</f>
        <v>7</v>
      </c>
      <c r="B62" s="128" t="s">
        <v>495</v>
      </c>
      <c r="C62" s="129" t="str">
        <f>IF(B62=0,"",LOOKUP($B62,'Course List'!$C$6:$C$1017,'Course List'!D$6:D$1017))</f>
        <v> 183</v>
      </c>
      <c r="D62" s="129" t="str">
        <f>IF(B62=0,"",LOOKUP($B62,'Course List'!$C$6:$C$1017,'Course List'!E$6:E$1017))</f>
        <v>Statistical Computing Packages</v>
      </c>
      <c r="E62" s="129">
        <f>IF(B62=0,"",LOOKUP($B62,'Course List'!$C$6:$C$1017,'Course List'!F$6:F$1017))</f>
        <v>3</v>
      </c>
      <c r="F62" s="129" t="str">
        <f>IF(B62=0,"",LOOKUP($B62,'Course List'!$C$6:$C$1017,'Course List'!G$6:G$1017))</f>
        <v>S</v>
      </c>
      <c r="G62" s="129" t="str">
        <f>IF(B62=0,"",LOOKUP($B62,'Course List'!$C$6:$C$1017,'Course List'!H$6:H$1017))</f>
        <v xml:space="preserve"> ---</v>
      </c>
      <c r="H62" s="47"/>
      <c r="I62" s="49"/>
      <c r="J62" s="35" t="str">
        <f>IF(H62=0,"",LOOKUP(H62,'GPA Table'!$B$5:$B$16,'GPA Table'!$E$5:$E$16))</f>
        <v/>
      </c>
      <c r="K62" s="9"/>
      <c r="L62" s="17">
        <f t="shared" si="23"/>
        <v>0</v>
      </c>
      <c r="M62" s="17">
        <f t="shared" si="24"/>
        <v>0</v>
      </c>
      <c r="N62" s="10"/>
      <c r="O62" s="11"/>
    </row>
    <row r="63" spans="1:15" s="5" customFormat="1" ht="16.2" thickBot="1" x14ac:dyDescent="0.35">
      <c r="A63" s="152">
        <f t="shared" ref="A63" si="26">A62+1</f>
        <v>8</v>
      </c>
      <c r="B63" s="160"/>
      <c r="C63" s="84" t="str">
        <f>IF(B63=0,"",LOOKUP($B63,'Course List'!$C$6:$C$1017,'Course List'!D$6:D$1017))</f>
        <v/>
      </c>
      <c r="D63" s="84" t="str">
        <f>IF(B63=0,"",LOOKUP($B63,'Course List'!$C$6:$C$1017,'Course List'!E$6:E$1017))</f>
        <v/>
      </c>
      <c r="E63" s="83" t="str">
        <f>IF(B63=0,"",LOOKUP($B63,'Course List'!$C$6:$C$1017,'Course List'!F$6:F$1017))</f>
        <v/>
      </c>
      <c r="F63" s="84" t="str">
        <f>IF(B63=0,"",LOOKUP($B63,'Course List'!$C$6:$C$1017,'Course List'!G$6:G$1017))</f>
        <v/>
      </c>
      <c r="G63" s="84" t="str">
        <f>IF(B63=0,"",LOOKUP($B63,'Course List'!$C$6:$C$1017,'Course List'!H$6:H$1017))</f>
        <v/>
      </c>
      <c r="H63" s="48"/>
      <c r="I63" s="50"/>
      <c r="J63" s="36" t="str">
        <f>IF(H63=0,"",LOOKUP(H63,'GPA Table'!$B$5:$B$16,'GPA Table'!$E$5:$E$16))</f>
        <v/>
      </c>
      <c r="K63" s="9"/>
      <c r="L63" s="17">
        <f t="shared" si="23"/>
        <v>0</v>
      </c>
      <c r="M63" s="17">
        <f t="shared" si="24"/>
        <v>0</v>
      </c>
      <c r="N63" s="10"/>
      <c r="O63" s="11"/>
    </row>
    <row r="64" spans="1:15" s="29" customFormat="1" ht="16.2" thickBot="1" x14ac:dyDescent="0.35">
      <c r="A64" s="148"/>
      <c r="B64" s="149" t="str">
        <f>B55</f>
        <v>Semester</v>
      </c>
      <c r="C64" s="149">
        <f>C55+1</f>
        <v>7</v>
      </c>
      <c r="D64" s="149" t="str">
        <f>D55</f>
        <v>Total Credit Hours</v>
      </c>
      <c r="E64" s="149">
        <f>SUM(E65:E72)</f>
        <v>16</v>
      </c>
      <c r="F64" s="150" t="str">
        <f>F46</f>
        <v>FALL</v>
      </c>
      <c r="G64" s="150">
        <f>G55</f>
        <v>2016</v>
      </c>
      <c r="H64" s="45"/>
      <c r="I64" s="46"/>
      <c r="J64" s="55">
        <f>IF(M64=0,0,ROUND(L64/M64,2))</f>
        <v>0</v>
      </c>
      <c r="K64" s="13"/>
      <c r="L64" s="38">
        <f t="shared" ref="L64:M64" si="27">SUM(L65:L72)</f>
        <v>0</v>
      </c>
      <c r="M64" s="39">
        <f t="shared" si="27"/>
        <v>0</v>
      </c>
      <c r="N64" s="14"/>
      <c r="O64" s="12"/>
    </row>
    <row r="65" spans="1:15" s="5" customFormat="1" x14ac:dyDescent="0.3">
      <c r="A65" s="151">
        <v>1</v>
      </c>
      <c r="B65" s="128" t="s">
        <v>317</v>
      </c>
      <c r="C65" s="129" t="str">
        <f>IF(B65=0,"",LOOKUP($B65,'Course List'!$C$6:$C$1017,'Course List'!D$6:D$1017))</f>
        <v>  191</v>
      </c>
      <c r="D65" s="129" t="str">
        <f>IF(B65=0,"",LOOKUP($B65,'Course List'!$C$6:$C$1017,'Course List'!E$6:E$1017))</f>
        <v> Metal Structures</v>
      </c>
      <c r="E65" s="129">
        <f>IF(B65=0,"",LOOKUP($B65,'Course List'!$C$6:$C$1017,'Course List'!F$6:F$1017))</f>
        <v>3</v>
      </c>
      <c r="F65" s="129" t="str">
        <f>IF(B65=0,"",LOOKUP($B65,'Course List'!$C$6:$C$1017,'Course List'!G$6:G$1017))</f>
        <v>F</v>
      </c>
      <c r="G65" s="129" t="str">
        <f>IF(B65=0,"",LOOKUP($B65,'Course List'!$C$6:$C$1017,'Course List'!H$6:H$1017))</f>
        <v>CE 3240 (122)</v>
      </c>
      <c r="H65" s="47"/>
      <c r="I65" s="49"/>
      <c r="J65" s="34" t="str">
        <f>IF(H65=0,"",LOOKUP(H65,'GPA Table'!$B$5:$B$16,'GPA Table'!$E$5:$E$16))</f>
        <v/>
      </c>
      <c r="K65" s="9"/>
      <c r="L65" s="17">
        <f t="shared" ref="L65:L72" si="28">IF(E65=0,0,IF(H65=0,0,J65*E65))</f>
        <v>0</v>
      </c>
      <c r="M65" s="17">
        <f t="shared" ref="M65:M72" si="29">IF(H65=0,0,E65)</f>
        <v>0</v>
      </c>
      <c r="N65" s="10"/>
      <c r="O65" s="11"/>
    </row>
    <row r="66" spans="1:15" s="5" customFormat="1" x14ac:dyDescent="0.3">
      <c r="A66" s="151">
        <f>A65+1</f>
        <v>2</v>
      </c>
      <c r="B66" s="130" t="s">
        <v>320</v>
      </c>
      <c r="C66" s="129" t="str">
        <f>IF(B66=0,"",LOOKUP($B66,'Course List'!$C$6:$C$1017,'Course List'!D$6:D$1017))</f>
        <v>  168</v>
      </c>
      <c r="D66" s="129" t="str">
        <f>IF(B66=0,"",LOOKUP($B66,'Course List'!$C$6:$C$1017,'Course List'!E$6:E$1017))</f>
        <v> Intro-Geotechnical Engineering</v>
      </c>
      <c r="E66" s="129">
        <f>IF(B66=0,"",LOOKUP($B66,'Course List'!$C$6:$C$1017,'Course List'!F$6:F$1017))</f>
        <v>3</v>
      </c>
      <c r="F66" s="129" t="str">
        <f>IF(B66=0,"",LOOKUP($B66,'Course List'!$C$6:$C$1017,'Course List'!G$6:G$1017))</f>
        <v>F</v>
      </c>
      <c r="G66" s="129" t="str">
        <f>IF(B66=0,"",LOOKUP($B66,'Course List'!$C$6:$C$1017,'Course List'!H$6:H$1017))</f>
        <v>CE 2220 (120), MAE 3126</v>
      </c>
      <c r="H66" s="47"/>
      <c r="I66" s="49"/>
      <c r="J66" s="35" t="str">
        <f>IF(H66=0,"",LOOKUP(H66,'GPA Table'!$B$5:$B$16,'GPA Table'!$E$5:$E$16))</f>
        <v/>
      </c>
      <c r="K66" s="9"/>
      <c r="L66" s="17">
        <f t="shared" si="28"/>
        <v>0</v>
      </c>
      <c r="M66" s="17">
        <f t="shared" si="29"/>
        <v>0</v>
      </c>
      <c r="N66" s="10"/>
      <c r="O66" s="11"/>
    </row>
    <row r="67" spans="1:15" s="5" customFormat="1" x14ac:dyDescent="0.3">
      <c r="A67" s="151">
        <f t="shared" ref="A67:A69" si="30">A66+1</f>
        <v>3</v>
      </c>
      <c r="B67" s="128" t="s">
        <v>321</v>
      </c>
      <c r="C67" s="129" t="str">
        <f>IF(B67=0,"",LOOKUP($B67,'Course List'!$C$6:$C$1017,'Course List'!D$6:D$1017))</f>
        <v>  185</v>
      </c>
      <c r="D67" s="129" t="str">
        <f>IF(B67=0,"",LOOKUP($B67,'Course List'!$C$6:$C$1017,'Course List'!E$6:E$1017))</f>
        <v> Geotechnical Engineering Lab</v>
      </c>
      <c r="E67" s="129">
        <f>IF(B67=0,"",LOOKUP($B67,'Course List'!$C$6:$C$1017,'Course List'!F$6:F$1017))</f>
        <v>1</v>
      </c>
      <c r="F67" s="129" t="str">
        <f>IF(B67=0,"",LOOKUP($B67,'Course List'!$C$6:$C$1017,'Course List'!G$6:G$1017))</f>
        <v>F</v>
      </c>
      <c r="G67" s="129" t="str">
        <f>IF(B67=0,"",LOOKUP($B67,'Course List'!$C$6:$C$1017,'Course List'!H$6:H$1017))</f>
        <v>CE 4410 (168)</v>
      </c>
      <c r="H67" s="47"/>
      <c r="I67" s="49"/>
      <c r="J67" s="35" t="str">
        <f>IF(H67=0,"",LOOKUP(H67,'GPA Table'!$B$5:$B$16,'GPA Table'!$E$5:$E$16))</f>
        <v/>
      </c>
      <c r="K67" s="9"/>
      <c r="L67" s="17">
        <f t="shared" si="28"/>
        <v>0</v>
      </c>
      <c r="M67" s="17">
        <f t="shared" si="29"/>
        <v>0</v>
      </c>
      <c r="N67" s="10"/>
      <c r="O67" s="11"/>
    </row>
    <row r="68" spans="1:15" s="5" customFormat="1" ht="17.399999999999999" customHeight="1" x14ac:dyDescent="0.3">
      <c r="A68" s="151">
        <f t="shared" si="30"/>
        <v>4</v>
      </c>
      <c r="B68" s="128" t="s">
        <v>322</v>
      </c>
      <c r="C68" s="129" t="str">
        <f>IF(B68=0,"",LOOKUP($B68,'Course List'!$C$6:$C$1017,'Course List'!D$6:D$1017))</f>
        <v>  197</v>
      </c>
      <c r="D68" s="129" t="str">
        <f>IF(B68=0,"",LOOKUP($B68,'Course List'!$C$6:$C$1017,'Course List'!E$6:E$1017))</f>
        <v> Env Eng 2:Water Supply/Pollutn</v>
      </c>
      <c r="E68" s="129">
        <f>IF(B68=0,"",LOOKUP($B68,'Course List'!$C$6:$C$1017,'Course List'!F$6:F$1017))</f>
        <v>3</v>
      </c>
      <c r="F68" s="129" t="str">
        <f>IF(B68=0,"",LOOKUP($B68,'Course List'!$C$6:$C$1017,'Course List'!G$6:G$1017))</f>
        <v>F</v>
      </c>
      <c r="G68" s="129" t="str">
        <f>IF(B68=0,"",LOOKUP($B68,'Course List'!$C$6:$C$1017,'Course List'!H$6:H$1017))</f>
        <v>CE 3520 (194)</v>
      </c>
      <c r="H68" s="47"/>
      <c r="I68" s="49"/>
      <c r="J68" s="35" t="str">
        <f>IF(H68=0,"",LOOKUP(H68,'GPA Table'!$B$5:$B$16,'GPA Table'!$E$5:$E$16))</f>
        <v/>
      </c>
      <c r="K68" s="9"/>
      <c r="L68" s="17">
        <f t="shared" si="28"/>
        <v>0</v>
      </c>
      <c r="M68" s="17">
        <f t="shared" si="29"/>
        <v>0</v>
      </c>
      <c r="N68" s="10"/>
      <c r="O68" s="11"/>
    </row>
    <row r="69" spans="1:15" s="5" customFormat="1" x14ac:dyDescent="0.3">
      <c r="A69" s="151">
        <f t="shared" si="30"/>
        <v>5</v>
      </c>
      <c r="B69" s="128" t="s">
        <v>323</v>
      </c>
      <c r="C69" s="129" t="str">
        <f>IF(B69=0,"",LOOKUP($B69,'Course List'!$C$6:$C$1017,'Course List'!D$6:D$1017))</f>
        <v>  195</v>
      </c>
      <c r="D69" s="129" t="str">
        <f>IF(B69=0,"",LOOKUP($B69,'Course List'!$C$6:$C$1017,'Course List'!E$6:E$1017))</f>
        <v> Hydrology &amp; Hydraulic Design</v>
      </c>
      <c r="E69" s="129">
        <f>IF(B69=0,"",LOOKUP($B69,'Course List'!$C$6:$C$1017,'Course List'!F$6:F$1017))</f>
        <v>3</v>
      </c>
      <c r="F69" s="129" t="str">
        <f>IF(B69=0,"",LOOKUP($B69,'Course List'!$C$6:$C$1017,'Course List'!G$6:G$1017))</f>
        <v>F</v>
      </c>
      <c r="G69" s="129" t="str">
        <f>IF(B69=0,"",LOOKUP($B69,'Course List'!$C$6:$C$1017,'Course List'!H$6:H$1017))</f>
        <v>ApSc 3115 (115), CE 3610 (193)</v>
      </c>
      <c r="H69" s="47"/>
      <c r="I69" s="49"/>
      <c r="J69" s="35" t="str">
        <f>IF(H69=0,"",LOOKUP(H69,'GPA Table'!$B$5:$B$16,'GPA Table'!$E$5:$E$16))</f>
        <v/>
      </c>
      <c r="K69" s="9"/>
      <c r="L69" s="17">
        <f t="shared" si="28"/>
        <v>0</v>
      </c>
      <c r="M69" s="17">
        <f t="shared" si="29"/>
        <v>0</v>
      </c>
      <c r="N69" s="10"/>
      <c r="O69" s="11"/>
    </row>
    <row r="70" spans="1:15" s="5" customFormat="1" x14ac:dyDescent="0.3">
      <c r="A70" s="151">
        <f>A69+1</f>
        <v>6</v>
      </c>
      <c r="B70" s="128" t="s">
        <v>14</v>
      </c>
      <c r="C70" s="129" t="str">
        <f>IF(B70=0,"",LOOKUP($B70,'Course List'!$C$6:$C$1017,'Course List'!D$6:D$1017))</f>
        <v>---</v>
      </c>
      <c r="D70" s="129" t="str">
        <f>IF(B70=0,"",LOOKUP($B70,'Course List'!$C$6:$C$1017,'Course List'!E$6:E$1017))</f>
        <v>See the H/SS List</v>
      </c>
      <c r="E70" s="129">
        <f>IF(B70=0,"",LOOKUP($B70,'Course List'!$C$6:$C$1017,'Course List'!F$6:F$1017))</f>
        <v>3</v>
      </c>
      <c r="F70" s="129" t="str">
        <f>IF(B70=0,"",LOOKUP($B70,'Course List'!$C$6:$C$1017,'Course List'!G$6:G$1017))</f>
        <v>F &amp; S</v>
      </c>
      <c r="G70" s="129" t="str">
        <f>IF(B70=0,"",LOOKUP($B70,'Course List'!$C$6:$C$1017,'Course List'!H$6:H$1017))</f>
        <v xml:space="preserve"> ---</v>
      </c>
      <c r="H70" s="47"/>
      <c r="I70" s="49"/>
      <c r="J70" s="35" t="str">
        <f>IF(H70=0,"",LOOKUP(H70,'GPA Table'!$B$5:$B$16,'GPA Table'!$E$5:$E$16))</f>
        <v/>
      </c>
      <c r="K70" s="9"/>
      <c r="L70" s="17">
        <f t="shared" si="28"/>
        <v>0</v>
      </c>
      <c r="M70" s="17">
        <f t="shared" si="29"/>
        <v>0</v>
      </c>
      <c r="N70" s="10"/>
      <c r="O70" s="11"/>
    </row>
    <row r="71" spans="1:15" s="5" customFormat="1" x14ac:dyDescent="0.3">
      <c r="A71" s="151">
        <f>A70+1</f>
        <v>7</v>
      </c>
      <c r="B71" s="158"/>
      <c r="C71" s="83" t="str">
        <f>IF(B71=0,"",LOOKUP($B71,'Course List'!$C$6:$C$1017,'Course List'!D$6:D$1017))</f>
        <v/>
      </c>
      <c r="D71" s="83" t="str">
        <f>IF(B71=0,"",LOOKUP($B71,'Course List'!$C$6:$C$1017,'Course List'!E$6:E$1017))</f>
        <v/>
      </c>
      <c r="E71" s="83" t="str">
        <f>IF(B71=0,"",LOOKUP($B71,'Course List'!$C$6:$C$1017,'Course List'!F$6:F$1017))</f>
        <v/>
      </c>
      <c r="F71" s="83" t="str">
        <f>IF(B71=0,"",LOOKUP($B71,'Course List'!$C$6:$C$1017,'Course List'!G$6:G$1017))</f>
        <v/>
      </c>
      <c r="G71" s="83" t="str">
        <f>IF(B71=0,"",LOOKUP($B71,'Course List'!$C$6:$C$1017,'Course List'!H$6:H$1017))</f>
        <v/>
      </c>
      <c r="H71" s="47"/>
      <c r="I71" s="49"/>
      <c r="J71" s="35" t="str">
        <f>IF(H71=0,"",LOOKUP(H71,'GPA Table'!$B$5:$B$16,'GPA Table'!$E$5:$E$16))</f>
        <v/>
      </c>
      <c r="K71" s="9"/>
      <c r="L71" s="17">
        <f t="shared" si="28"/>
        <v>0</v>
      </c>
      <c r="M71" s="17">
        <f t="shared" si="29"/>
        <v>0</v>
      </c>
      <c r="N71" s="10"/>
      <c r="O71" s="11"/>
    </row>
    <row r="72" spans="1:15" s="5" customFormat="1" ht="16.2" thickBot="1" x14ac:dyDescent="0.35">
      <c r="A72" s="152">
        <f t="shared" ref="A72" si="31">A71+1</f>
        <v>8</v>
      </c>
      <c r="B72" s="160"/>
      <c r="C72" s="84" t="str">
        <f>IF(B72=0,"",LOOKUP($B72,'Course List'!$C$6:$C$1017,'Course List'!D$6:D$1017))</f>
        <v/>
      </c>
      <c r="D72" s="84" t="str">
        <f>IF(B72=0,"",LOOKUP($B72,'Course List'!$C$6:$C$1017,'Course List'!E$6:E$1017))</f>
        <v/>
      </c>
      <c r="E72" s="83" t="str">
        <f>IF(B72=0,"",LOOKUP($B72,'Course List'!$C$6:$C$1017,'Course List'!F$6:F$1017))</f>
        <v/>
      </c>
      <c r="F72" s="84" t="str">
        <f>IF(B72=0,"",LOOKUP($B72,'Course List'!$C$6:$C$1017,'Course List'!G$6:G$1017))</f>
        <v/>
      </c>
      <c r="G72" s="84" t="str">
        <f>IF(B72=0,"",LOOKUP($B72,'Course List'!$C$6:$C$1017,'Course List'!H$6:H$1017))</f>
        <v/>
      </c>
      <c r="H72" s="48"/>
      <c r="I72" s="50"/>
      <c r="J72" s="36" t="str">
        <f>IF(H72=0,"",LOOKUP(H72,'GPA Table'!$B$5:$B$16,'GPA Table'!$E$5:$E$16))</f>
        <v/>
      </c>
      <c r="K72" s="9"/>
      <c r="L72" s="17">
        <f t="shared" si="28"/>
        <v>0</v>
      </c>
      <c r="M72" s="17">
        <f t="shared" si="29"/>
        <v>0</v>
      </c>
      <c r="N72" s="10"/>
      <c r="O72" s="11"/>
    </row>
    <row r="73" spans="1:15" s="29" customFormat="1" ht="16.2" thickBot="1" x14ac:dyDescent="0.35">
      <c r="A73" s="148"/>
      <c r="B73" s="149" t="str">
        <f>B64</f>
        <v>Semester</v>
      </c>
      <c r="C73" s="149">
        <f>C64+1</f>
        <v>8</v>
      </c>
      <c r="D73" s="149" t="str">
        <f>D64</f>
        <v>Total Credit Hours</v>
      </c>
      <c r="E73" s="149">
        <f>SUM(E74:E81)</f>
        <v>18</v>
      </c>
      <c r="F73" s="150" t="str">
        <f>F55</f>
        <v>SPRING</v>
      </c>
      <c r="G73" s="150">
        <f>G64+1</f>
        <v>2017</v>
      </c>
      <c r="H73" s="45"/>
      <c r="I73" s="46"/>
      <c r="J73" s="55">
        <f>IF(M73=0,0,ROUND(L73/M73,2))</f>
        <v>0</v>
      </c>
      <c r="K73" s="13"/>
      <c r="L73" s="38">
        <f t="shared" ref="L73:M73" si="32">SUM(L74:L81)</f>
        <v>0</v>
      </c>
      <c r="M73" s="39">
        <f t="shared" si="32"/>
        <v>0</v>
      </c>
      <c r="N73" s="14"/>
      <c r="O73" s="12"/>
    </row>
    <row r="74" spans="1:15" s="5" customFormat="1" x14ac:dyDescent="0.3">
      <c r="A74" s="151">
        <v>1</v>
      </c>
      <c r="B74" s="128" t="s">
        <v>318</v>
      </c>
      <c r="C74" s="129" t="str">
        <f>IF(B74=0,"",LOOKUP($B74,'Course List'!$C$6:$C$1017,'Course List'!D$6:D$1017))</f>
        <v>  190W</v>
      </c>
      <c r="D74" s="129" t="str">
        <f>IF(B74=0,"",LOOKUP($B74,'Course List'!$C$6:$C$1017,'Course List'!E$6:E$1017))</f>
        <v> Contracts and Specifications (WID)</v>
      </c>
      <c r="E74" s="129">
        <f>IF(B74=0,"",LOOKUP($B74,'Course List'!$C$6:$C$1017,'Course List'!F$6:F$1017))</f>
        <v>3</v>
      </c>
      <c r="F74" s="129" t="str">
        <f>IF(B74=0,"",LOOKUP($B74,'Course List'!$C$6:$C$1017,'Course List'!G$6:G$1017))</f>
        <v>S</v>
      </c>
      <c r="G74" s="129" t="str">
        <f>IF(B74=0,"",LOOKUP($B74,'Course List'!$C$6:$C$1017,'Course List'!H$6:H$1017))</f>
        <v>None</v>
      </c>
      <c r="H74" s="47"/>
      <c r="I74" s="49"/>
      <c r="J74" s="34" t="str">
        <f>IF(H74=0,"",LOOKUP(H74,'GPA Table'!$B$5:$B$16,'GPA Table'!$E$5:$E$16))</f>
        <v/>
      </c>
      <c r="K74" s="9"/>
      <c r="L74" s="17">
        <f t="shared" ref="L74:L81" si="33">IF(E74=0,0,IF(H74=0,0,J74*E74))</f>
        <v>0</v>
      </c>
      <c r="M74" s="17">
        <f t="shared" ref="M74:M81" si="34">IF(H74=0,0,E74)</f>
        <v>0</v>
      </c>
      <c r="N74" s="10"/>
      <c r="O74" s="11"/>
    </row>
    <row r="75" spans="1:15" s="5" customFormat="1" ht="31.2" x14ac:dyDescent="0.3">
      <c r="A75" s="151">
        <f>A74+1</f>
        <v>2</v>
      </c>
      <c r="B75" s="130" t="s">
        <v>319</v>
      </c>
      <c r="C75" s="129" t="str">
        <f>IF(B75=0,"",LOOKUP($B75,'Course List'!$C$6:$C$1017,'Course List'!D$6:D$1017))</f>
        <v>  196</v>
      </c>
      <c r="D75" s="129" t="str">
        <f>IF(B75=0,"",LOOKUP($B75,'Course List'!$C$6:$C$1017,'Course List'!E$6:E$1017))</f>
        <v> Design/Cost Analysis-CE Struct</v>
      </c>
      <c r="E75" s="129">
        <f>IF(B75=0,"",LOOKUP($B75,'Course List'!$C$6:$C$1017,'Course List'!F$6:F$1017))</f>
        <v>3</v>
      </c>
      <c r="F75" s="129" t="str">
        <f>IF(B75=0,"",LOOKUP($B75,'Course List'!$C$6:$C$1017,'Course List'!G$6:G$1017))</f>
        <v>S</v>
      </c>
      <c r="G75" s="129" t="str">
        <f>IF(B75=0,"",LOOKUP($B75,'Course List'!$C$6:$C$1017,'Course List'!H$6:H$1017))</f>
        <v>Successful completion of all CE courses up to the end of the 7th semester</v>
      </c>
      <c r="H75" s="47"/>
      <c r="I75" s="49"/>
      <c r="J75" s="35" t="str">
        <f>IF(H75=0,"",LOOKUP(H75,'GPA Table'!$B$5:$B$16,'GPA Table'!$E$5:$E$16))</f>
        <v/>
      </c>
      <c r="K75" s="9"/>
      <c r="L75" s="17">
        <f t="shared" si="33"/>
        <v>0</v>
      </c>
      <c r="M75" s="17">
        <f t="shared" si="34"/>
        <v>0</v>
      </c>
      <c r="N75" s="10"/>
      <c r="O75" s="11"/>
    </row>
    <row r="76" spans="1:15" s="5" customFormat="1" x14ac:dyDescent="0.3">
      <c r="A76" s="151">
        <f t="shared" ref="A76:A78" si="35">A75+1</f>
        <v>3</v>
      </c>
      <c r="B76" s="128" t="s">
        <v>348</v>
      </c>
      <c r="C76" s="129" t="str">
        <f>IF(B76=0,"",LOOKUP($B76,'Course List'!$C$6:$C$1017,'Course List'!D$6:D$1017))</f>
        <v>  232</v>
      </c>
      <c r="D76" s="129" t="str">
        <f>IF(B76=0,"",LOOKUP($B76,'Course List'!$C$6:$C$1017,'Course List'!E$6:E$1017))</f>
        <v> Geotechnical Engineering</v>
      </c>
      <c r="E76" s="129">
        <f>IF(B76=0,"",LOOKUP($B76,'Course List'!$C$6:$C$1017,'Course List'!F$6:F$1017))</f>
        <v>3</v>
      </c>
      <c r="F76" s="129" t="str">
        <f>IF(B76=0,"",LOOKUP($B76,'Course List'!$C$6:$C$1017,'Course List'!G$6:G$1017))</f>
        <v>S</v>
      </c>
      <c r="G76" s="129" t="str">
        <f>IF(B76=0,"",LOOKUP($B76,'Course List'!$C$6:$C$1017,'Course List'!H$6:H$1017))</f>
        <v>CE 4410 (168) or equivalent</v>
      </c>
      <c r="H76" s="47"/>
      <c r="I76" s="49"/>
      <c r="J76" s="35" t="str">
        <f>IF(H76=0,"",LOOKUP(H76,'GPA Table'!$B$5:$B$16,'GPA Table'!$E$5:$E$16))</f>
        <v/>
      </c>
      <c r="K76" s="9"/>
      <c r="L76" s="17">
        <f t="shared" si="33"/>
        <v>0</v>
      </c>
      <c r="M76" s="17">
        <f t="shared" si="34"/>
        <v>0</v>
      </c>
      <c r="N76" s="10"/>
      <c r="O76" s="11"/>
    </row>
    <row r="77" spans="1:15" s="5" customFormat="1" ht="17.399999999999999" customHeight="1" x14ac:dyDescent="0.3">
      <c r="A77" s="151">
        <f t="shared" si="35"/>
        <v>4</v>
      </c>
      <c r="B77" s="128" t="s">
        <v>427</v>
      </c>
      <c r="C77" s="129" t="str">
        <f>IF(B77=0,"",LOOKUP($B77,'Course List'!$C$6:$C$1017,'Course List'!D$6:D$1017))</f>
        <v>---</v>
      </c>
      <c r="D77" s="129" t="str">
        <f>IF(B77=0,"",LOOKUP($B77,'Course List'!$C$6:$C$1017,'Course List'!E$6:E$1017))</f>
        <v>See the T&amp;D List</v>
      </c>
      <c r="E77" s="129">
        <f>IF(B77=0,"",LOOKUP($B77,'Course List'!$C$6:$C$1017,'Course List'!F$6:F$1017))</f>
        <v>3</v>
      </c>
      <c r="F77" s="129" t="str">
        <f>IF(B77=0,"",LOOKUP($B77,'Course List'!$C$6:$C$1017,'Course List'!G$6:G$1017))</f>
        <v>F &amp; S</v>
      </c>
      <c r="G77" s="129" t="str">
        <f>IF(B77=0,"",LOOKUP($B77,'Course List'!$C$6:$C$1017,'Course List'!H$6:H$1017))</f>
        <v xml:space="preserve"> ---</v>
      </c>
      <c r="H77" s="47"/>
      <c r="I77" s="49"/>
      <c r="J77" s="35" t="str">
        <f>IF(H77=0,"",LOOKUP(H77,'GPA Table'!$B$5:$B$16,'GPA Table'!$E$5:$E$16))</f>
        <v/>
      </c>
      <c r="K77" s="9"/>
      <c r="L77" s="17">
        <f t="shared" si="33"/>
        <v>0</v>
      </c>
      <c r="M77" s="17">
        <f t="shared" si="34"/>
        <v>0</v>
      </c>
      <c r="N77" s="10"/>
      <c r="O77" s="11"/>
    </row>
    <row r="78" spans="1:15" s="5" customFormat="1" x14ac:dyDescent="0.3">
      <c r="A78" s="151">
        <f t="shared" si="35"/>
        <v>5</v>
      </c>
      <c r="B78" s="128" t="s">
        <v>426</v>
      </c>
      <c r="C78" s="129" t="str">
        <f>IF(B78=0,"",LOOKUP($B78,'Course List'!$C$6:$C$1017,'Course List'!D$6:D$1017))</f>
        <v>---</v>
      </c>
      <c r="D78" s="129" t="str">
        <f>IF(B78=0,"",LOOKUP($B78,'Course List'!$C$6:$C$1017,'Course List'!E$6:E$1017))</f>
        <v>See the T&amp;D List</v>
      </c>
      <c r="E78" s="129">
        <f>IF(B78=0,"",LOOKUP($B78,'Course List'!$C$6:$C$1017,'Course List'!F$6:F$1017))</f>
        <v>3</v>
      </c>
      <c r="F78" s="129" t="str">
        <f>IF(B78=0,"",LOOKUP($B78,'Course List'!$C$6:$C$1017,'Course List'!G$6:G$1017))</f>
        <v>F &amp; S</v>
      </c>
      <c r="G78" s="129" t="str">
        <f>IF(B78=0,"",LOOKUP($B78,'Course List'!$C$6:$C$1017,'Course List'!H$6:H$1017))</f>
        <v xml:space="preserve"> ---</v>
      </c>
      <c r="H78" s="47"/>
      <c r="I78" s="49"/>
      <c r="J78" s="35" t="str">
        <f>IF(H78=0,"",LOOKUP(H78,'GPA Table'!$B$5:$B$16,'GPA Table'!$E$5:$E$16))</f>
        <v/>
      </c>
      <c r="K78" s="9"/>
      <c r="L78" s="17">
        <f t="shared" si="33"/>
        <v>0</v>
      </c>
      <c r="M78" s="17">
        <f t="shared" si="34"/>
        <v>0</v>
      </c>
      <c r="N78" s="10"/>
      <c r="O78" s="11"/>
    </row>
    <row r="79" spans="1:15" s="5" customFormat="1" x14ac:dyDescent="0.3">
      <c r="A79" s="151">
        <f>A78+1</f>
        <v>6</v>
      </c>
      <c r="B79" s="128" t="s">
        <v>594</v>
      </c>
      <c r="C79" s="129" t="str">
        <f>IF(B79=0,"",LOOKUP($B79,'Course List'!$C$6:$C$1017,'Course List'!D$6:D$1017))</f>
        <v>---</v>
      </c>
      <c r="D79" s="129" t="str">
        <f>IF(B79=0,"",LOOKUP($B79,'Course List'!$C$6:$C$1017,'Course List'!E$6:E$1017))</f>
        <v>CE 6000 &amp; 8000 Level</v>
      </c>
      <c r="E79" s="129">
        <f>IF(B79=0,"",LOOKUP($B79,'Course List'!$C$6:$C$1017,'Course List'!F$6:F$1017))</f>
        <v>3</v>
      </c>
      <c r="F79" s="129" t="str">
        <f>IF(B79=0,"",LOOKUP($B79,'Course List'!$C$6:$C$1017,'Course List'!G$6:G$1017))</f>
        <v>F &amp; S</v>
      </c>
      <c r="G79" s="129" t="str">
        <f>IF(B79=0,"",LOOKUP($B79,'Course List'!$C$6:$C$1017,'Course List'!H$6:H$1017))</f>
        <v xml:space="preserve"> ---</v>
      </c>
      <c r="H79" s="47"/>
      <c r="I79" s="49"/>
      <c r="J79" s="35" t="str">
        <f>IF(H79=0,"",LOOKUP(H79,'GPA Table'!$B$5:$B$16,'GPA Table'!$E$5:$E$16))</f>
        <v/>
      </c>
      <c r="K79" s="9"/>
      <c r="L79" s="17">
        <f t="shared" si="33"/>
        <v>0</v>
      </c>
      <c r="M79" s="17">
        <f t="shared" si="34"/>
        <v>0</v>
      </c>
      <c r="N79" s="10"/>
      <c r="O79" s="11"/>
    </row>
    <row r="80" spans="1:15" s="5" customFormat="1" x14ac:dyDescent="0.3">
      <c r="A80" s="151">
        <f>A79+1</f>
        <v>7</v>
      </c>
      <c r="B80" s="158"/>
      <c r="C80" s="83" t="str">
        <f>IF(B80=0,"",LOOKUP($B80,'Course List'!$C$6:$C$1017,'Course List'!D$6:D$1017))</f>
        <v/>
      </c>
      <c r="D80" s="83" t="str">
        <f>IF(B80=0,"",LOOKUP($B80,'Course List'!$C$6:$C$1017,'Course List'!E$6:E$1017))</f>
        <v/>
      </c>
      <c r="E80" s="83" t="str">
        <f>IF(B80=0,"",LOOKUP($B80,'Course List'!$C$6:$C$1017,'Course List'!F$6:F$1017))</f>
        <v/>
      </c>
      <c r="F80" s="83" t="str">
        <f>IF(B80=0,"",LOOKUP($B80,'Course List'!$C$6:$C$1017,'Course List'!G$6:G$1017))</f>
        <v/>
      </c>
      <c r="G80" s="83" t="str">
        <f>IF(B80=0,"",LOOKUP($B80,'Course List'!$C$6:$C$1017,'Course List'!H$6:H$1017))</f>
        <v/>
      </c>
      <c r="H80" s="47"/>
      <c r="I80" s="49"/>
      <c r="J80" s="35" t="str">
        <f>IF(H80=0,"",LOOKUP(H80,'GPA Table'!$B$5:$B$16,'GPA Table'!$E$5:$E$16))</f>
        <v/>
      </c>
      <c r="K80" s="9"/>
      <c r="L80" s="17">
        <f t="shared" si="33"/>
        <v>0</v>
      </c>
      <c r="M80" s="17">
        <f t="shared" si="34"/>
        <v>0</v>
      </c>
      <c r="N80" s="10"/>
      <c r="O80" s="11"/>
    </row>
    <row r="81" spans="1:15" s="5" customFormat="1" ht="16.2" thickBot="1" x14ac:dyDescent="0.35">
      <c r="A81" s="152">
        <f t="shared" ref="A81" si="36">A80+1</f>
        <v>8</v>
      </c>
      <c r="B81" s="160"/>
      <c r="C81" s="84" t="str">
        <f>IF(B81=0,"",LOOKUP($B81,'Course List'!$C$6:$C$1017,'Course List'!D$6:D$1017))</f>
        <v/>
      </c>
      <c r="D81" s="84" t="str">
        <f>IF(B81=0,"",LOOKUP($B81,'Course List'!$C$6:$C$1017,'Course List'!E$6:E$1017))</f>
        <v/>
      </c>
      <c r="E81" s="84" t="str">
        <f>IF(B81=0,"",LOOKUP($B81,'Course List'!$C$6:$C$1017,'Course List'!F$6:F$1017))</f>
        <v/>
      </c>
      <c r="F81" s="84" t="str">
        <f>IF(B81=0,"",LOOKUP($B81,'Course List'!$C$6:$C$1017,'Course List'!G$6:G$1017))</f>
        <v/>
      </c>
      <c r="G81" s="84" t="str">
        <f>IF(B81=0,"",LOOKUP($B81,'Course List'!$C$6:$C$1017,'Course List'!H$6:H$1017))</f>
        <v/>
      </c>
      <c r="H81" s="48"/>
      <c r="I81" s="50"/>
      <c r="J81" s="36" t="str">
        <f>IF(H81=0,"",LOOKUP(H81,'GPA Table'!$B$5:$B$16,'GPA Table'!$E$5:$E$16))</f>
        <v/>
      </c>
      <c r="K81" s="9"/>
      <c r="L81" s="17">
        <f t="shared" si="33"/>
        <v>0</v>
      </c>
      <c r="M81" s="17">
        <f t="shared" si="34"/>
        <v>0</v>
      </c>
      <c r="N81" s="10"/>
      <c r="O81" s="11"/>
    </row>
    <row r="82" spans="1:15" s="29" customFormat="1" ht="16.2" thickBot="1" x14ac:dyDescent="0.35">
      <c r="A82" s="148"/>
      <c r="B82" s="149" t="str">
        <f>B73</f>
        <v>Semester</v>
      </c>
      <c r="C82" s="149">
        <f>C73+1</f>
        <v>9</v>
      </c>
      <c r="D82" s="149" t="str">
        <f>D73</f>
        <v>Total Credit Hours</v>
      </c>
      <c r="E82" s="149">
        <f>SUM(E83:E90)</f>
        <v>12</v>
      </c>
      <c r="F82" s="150" t="str">
        <f>F64</f>
        <v>FALL</v>
      </c>
      <c r="G82" s="150">
        <f>G73</f>
        <v>2017</v>
      </c>
      <c r="H82" s="45"/>
      <c r="I82" s="46"/>
      <c r="J82" s="55">
        <f>IF(M82=0,0,ROUND(L82/M82,2))</f>
        <v>0</v>
      </c>
      <c r="K82" s="13"/>
      <c r="L82" s="38">
        <f t="shared" ref="L82:M82" si="37">SUM(L83:L90)</f>
        <v>0</v>
      </c>
      <c r="M82" s="39">
        <f t="shared" si="37"/>
        <v>0</v>
      </c>
      <c r="N82" s="14"/>
      <c r="O82" s="12"/>
    </row>
    <row r="83" spans="1:15" s="5" customFormat="1" x14ac:dyDescent="0.3">
      <c r="A83" s="151">
        <v>1</v>
      </c>
      <c r="B83" s="128" t="s">
        <v>594</v>
      </c>
      <c r="C83" s="129" t="str">
        <f>IF(B83=0,"",LOOKUP($B83,'Course List'!$C$6:$C$1017,'Course List'!D$6:D$1017))</f>
        <v>---</v>
      </c>
      <c r="D83" s="129" t="str">
        <f>IF(B83=0,"",LOOKUP($B83,'Course List'!$C$6:$C$1017,'Course List'!E$6:E$1017))</f>
        <v>CE 6000 &amp; 8000 Level</v>
      </c>
      <c r="E83" s="129">
        <f>IF(B83=0,"",LOOKUP($B83,'Course List'!$C$6:$C$1017,'Course List'!F$6:F$1017))</f>
        <v>3</v>
      </c>
      <c r="F83" s="129" t="str">
        <f>IF(B83=0,"",LOOKUP($B83,'Course List'!$C$6:$C$1017,'Course List'!G$6:G$1017))</f>
        <v>F &amp; S</v>
      </c>
      <c r="G83" s="129" t="str">
        <f>IF(B83=0,"",LOOKUP($B83,'Course List'!$C$6:$C$1017,'Course List'!H$6:H$1017))</f>
        <v xml:space="preserve"> ---</v>
      </c>
      <c r="H83" s="47"/>
      <c r="I83" s="49"/>
      <c r="J83" s="34" t="str">
        <f>IF(H83=0,"",LOOKUP(H83,'GPA Table'!$B$5:$B$16,'GPA Table'!$E$5:$E$16))</f>
        <v/>
      </c>
      <c r="K83" s="9"/>
      <c r="L83" s="17">
        <f t="shared" ref="L83:L90" si="38">IF(E83=0,0,IF(H83=0,0,J83*E83))</f>
        <v>0</v>
      </c>
      <c r="M83" s="17">
        <f t="shared" ref="M83:M90" si="39">IF(H83=0,0,E83)</f>
        <v>0</v>
      </c>
      <c r="N83" s="10"/>
      <c r="O83" s="11"/>
    </row>
    <row r="84" spans="1:15" s="5" customFormat="1" x14ac:dyDescent="0.3">
      <c r="A84" s="151">
        <f>A83+1</f>
        <v>2</v>
      </c>
      <c r="B84" s="128" t="s">
        <v>594</v>
      </c>
      <c r="C84" s="129" t="str">
        <f>IF(B84=0,"",LOOKUP($B84,'Course List'!$C$6:$C$1017,'Course List'!D$6:D$1017))</f>
        <v>---</v>
      </c>
      <c r="D84" s="129" t="str">
        <f>IF(B84=0,"",LOOKUP($B84,'Course List'!$C$6:$C$1017,'Course List'!E$6:E$1017))</f>
        <v>CE 6000 &amp; 8000 Level</v>
      </c>
      <c r="E84" s="129">
        <f>IF(B84=0,"",LOOKUP($B84,'Course List'!$C$6:$C$1017,'Course List'!F$6:F$1017))</f>
        <v>3</v>
      </c>
      <c r="F84" s="129" t="str">
        <f>IF(B84=0,"",LOOKUP($B84,'Course List'!$C$6:$C$1017,'Course List'!G$6:G$1017))</f>
        <v>F &amp; S</v>
      </c>
      <c r="G84" s="129" t="str">
        <f>IF(B84=0,"",LOOKUP($B84,'Course List'!$C$6:$C$1017,'Course List'!H$6:H$1017))</f>
        <v xml:space="preserve"> ---</v>
      </c>
      <c r="H84" s="47"/>
      <c r="I84" s="49"/>
      <c r="J84" s="35" t="str">
        <f>IF(H84=0,"",LOOKUP(H84,'GPA Table'!$B$5:$B$16,'GPA Table'!$E$5:$E$16))</f>
        <v/>
      </c>
      <c r="K84" s="9"/>
      <c r="L84" s="17">
        <f t="shared" si="38"/>
        <v>0</v>
      </c>
      <c r="M84" s="17">
        <f t="shared" si="39"/>
        <v>0</v>
      </c>
      <c r="N84" s="10"/>
      <c r="O84" s="11"/>
    </row>
    <row r="85" spans="1:15" s="5" customFormat="1" x14ac:dyDescent="0.3">
      <c r="A85" s="151">
        <f t="shared" ref="A85:A87" si="40">A84+1</f>
        <v>3</v>
      </c>
      <c r="B85" s="128" t="s">
        <v>594</v>
      </c>
      <c r="C85" s="129" t="str">
        <f>IF(B85=0,"",LOOKUP($B85,'Course List'!$C$6:$C$1017,'Course List'!D$6:D$1017))</f>
        <v>---</v>
      </c>
      <c r="D85" s="129" t="str">
        <f>IF(B85=0,"",LOOKUP($B85,'Course List'!$C$6:$C$1017,'Course List'!E$6:E$1017))</f>
        <v>CE 6000 &amp; 8000 Level</v>
      </c>
      <c r="E85" s="129">
        <f>IF(B85=0,"",LOOKUP($B85,'Course List'!$C$6:$C$1017,'Course List'!F$6:F$1017))</f>
        <v>3</v>
      </c>
      <c r="F85" s="129" t="str">
        <f>IF(B85=0,"",LOOKUP($B85,'Course List'!$C$6:$C$1017,'Course List'!G$6:G$1017))</f>
        <v>F &amp; S</v>
      </c>
      <c r="G85" s="129" t="str">
        <f>IF(B85=0,"",LOOKUP($B85,'Course List'!$C$6:$C$1017,'Course List'!H$6:H$1017))</f>
        <v xml:space="preserve"> ---</v>
      </c>
      <c r="H85" s="47"/>
      <c r="I85" s="49"/>
      <c r="J85" s="35" t="str">
        <f>IF(H85=0,"",LOOKUP(H85,'GPA Table'!$B$5:$B$16,'GPA Table'!$E$5:$E$16))</f>
        <v/>
      </c>
      <c r="K85" s="9"/>
      <c r="L85" s="17">
        <f t="shared" si="38"/>
        <v>0</v>
      </c>
      <c r="M85" s="17">
        <f t="shared" si="39"/>
        <v>0</v>
      </c>
      <c r="N85" s="10"/>
      <c r="O85" s="11"/>
    </row>
    <row r="86" spans="1:15" s="5" customFormat="1" ht="17.399999999999999" customHeight="1" x14ac:dyDescent="0.3">
      <c r="A86" s="151">
        <f t="shared" si="40"/>
        <v>4</v>
      </c>
      <c r="B86" s="128" t="s">
        <v>594</v>
      </c>
      <c r="C86" s="129" t="str">
        <f>IF(B86=0,"",LOOKUP($B86,'Course List'!$C$6:$C$1017,'Course List'!D$6:D$1017))</f>
        <v>---</v>
      </c>
      <c r="D86" s="129" t="str">
        <f>IF(B86=0,"",LOOKUP($B86,'Course List'!$C$6:$C$1017,'Course List'!E$6:E$1017))</f>
        <v>CE 6000 &amp; 8000 Level</v>
      </c>
      <c r="E86" s="129">
        <f>IF(B86=0,"",LOOKUP($B86,'Course List'!$C$6:$C$1017,'Course List'!F$6:F$1017))</f>
        <v>3</v>
      </c>
      <c r="F86" s="129" t="str">
        <f>IF(B86=0,"",LOOKUP($B86,'Course List'!$C$6:$C$1017,'Course List'!G$6:G$1017))</f>
        <v>F &amp; S</v>
      </c>
      <c r="G86" s="129" t="str">
        <f>IF(B86=0,"",LOOKUP($B86,'Course List'!$C$6:$C$1017,'Course List'!H$6:H$1017))</f>
        <v xml:space="preserve"> ---</v>
      </c>
      <c r="H86" s="47"/>
      <c r="I86" s="49"/>
      <c r="J86" s="35" t="str">
        <f>IF(H86=0,"",LOOKUP(H86,'GPA Table'!$B$5:$B$16,'GPA Table'!$E$5:$E$16))</f>
        <v/>
      </c>
      <c r="K86" s="9"/>
      <c r="L86" s="17">
        <f t="shared" si="38"/>
        <v>0</v>
      </c>
      <c r="M86" s="17">
        <f t="shared" si="39"/>
        <v>0</v>
      </c>
      <c r="N86" s="10"/>
      <c r="O86" s="11"/>
    </row>
    <row r="87" spans="1:15" s="5" customFormat="1" x14ac:dyDescent="0.3">
      <c r="A87" s="151">
        <f t="shared" si="40"/>
        <v>5</v>
      </c>
      <c r="B87" s="158"/>
      <c r="C87" s="83" t="str">
        <f>IF(B87=0,"",LOOKUP($B87,'Course List'!$C$6:$C$1017,'Course List'!D$6:D$1017))</f>
        <v/>
      </c>
      <c r="D87" s="83" t="str">
        <f>IF(B87=0,"",LOOKUP($B87,'Course List'!$C$6:$C$1017,'Course List'!E$6:E$1017))</f>
        <v/>
      </c>
      <c r="E87" s="83" t="str">
        <f>IF(B87=0,"",LOOKUP($B87,'Course List'!$C$6:$C$1017,'Course List'!F$6:F$1017))</f>
        <v/>
      </c>
      <c r="F87" s="83" t="str">
        <f>IF(B87=0,"",LOOKUP($B87,'Course List'!$C$6:$C$1017,'Course List'!G$6:G$1017))</f>
        <v/>
      </c>
      <c r="G87" s="83" t="str">
        <f>IF(B87=0,"",LOOKUP($B87,'Course List'!$C$6:$C$1017,'Course List'!H$6:H$1017))</f>
        <v/>
      </c>
      <c r="H87" s="47"/>
      <c r="I87" s="49"/>
      <c r="J87" s="35" t="str">
        <f>IF(H87=0,"",LOOKUP(H87,'GPA Table'!$B$5:$B$16,'GPA Table'!$E$5:$E$16))</f>
        <v/>
      </c>
      <c r="K87" s="9"/>
      <c r="L87" s="17">
        <f t="shared" si="38"/>
        <v>0</v>
      </c>
      <c r="M87" s="17">
        <f t="shared" si="39"/>
        <v>0</v>
      </c>
      <c r="N87" s="10"/>
      <c r="O87" s="11"/>
    </row>
    <row r="88" spans="1:15" s="5" customFormat="1" x14ac:dyDescent="0.3">
      <c r="A88" s="151">
        <f>A87+1</f>
        <v>6</v>
      </c>
      <c r="B88" s="158"/>
      <c r="C88" s="83" t="str">
        <f>IF(B88=0,"",LOOKUP($B88,'Course List'!$C$6:$C$1017,'Course List'!D$6:D$1017))</f>
        <v/>
      </c>
      <c r="D88" s="83" t="str">
        <f>IF(B88=0,"",LOOKUP($B88,'Course List'!$C$6:$C$1017,'Course List'!E$6:E$1017))</f>
        <v/>
      </c>
      <c r="E88" s="83" t="str">
        <f>IF(B88=0,"",LOOKUP($B88,'Course List'!$C$6:$C$1017,'Course List'!F$6:F$1017))</f>
        <v/>
      </c>
      <c r="F88" s="83" t="str">
        <f>IF(B88=0,"",LOOKUP($B88,'Course List'!$C$6:$C$1017,'Course List'!G$6:G$1017))</f>
        <v/>
      </c>
      <c r="G88" s="83" t="str">
        <f>IF(B88=0,"",LOOKUP($B88,'Course List'!$C$6:$C$1017,'Course List'!H$6:H$1017))</f>
        <v/>
      </c>
      <c r="H88" s="47"/>
      <c r="I88" s="49"/>
      <c r="J88" s="35" t="str">
        <f>IF(H88=0,"",LOOKUP(H88,'GPA Table'!$B$5:$B$16,'GPA Table'!$E$5:$E$16))</f>
        <v/>
      </c>
      <c r="K88" s="9"/>
      <c r="L88" s="17">
        <f t="shared" si="38"/>
        <v>0</v>
      </c>
      <c r="M88" s="17">
        <f t="shared" si="39"/>
        <v>0</v>
      </c>
      <c r="N88" s="10"/>
      <c r="O88" s="11"/>
    </row>
    <row r="89" spans="1:15" s="5" customFormat="1" x14ac:dyDescent="0.3">
      <c r="A89" s="151">
        <f>A88+1</f>
        <v>7</v>
      </c>
      <c r="B89" s="158"/>
      <c r="C89" s="83" t="str">
        <f>IF(B89=0,"",LOOKUP($B89,'Course List'!$C$6:$C$1017,'Course List'!D$6:D$1017))</f>
        <v/>
      </c>
      <c r="D89" s="83" t="str">
        <f>IF(B89=0,"",LOOKUP($B89,'Course List'!$C$6:$C$1017,'Course List'!E$6:E$1017))</f>
        <v/>
      </c>
      <c r="E89" s="83" t="str">
        <f>IF(B89=0,"",LOOKUP($B89,'Course List'!$C$6:$C$1017,'Course List'!F$6:F$1017))</f>
        <v/>
      </c>
      <c r="F89" s="83" t="str">
        <f>IF(B89=0,"",LOOKUP($B89,'Course List'!$C$6:$C$1017,'Course List'!G$6:G$1017))</f>
        <v/>
      </c>
      <c r="G89" s="83" t="str">
        <f>IF(B89=0,"",LOOKUP($B89,'Course List'!$C$6:$C$1017,'Course List'!H$6:H$1017))</f>
        <v/>
      </c>
      <c r="H89" s="47"/>
      <c r="I89" s="49"/>
      <c r="J89" s="35" t="str">
        <f>IF(H89=0,"",LOOKUP(H89,'GPA Table'!$B$5:$B$16,'GPA Table'!$E$5:$E$16))</f>
        <v/>
      </c>
      <c r="K89" s="9"/>
      <c r="L89" s="17">
        <f t="shared" si="38"/>
        <v>0</v>
      </c>
      <c r="M89" s="17">
        <f t="shared" si="39"/>
        <v>0</v>
      </c>
      <c r="N89" s="10"/>
      <c r="O89" s="11"/>
    </row>
    <row r="90" spans="1:15" s="5" customFormat="1" ht="16.2" thickBot="1" x14ac:dyDescent="0.35">
      <c r="A90" s="152">
        <f t="shared" ref="A90" si="41">A89+1</f>
        <v>8</v>
      </c>
      <c r="B90" s="160"/>
      <c r="C90" s="84" t="str">
        <f>IF(B90=0,"",LOOKUP($B90,'Course List'!$C$6:$C$1017,'Course List'!D$6:D$1017))</f>
        <v/>
      </c>
      <c r="D90" s="84" t="str">
        <f>IF(B90=0,"",LOOKUP($B90,'Course List'!$C$6:$C$1017,'Course List'!E$6:E$1017))</f>
        <v/>
      </c>
      <c r="E90" s="83" t="str">
        <f>IF(B90=0,"",LOOKUP($B90,'Course List'!$C$6:$C$1017,'Course List'!F$6:F$1017))</f>
        <v/>
      </c>
      <c r="F90" s="84" t="str">
        <f>IF(B90=0,"",LOOKUP($B90,'Course List'!$C$6:$C$1017,'Course List'!G$6:G$1017))</f>
        <v/>
      </c>
      <c r="G90" s="84" t="str">
        <f>IF(B90=0,"",LOOKUP($B90,'Course List'!$C$6:$C$1017,'Course List'!H$6:H$1017))</f>
        <v/>
      </c>
      <c r="H90" s="48"/>
      <c r="I90" s="50"/>
      <c r="J90" s="36" t="str">
        <f>IF(H90=0,"",LOOKUP(H90,'GPA Table'!$B$5:$B$16,'GPA Table'!$E$5:$E$16))</f>
        <v/>
      </c>
      <c r="K90" s="9"/>
      <c r="L90" s="17">
        <f t="shared" si="38"/>
        <v>0</v>
      </c>
      <c r="M90" s="17">
        <f t="shared" si="39"/>
        <v>0</v>
      </c>
      <c r="N90" s="10"/>
      <c r="O90" s="11"/>
    </row>
    <row r="91" spans="1:15" s="29" customFormat="1" ht="16.2" thickBot="1" x14ac:dyDescent="0.35">
      <c r="A91" s="148"/>
      <c r="B91" s="149" t="str">
        <f>B82</f>
        <v>Semester</v>
      </c>
      <c r="C91" s="149">
        <f>C82+1</f>
        <v>10</v>
      </c>
      <c r="D91" s="149" t="str">
        <f>D82</f>
        <v>Total Credit Hours</v>
      </c>
      <c r="E91" s="149">
        <f>SUM(E92:E99)</f>
        <v>12</v>
      </c>
      <c r="F91" s="150" t="str">
        <f>F73</f>
        <v>SPRING</v>
      </c>
      <c r="G91" s="150">
        <f>G82+1</f>
        <v>2018</v>
      </c>
      <c r="H91" s="45"/>
      <c r="I91" s="46"/>
      <c r="J91" s="55">
        <f>IF(M91=0,0,ROUND(L91/M91,2))</f>
        <v>0</v>
      </c>
      <c r="K91" s="13"/>
      <c r="L91" s="38">
        <f>SUM(L92:L99)</f>
        <v>0</v>
      </c>
      <c r="M91" s="39">
        <f t="shared" ref="M91" si="42">SUM(M92:M99)</f>
        <v>0</v>
      </c>
      <c r="N91" s="14"/>
      <c r="O91" s="12"/>
    </row>
    <row r="92" spans="1:15" s="5" customFormat="1" x14ac:dyDescent="0.3">
      <c r="A92" s="151">
        <v>1</v>
      </c>
      <c r="B92" s="128" t="s">
        <v>594</v>
      </c>
      <c r="C92" s="129" t="str">
        <f>IF(B92=0,"",LOOKUP($B92,'Course List'!$C$6:$C$1017,'Course List'!D$6:D$1017))</f>
        <v>---</v>
      </c>
      <c r="D92" s="129" t="str">
        <f>IF(B92=0,"",LOOKUP($B92,'Course List'!$C$6:$C$1017,'Course List'!E$6:E$1017))</f>
        <v>CE 6000 &amp; 8000 Level</v>
      </c>
      <c r="E92" s="129">
        <f>IF(B92=0,"",LOOKUP($B92,'Course List'!$C$6:$C$1017,'Course List'!F$6:F$1017))</f>
        <v>3</v>
      </c>
      <c r="F92" s="129" t="str">
        <f>IF(B92=0,"",LOOKUP($B92,'Course List'!$C$6:$C$1017,'Course List'!G$6:G$1017))</f>
        <v>F &amp; S</v>
      </c>
      <c r="G92" s="129" t="str">
        <f>IF(B92=0,"",LOOKUP($B92,'Course List'!$C$6:$C$1017,'Course List'!H$6:H$1017))</f>
        <v xml:space="preserve"> ---</v>
      </c>
      <c r="H92" s="47"/>
      <c r="I92" s="49"/>
      <c r="J92" s="34" t="str">
        <f>IF(H92=0,"",LOOKUP(H92,'GPA Table'!$B$5:$B$16,'GPA Table'!$E$5:$E$16))</f>
        <v/>
      </c>
      <c r="K92" s="9"/>
      <c r="L92" s="17">
        <f t="shared" ref="L92:L99" si="43">IF(E92=0,0,IF(H92=0,0,J92*E92))</f>
        <v>0</v>
      </c>
      <c r="M92" s="17">
        <f t="shared" ref="M92:M99" si="44">IF(H92=0,0,E92)</f>
        <v>0</v>
      </c>
      <c r="N92" s="10"/>
      <c r="O92" s="11"/>
    </row>
    <row r="93" spans="1:15" s="5" customFormat="1" x14ac:dyDescent="0.3">
      <c r="A93" s="151">
        <f>A92+1</f>
        <v>2</v>
      </c>
      <c r="B93" s="128" t="s">
        <v>594</v>
      </c>
      <c r="C93" s="129" t="str">
        <f>IF(B93=0,"",LOOKUP($B93,'Course List'!$C$6:$C$1017,'Course List'!D$6:D$1017))</f>
        <v>---</v>
      </c>
      <c r="D93" s="129" t="str">
        <f>IF(B93=0,"",LOOKUP($B93,'Course List'!$C$6:$C$1017,'Course List'!E$6:E$1017))</f>
        <v>CE 6000 &amp; 8000 Level</v>
      </c>
      <c r="E93" s="129">
        <f>IF(B93=0,"",LOOKUP($B93,'Course List'!$C$6:$C$1017,'Course List'!F$6:F$1017))</f>
        <v>3</v>
      </c>
      <c r="F93" s="129" t="str">
        <f>IF(B93=0,"",LOOKUP($B93,'Course List'!$C$6:$C$1017,'Course List'!G$6:G$1017))</f>
        <v>F &amp; S</v>
      </c>
      <c r="G93" s="129" t="str">
        <f>IF(B93=0,"",LOOKUP($B93,'Course List'!$C$6:$C$1017,'Course List'!H$6:H$1017))</f>
        <v xml:space="preserve"> ---</v>
      </c>
      <c r="H93" s="47"/>
      <c r="I93" s="49"/>
      <c r="J93" s="35" t="str">
        <f>IF(H93=0,"",LOOKUP(H93,'GPA Table'!$B$5:$B$16,'GPA Table'!$E$5:$E$16))</f>
        <v/>
      </c>
      <c r="K93" s="9"/>
      <c r="L93" s="17">
        <f t="shared" si="43"/>
        <v>0</v>
      </c>
      <c r="M93" s="17">
        <f t="shared" si="44"/>
        <v>0</v>
      </c>
      <c r="N93" s="10"/>
      <c r="O93" s="11"/>
    </row>
    <row r="94" spans="1:15" s="5" customFormat="1" x14ac:dyDescent="0.3">
      <c r="A94" s="151">
        <f t="shared" ref="A94:A96" si="45">A93+1</f>
        <v>3</v>
      </c>
      <c r="B94" s="128" t="s">
        <v>594</v>
      </c>
      <c r="C94" s="129" t="str">
        <f>IF(B94=0,"",LOOKUP($B94,'Course List'!$C$6:$C$1017,'Course List'!D$6:D$1017))</f>
        <v>---</v>
      </c>
      <c r="D94" s="129" t="str">
        <f>IF(B94=0,"",LOOKUP($B94,'Course List'!$C$6:$C$1017,'Course List'!E$6:E$1017))</f>
        <v>CE 6000 &amp; 8000 Level</v>
      </c>
      <c r="E94" s="129">
        <f>IF(B94=0,"",LOOKUP($B94,'Course List'!$C$6:$C$1017,'Course List'!F$6:F$1017))</f>
        <v>3</v>
      </c>
      <c r="F94" s="129" t="str">
        <f>IF(B94=0,"",LOOKUP($B94,'Course List'!$C$6:$C$1017,'Course List'!G$6:G$1017))</f>
        <v>F &amp; S</v>
      </c>
      <c r="G94" s="129" t="str">
        <f>IF(B94=0,"",LOOKUP($B94,'Course List'!$C$6:$C$1017,'Course List'!H$6:H$1017))</f>
        <v xml:space="preserve"> ---</v>
      </c>
      <c r="H94" s="47"/>
      <c r="I94" s="49"/>
      <c r="J94" s="35" t="str">
        <f>IF(H94=0,"",LOOKUP(H94,'GPA Table'!$B$5:$B$16,'GPA Table'!$E$5:$E$16))</f>
        <v/>
      </c>
      <c r="K94" s="9"/>
      <c r="L94" s="17">
        <f t="shared" si="43"/>
        <v>0</v>
      </c>
      <c r="M94" s="17">
        <f t="shared" si="44"/>
        <v>0</v>
      </c>
      <c r="N94" s="10"/>
      <c r="O94" s="11"/>
    </row>
    <row r="95" spans="1:15" s="5" customFormat="1" ht="17.399999999999999" customHeight="1" x14ac:dyDescent="0.3">
      <c r="A95" s="151">
        <f t="shared" si="45"/>
        <v>4</v>
      </c>
      <c r="B95" s="128" t="s">
        <v>594</v>
      </c>
      <c r="C95" s="129" t="str">
        <f>IF(B95=0,"",LOOKUP($B95,'Course List'!$C$6:$C$1017,'Course List'!D$6:D$1017))</f>
        <v>---</v>
      </c>
      <c r="D95" s="129" t="str">
        <f>IF(B95=0,"",LOOKUP($B95,'Course List'!$C$6:$C$1017,'Course List'!E$6:E$1017))</f>
        <v>CE 6000 &amp; 8000 Level</v>
      </c>
      <c r="E95" s="129">
        <f>IF(B95=0,"",LOOKUP($B95,'Course List'!$C$6:$C$1017,'Course List'!F$6:F$1017))</f>
        <v>3</v>
      </c>
      <c r="F95" s="129" t="str">
        <f>IF(B95=0,"",LOOKUP($B95,'Course List'!$C$6:$C$1017,'Course List'!G$6:G$1017))</f>
        <v>F &amp; S</v>
      </c>
      <c r="G95" s="129" t="str">
        <f>IF(B95=0,"",LOOKUP($B95,'Course List'!$C$6:$C$1017,'Course List'!H$6:H$1017))</f>
        <v xml:space="preserve"> ---</v>
      </c>
      <c r="H95" s="47"/>
      <c r="I95" s="49"/>
      <c r="J95" s="35" t="str">
        <f>IF(H95=0,"",LOOKUP(H95,'GPA Table'!$B$5:$B$16,'GPA Table'!$E$5:$E$16))</f>
        <v/>
      </c>
      <c r="K95" s="9"/>
      <c r="L95" s="17">
        <f t="shared" si="43"/>
        <v>0</v>
      </c>
      <c r="M95" s="17">
        <f t="shared" si="44"/>
        <v>0</v>
      </c>
      <c r="N95" s="10"/>
      <c r="O95" s="11"/>
    </row>
    <row r="96" spans="1:15" s="5" customFormat="1" x14ac:dyDescent="0.3">
      <c r="A96" s="151">
        <f t="shared" si="45"/>
        <v>5</v>
      </c>
      <c r="B96" s="158"/>
      <c r="C96" s="83" t="str">
        <f>IF(B96=0,"",LOOKUP($B96,'Course List'!$C$6:$C$1017,'Course List'!D$6:D$1017))</f>
        <v/>
      </c>
      <c r="D96" s="83" t="str">
        <f>IF(B96=0,"",LOOKUP($B96,'Course List'!$C$6:$C$1017,'Course List'!E$6:E$1017))</f>
        <v/>
      </c>
      <c r="E96" s="83" t="str">
        <f>IF(B96=0,"",LOOKUP($B96,'Course List'!$C$6:$C$1017,'Course List'!F$6:F$1017))</f>
        <v/>
      </c>
      <c r="F96" s="83" t="str">
        <f>IF(B96=0,"",LOOKUP($B96,'Course List'!$C$6:$C$1017,'Course List'!G$6:G$1017))</f>
        <v/>
      </c>
      <c r="G96" s="83" t="str">
        <f>IF(B96=0,"",LOOKUP($B96,'Course List'!$C$6:$C$1017,'Course List'!H$6:H$1017))</f>
        <v/>
      </c>
      <c r="H96" s="47"/>
      <c r="I96" s="49"/>
      <c r="J96" s="35" t="str">
        <f>IF(H96=0,"",LOOKUP(H96,'GPA Table'!$B$5:$B$16,'GPA Table'!$E$5:$E$16))</f>
        <v/>
      </c>
      <c r="K96" s="9"/>
      <c r="L96" s="17">
        <f t="shared" si="43"/>
        <v>0</v>
      </c>
      <c r="M96" s="17">
        <f t="shared" si="44"/>
        <v>0</v>
      </c>
      <c r="N96" s="10"/>
      <c r="O96" s="11"/>
    </row>
    <row r="97" spans="1:20" s="5" customFormat="1" x14ac:dyDescent="0.3">
      <c r="A97" s="151">
        <f>A96+1</f>
        <v>6</v>
      </c>
      <c r="B97" s="158"/>
      <c r="C97" s="83" t="str">
        <f>IF(B97=0,"",LOOKUP($B97,'Course List'!$C$6:$C$1017,'Course List'!D$6:D$1017))</f>
        <v/>
      </c>
      <c r="D97" s="83" t="str">
        <f>IF(B97=0,"",LOOKUP($B97,'Course List'!$C$6:$C$1017,'Course List'!E$6:E$1017))</f>
        <v/>
      </c>
      <c r="E97" s="83" t="str">
        <f>IF(B97=0,"",LOOKUP($B97,'Course List'!$C$6:$C$1017,'Course List'!F$6:F$1017))</f>
        <v/>
      </c>
      <c r="F97" s="83" t="str">
        <f>IF(B97=0,"",LOOKUP($B97,'Course List'!$C$6:$C$1017,'Course List'!G$6:G$1017))</f>
        <v/>
      </c>
      <c r="G97" s="83" t="str">
        <f>IF(B97=0,"",LOOKUP($B97,'Course List'!$C$6:$C$1017,'Course List'!H$6:H$1017))</f>
        <v/>
      </c>
      <c r="H97" s="47"/>
      <c r="I97" s="49"/>
      <c r="J97" s="35" t="str">
        <f>IF(H97=0,"",LOOKUP(H97,'GPA Table'!$B$5:$B$16,'GPA Table'!$E$5:$E$16))</f>
        <v/>
      </c>
      <c r="K97" s="9"/>
      <c r="L97" s="17">
        <f t="shared" si="43"/>
        <v>0</v>
      </c>
      <c r="M97" s="17">
        <f t="shared" si="44"/>
        <v>0</v>
      </c>
      <c r="N97" s="10"/>
      <c r="O97" s="11"/>
    </row>
    <row r="98" spans="1:20" s="5" customFormat="1" x14ac:dyDescent="0.3">
      <c r="A98" s="151">
        <f>A97+1</f>
        <v>7</v>
      </c>
      <c r="B98" s="158"/>
      <c r="C98" s="83" t="str">
        <f>IF(B98=0,"",LOOKUP($B98,'Course List'!$C$6:$C$1017,'Course List'!D$6:D$1017))</f>
        <v/>
      </c>
      <c r="D98" s="83" t="str">
        <f>IF(B98=0,"",LOOKUP($B98,'Course List'!$C$6:$C$1017,'Course List'!E$6:E$1017))</f>
        <v/>
      </c>
      <c r="E98" s="83" t="str">
        <f>IF(B98=0,"",LOOKUP($B98,'Course List'!$C$6:$C$1017,'Course List'!F$6:F$1017))</f>
        <v/>
      </c>
      <c r="F98" s="83" t="str">
        <f>IF(B98=0,"",LOOKUP($B98,'Course List'!$C$6:$C$1017,'Course List'!G$6:G$1017))</f>
        <v/>
      </c>
      <c r="G98" s="83" t="str">
        <f>IF(B98=0,"",LOOKUP($B98,'Course List'!$C$6:$C$1017,'Course List'!H$6:H$1017))</f>
        <v/>
      </c>
      <c r="H98" s="47"/>
      <c r="I98" s="49"/>
      <c r="J98" s="35" t="str">
        <f>IF(H98=0,"",LOOKUP(H98,'GPA Table'!$B$5:$B$16,'GPA Table'!$E$5:$E$16))</f>
        <v/>
      </c>
      <c r="K98" s="9"/>
      <c r="L98" s="17">
        <f t="shared" si="43"/>
        <v>0</v>
      </c>
      <c r="M98" s="17">
        <f t="shared" si="44"/>
        <v>0</v>
      </c>
      <c r="N98" s="10"/>
      <c r="O98" s="11"/>
    </row>
    <row r="99" spans="1:20" s="5" customFormat="1" ht="16.2" thickBot="1" x14ac:dyDescent="0.35">
      <c r="A99" s="152">
        <f t="shared" ref="A99" si="46">A98+1</f>
        <v>8</v>
      </c>
      <c r="B99" s="160"/>
      <c r="C99" s="84" t="str">
        <f>IF(B99=0,"",LOOKUP($B99,'Course List'!$C$6:$C$1017,'Course List'!D$6:D$1017))</f>
        <v/>
      </c>
      <c r="D99" s="84" t="str">
        <f>IF(B99=0,"",LOOKUP($B99,'Course List'!$C$6:$C$1017,'Course List'!E$6:E$1017))</f>
        <v/>
      </c>
      <c r="E99" s="84" t="str">
        <f>IF(B99=0,"",LOOKUP($B99,'Course List'!$C$6:$C$1017,'Course List'!F$6:F$1017))</f>
        <v/>
      </c>
      <c r="F99" s="84" t="str">
        <f>IF(B99=0,"",LOOKUP($B99,'Course List'!$C$6:$C$1017,'Course List'!G$6:G$1017))</f>
        <v/>
      </c>
      <c r="G99" s="84" t="str">
        <f>IF(B99=0,"",LOOKUP($B99,'Course List'!$C$6:$C$1017,'Course List'!H$6:H$1017))</f>
        <v/>
      </c>
      <c r="H99" s="48"/>
      <c r="I99" s="50"/>
      <c r="J99" s="36" t="str">
        <f>IF(H99=0,"",LOOKUP(H99,'GPA Table'!$B$5:$B$16,'GPA Table'!$E$5:$E$16))</f>
        <v/>
      </c>
      <c r="K99" s="9"/>
      <c r="L99" s="17">
        <f t="shared" si="43"/>
        <v>0</v>
      </c>
      <c r="M99" s="17">
        <f t="shared" si="44"/>
        <v>0</v>
      </c>
      <c r="N99" s="10"/>
      <c r="O99" s="11"/>
    </row>
    <row r="100" spans="1:20" x14ac:dyDescent="0.3">
      <c r="T100" s="25"/>
    </row>
    <row r="101" spans="1:20" x14ac:dyDescent="0.3">
      <c r="T101" s="25"/>
    </row>
    <row r="102" spans="1:20" x14ac:dyDescent="0.3">
      <c r="T102" s="25"/>
    </row>
    <row r="103" spans="1:20" x14ac:dyDescent="0.3">
      <c r="T103" s="25"/>
    </row>
    <row r="104" spans="1:20" x14ac:dyDescent="0.3">
      <c r="T104" s="25"/>
    </row>
    <row r="105" spans="1:20" x14ac:dyDescent="0.3">
      <c r="T105" s="25"/>
    </row>
    <row r="106" spans="1:20" x14ac:dyDescent="0.3">
      <c r="T106" s="25"/>
    </row>
    <row r="107" spans="1:20" x14ac:dyDescent="0.3">
      <c r="T107" s="25"/>
    </row>
    <row r="108" spans="1:20" x14ac:dyDescent="0.3">
      <c r="T108" s="25"/>
    </row>
    <row r="109" spans="1:20" x14ac:dyDescent="0.3">
      <c r="T109" s="25"/>
    </row>
  </sheetData>
  <sheetProtection password="CD74" sheet="1" objects="1" scenarios="1"/>
  <mergeCells count="13">
    <mergeCell ref="B6:C6"/>
    <mergeCell ref="D6:F6"/>
    <mergeCell ref="H6:I6"/>
    <mergeCell ref="B7:C7"/>
    <mergeCell ref="D7:F7"/>
    <mergeCell ref="H7:I7"/>
    <mergeCell ref="B5:F5"/>
    <mergeCell ref="H5:I5"/>
    <mergeCell ref="A1:J1"/>
    <mergeCell ref="A2:J2"/>
    <mergeCell ref="A3:J3"/>
    <mergeCell ref="B4:C4"/>
    <mergeCell ref="E4:F4"/>
  </mergeCells>
  <pageMargins left="0.7" right="0.7" top="0.12" bottom="0.12" header="0.3" footer="0.3"/>
  <pageSetup scale="70" fitToHeight="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0"/>
  <sheetViews>
    <sheetView workbookViewId="0">
      <selection activeCell="T25" sqref="T25"/>
    </sheetView>
  </sheetViews>
  <sheetFormatPr defaultRowHeight="14.4" x14ac:dyDescent="0.3"/>
  <cols>
    <col min="3" max="3" width="11.109375" customWidth="1"/>
  </cols>
  <sheetData>
    <row r="3" spans="1:1" ht="23.4" x14ac:dyDescent="0.45">
      <c r="A3" s="177" t="s">
        <v>742</v>
      </c>
    </row>
    <row r="5" spans="1:1" x14ac:dyDescent="0.3">
      <c r="A5" s="176" t="s">
        <v>745</v>
      </c>
    </row>
    <row r="6" spans="1:1" x14ac:dyDescent="0.3">
      <c r="A6" s="176" t="s">
        <v>746</v>
      </c>
    </row>
    <row r="7" spans="1:1" x14ac:dyDescent="0.3">
      <c r="A7" s="176" t="s">
        <v>747</v>
      </c>
    </row>
    <row r="9" spans="1:1" x14ac:dyDescent="0.3">
      <c r="A9" s="176" t="s">
        <v>743</v>
      </c>
    </row>
    <row r="10" spans="1:1" x14ac:dyDescent="0.3">
      <c r="A10" s="176" t="s">
        <v>750</v>
      </c>
    </row>
    <row r="12" spans="1:1" x14ac:dyDescent="0.3">
      <c r="A12" s="176" t="s">
        <v>744</v>
      </c>
    </row>
    <row r="13" spans="1:1" x14ac:dyDescent="0.3">
      <c r="A13" s="176"/>
    </row>
    <row r="14" spans="1:1" x14ac:dyDescent="0.3">
      <c r="A14" s="176" t="s">
        <v>748</v>
      </c>
    </row>
    <row r="15" spans="1:1" x14ac:dyDescent="0.3">
      <c r="A15" t="s">
        <v>749</v>
      </c>
    </row>
    <row r="19" spans="1:7" ht="23.4" x14ac:dyDescent="0.45">
      <c r="A19" s="177" t="s">
        <v>751</v>
      </c>
    </row>
    <row r="20" spans="1:7" ht="23.4" x14ac:dyDescent="0.45">
      <c r="A20" s="177" t="s">
        <v>752</v>
      </c>
    </row>
    <row r="21" spans="1:7" x14ac:dyDescent="0.3">
      <c r="A21" t="s">
        <v>753</v>
      </c>
      <c r="C21" t="s">
        <v>754</v>
      </c>
      <c r="D21" t="s">
        <v>755</v>
      </c>
      <c r="E21" t="s">
        <v>756</v>
      </c>
      <c r="F21" s="178" t="s">
        <v>757</v>
      </c>
      <c r="G21" t="s">
        <v>758</v>
      </c>
    </row>
    <row r="22" spans="1:7" x14ac:dyDescent="0.3">
      <c r="A22" t="s">
        <v>759</v>
      </c>
      <c r="C22" t="s">
        <v>761</v>
      </c>
      <c r="D22" t="s">
        <v>755</v>
      </c>
      <c r="E22" t="s">
        <v>762</v>
      </c>
      <c r="F22" s="178" t="s">
        <v>757</v>
      </c>
      <c r="G22" t="s">
        <v>763</v>
      </c>
    </row>
    <row r="23" spans="1:7" x14ac:dyDescent="0.3">
      <c r="C23" t="s">
        <v>767</v>
      </c>
    </row>
    <row r="24" spans="1:7" x14ac:dyDescent="0.3">
      <c r="C24" t="s">
        <v>764</v>
      </c>
    </row>
    <row r="26" spans="1:7" ht="23.4" x14ac:dyDescent="0.45">
      <c r="A26" s="177" t="s">
        <v>766</v>
      </c>
    </row>
    <row r="27" spans="1:7" x14ac:dyDescent="0.3">
      <c r="A27" t="s">
        <v>753</v>
      </c>
      <c r="C27" t="s">
        <v>760</v>
      </c>
      <c r="D27" t="s">
        <v>755</v>
      </c>
      <c r="E27" t="s">
        <v>756</v>
      </c>
      <c r="F27" s="178" t="s">
        <v>757</v>
      </c>
      <c r="G27" t="s">
        <v>765</v>
      </c>
    </row>
    <row r="28" spans="1:7" x14ac:dyDescent="0.3">
      <c r="A28" t="s">
        <v>759</v>
      </c>
      <c r="C28" t="s">
        <v>760</v>
      </c>
      <c r="D28" t="s">
        <v>755</v>
      </c>
      <c r="E28" t="s">
        <v>762</v>
      </c>
      <c r="F28" s="178" t="s">
        <v>757</v>
      </c>
      <c r="G28" t="s">
        <v>765</v>
      </c>
    </row>
    <row r="29" spans="1:7" x14ac:dyDescent="0.3">
      <c r="C29" t="s">
        <v>768</v>
      </c>
    </row>
    <row r="30" spans="1:7" x14ac:dyDescent="0.3">
      <c r="C30" t="s">
        <v>764</v>
      </c>
    </row>
  </sheetData>
  <sheetProtection password="CD74" sheet="1" objects="1" scenarios="1"/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156"/>
  <sheetViews>
    <sheetView zoomScale="50" zoomScaleNormal="50" workbookViewId="0">
      <selection activeCell="H44" sqref="H44"/>
    </sheetView>
  </sheetViews>
  <sheetFormatPr defaultColWidth="8.88671875" defaultRowHeight="15" customHeight="1" x14ac:dyDescent="0.3"/>
  <cols>
    <col min="1" max="1" width="10.6640625" style="65" customWidth="1"/>
    <col min="2" max="2" width="40.88671875" style="65" customWidth="1"/>
    <col min="3" max="3" width="22.33203125" style="65" customWidth="1"/>
    <col min="4" max="4" width="8.88671875" style="65"/>
    <col min="5" max="5" width="59.109375" style="65" customWidth="1"/>
    <col min="6" max="6" width="9.33203125" style="65" customWidth="1"/>
    <col min="7" max="7" width="18.6640625" style="65" customWidth="1"/>
    <col min="8" max="8" width="88.33203125" style="65" customWidth="1"/>
    <col min="9" max="10" width="19.109375" style="65" customWidth="1"/>
    <col min="11" max="11" width="24.44140625" style="17" customWidth="1"/>
    <col min="12" max="12" width="52.44140625" style="68" customWidth="1"/>
    <col min="13" max="13" width="34.6640625" style="68" customWidth="1"/>
    <col min="14" max="14" width="8.88671875" style="68"/>
    <col min="15" max="15" width="51.33203125" style="68" customWidth="1"/>
    <col min="16" max="16" width="19.5546875" style="68" customWidth="1"/>
    <col min="17" max="110" width="8.88671875" style="68"/>
    <col min="111" max="16384" width="8.88671875" style="69"/>
  </cols>
  <sheetData>
    <row r="1" spans="1:110" s="118" customFormat="1" ht="30" customHeight="1" x14ac:dyDescent="0.3">
      <c r="A1" s="186" t="s">
        <v>19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</row>
    <row r="2" spans="1:110" s="118" customFormat="1" ht="32.25" customHeight="1" x14ac:dyDescent="0.3">
      <c r="A2" s="187" t="s">
        <v>488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</row>
    <row r="3" spans="1:110" ht="15" customHeight="1" x14ac:dyDescent="0.3">
      <c r="A3" s="81"/>
      <c r="B3" s="81"/>
      <c r="C3" s="81"/>
      <c r="D3" s="81"/>
      <c r="E3" s="81"/>
      <c r="F3" s="81"/>
      <c r="G3" s="81"/>
      <c r="H3" s="81"/>
      <c r="I3" s="81"/>
      <c r="J3" s="81"/>
      <c r="K3" s="90"/>
    </row>
    <row r="4" spans="1:110" s="71" customFormat="1" ht="43.2" customHeight="1" x14ac:dyDescent="0.3">
      <c r="A4" s="82"/>
      <c r="B4" s="82" t="s">
        <v>20</v>
      </c>
      <c r="C4" s="82" t="s">
        <v>21</v>
      </c>
      <c r="D4" s="82" t="s">
        <v>22</v>
      </c>
      <c r="E4" s="82" t="s">
        <v>23</v>
      </c>
      <c r="F4" s="82" t="s">
        <v>24</v>
      </c>
      <c r="G4" s="82" t="s">
        <v>25</v>
      </c>
      <c r="H4" s="82" t="s">
        <v>26</v>
      </c>
      <c r="I4" s="82" t="s">
        <v>18</v>
      </c>
      <c r="J4" s="82" t="s">
        <v>17</v>
      </c>
      <c r="K4" s="82" t="s">
        <v>461</v>
      </c>
      <c r="L4" s="82" t="s">
        <v>27</v>
      </c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</row>
    <row r="5" spans="1:110" ht="15" customHeight="1" x14ac:dyDescent="0.3">
      <c r="L5" s="17"/>
    </row>
    <row r="6" spans="1:110" s="73" customFormat="1" ht="46.5" customHeight="1" x14ac:dyDescent="0.3">
      <c r="A6" s="72" t="s">
        <v>28</v>
      </c>
      <c r="B6" s="72" t="s">
        <v>29</v>
      </c>
      <c r="C6" s="72" t="s">
        <v>282</v>
      </c>
      <c r="D6" s="72" t="s">
        <v>30</v>
      </c>
      <c r="E6" s="72" t="s">
        <v>672</v>
      </c>
      <c r="F6" s="72">
        <v>3</v>
      </c>
      <c r="G6" s="72" t="s">
        <v>31</v>
      </c>
      <c r="H6" s="72" t="s">
        <v>714</v>
      </c>
      <c r="I6" s="72" t="s">
        <v>103</v>
      </c>
      <c r="J6" s="72" t="s">
        <v>103</v>
      </c>
      <c r="K6" s="72" t="s">
        <v>475</v>
      </c>
      <c r="L6" s="72" t="s">
        <v>103</v>
      </c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</row>
    <row r="7" spans="1:110" s="73" customFormat="1" ht="20.100000000000001" customHeight="1" x14ac:dyDescent="0.3">
      <c r="A7" s="72" t="s">
        <v>651</v>
      </c>
      <c r="B7" s="72" t="s">
        <v>29</v>
      </c>
      <c r="C7" s="72" t="s">
        <v>304</v>
      </c>
      <c r="D7" s="72" t="s">
        <v>32</v>
      </c>
      <c r="E7" s="72" t="s">
        <v>673</v>
      </c>
      <c r="F7" s="72">
        <v>3</v>
      </c>
      <c r="G7" s="72" t="s">
        <v>31</v>
      </c>
      <c r="H7" s="72" t="s">
        <v>712</v>
      </c>
      <c r="I7" s="72" t="s">
        <v>103</v>
      </c>
      <c r="J7" s="72" t="s">
        <v>103</v>
      </c>
      <c r="K7" s="72" t="s">
        <v>472</v>
      </c>
      <c r="L7" s="72" t="s">
        <v>103</v>
      </c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</row>
    <row r="8" spans="1:110" s="73" customFormat="1" ht="20.100000000000001" customHeight="1" x14ac:dyDescent="0.3">
      <c r="A8" s="72" t="s">
        <v>651</v>
      </c>
      <c r="B8" s="72" t="s">
        <v>29</v>
      </c>
      <c r="C8" s="72" t="s">
        <v>305</v>
      </c>
      <c r="D8" s="72" t="s">
        <v>33</v>
      </c>
      <c r="E8" s="72" t="s">
        <v>34</v>
      </c>
      <c r="F8" s="72">
        <v>3</v>
      </c>
      <c r="G8" s="72" t="s">
        <v>31</v>
      </c>
      <c r="H8" s="72" t="s">
        <v>713</v>
      </c>
      <c r="I8" s="72" t="s">
        <v>103</v>
      </c>
      <c r="J8" s="72" t="s">
        <v>103</v>
      </c>
      <c r="K8" s="72" t="s">
        <v>467</v>
      </c>
      <c r="L8" s="72" t="s">
        <v>103</v>
      </c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</row>
    <row r="9" spans="1:110" s="73" customFormat="1" ht="20.100000000000001" customHeight="1" x14ac:dyDescent="0.3">
      <c r="A9" s="72" t="s">
        <v>651</v>
      </c>
      <c r="B9" s="72" t="s">
        <v>29</v>
      </c>
      <c r="C9" s="72" t="s">
        <v>522</v>
      </c>
      <c r="D9" s="72">
        <v>115</v>
      </c>
      <c r="E9" s="72" t="s">
        <v>521</v>
      </c>
      <c r="F9" s="72">
        <v>3</v>
      </c>
      <c r="G9" s="72" t="s">
        <v>31</v>
      </c>
      <c r="H9" s="72" t="s">
        <v>713</v>
      </c>
      <c r="I9" s="72" t="s">
        <v>103</v>
      </c>
      <c r="J9" s="72" t="s">
        <v>103</v>
      </c>
      <c r="K9" s="72" t="s">
        <v>472</v>
      </c>
      <c r="L9" s="72" t="s">
        <v>103</v>
      </c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</row>
    <row r="10" spans="1:110" s="73" customFormat="1" ht="20.100000000000001" customHeight="1" x14ac:dyDescent="0.3">
      <c r="A10" s="72" t="s">
        <v>651</v>
      </c>
      <c r="B10" s="72" t="s">
        <v>463</v>
      </c>
      <c r="C10" s="72" t="s">
        <v>647</v>
      </c>
      <c r="D10" s="72">
        <v>211</v>
      </c>
      <c r="E10" s="72" t="s">
        <v>464</v>
      </c>
      <c r="F10" s="72">
        <v>3</v>
      </c>
      <c r="G10" s="72" t="s">
        <v>38</v>
      </c>
      <c r="H10" s="72" t="s">
        <v>138</v>
      </c>
      <c r="I10" s="72" t="s">
        <v>117</v>
      </c>
      <c r="J10" s="72" t="s">
        <v>103</v>
      </c>
      <c r="K10" s="72" t="s">
        <v>465</v>
      </c>
      <c r="L10" s="72" t="s">
        <v>103</v>
      </c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</row>
    <row r="11" spans="1:110" s="73" customFormat="1" ht="20.100000000000001" customHeight="1" x14ac:dyDescent="0.3">
      <c r="A11" s="72" t="s">
        <v>651</v>
      </c>
      <c r="B11" s="72" t="s">
        <v>463</v>
      </c>
      <c r="C11" s="72" t="s">
        <v>648</v>
      </c>
      <c r="D11" s="72">
        <v>212</v>
      </c>
      <c r="E11" s="72" t="s">
        <v>466</v>
      </c>
      <c r="F11" s="72">
        <v>3</v>
      </c>
      <c r="G11" s="72" t="s">
        <v>35</v>
      </c>
      <c r="H11" s="72" t="s">
        <v>138</v>
      </c>
      <c r="I11" s="72" t="s">
        <v>117</v>
      </c>
      <c r="J11" s="72" t="s">
        <v>103</v>
      </c>
      <c r="K11" s="72" t="s">
        <v>467</v>
      </c>
      <c r="L11" s="72" t="s">
        <v>103</v>
      </c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</row>
    <row r="12" spans="1:110" s="73" customFormat="1" ht="20.100000000000001" customHeight="1" x14ac:dyDescent="0.3">
      <c r="A12" s="72" t="s">
        <v>651</v>
      </c>
      <c r="B12" s="72" t="s">
        <v>463</v>
      </c>
      <c r="C12" s="72" t="s">
        <v>649</v>
      </c>
      <c r="D12" s="72">
        <v>213</v>
      </c>
      <c r="E12" s="72" t="s">
        <v>468</v>
      </c>
      <c r="F12" s="72">
        <v>3</v>
      </c>
      <c r="G12" s="72" t="s">
        <v>38</v>
      </c>
      <c r="H12" s="72" t="s">
        <v>138</v>
      </c>
      <c r="I12" s="72" t="s">
        <v>117</v>
      </c>
      <c r="J12" s="72" t="s">
        <v>103</v>
      </c>
      <c r="K12" s="72" t="s">
        <v>467</v>
      </c>
      <c r="L12" s="72" t="s">
        <v>135</v>
      </c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</row>
    <row r="13" spans="1:110" s="68" customFormat="1" ht="20.100000000000001" customHeight="1" x14ac:dyDescent="0.3">
      <c r="A13" s="156" t="s">
        <v>469</v>
      </c>
      <c r="B13" s="156" t="s">
        <v>470</v>
      </c>
      <c r="C13" s="156" t="s">
        <v>650</v>
      </c>
      <c r="D13" s="156">
        <v>260</v>
      </c>
      <c r="E13" s="156" t="s">
        <v>471</v>
      </c>
      <c r="F13" s="156">
        <v>3</v>
      </c>
      <c r="G13" s="156" t="s">
        <v>646</v>
      </c>
      <c r="H13" s="156" t="s">
        <v>66</v>
      </c>
      <c r="I13" s="156" t="s">
        <v>117</v>
      </c>
      <c r="J13" s="156" t="s">
        <v>103</v>
      </c>
      <c r="K13" s="156" t="s">
        <v>472</v>
      </c>
      <c r="L13" s="156" t="s">
        <v>103</v>
      </c>
    </row>
    <row r="14" spans="1:110" s="73" customFormat="1" ht="42.6" customHeight="1" x14ac:dyDescent="0.3">
      <c r="A14" s="72" t="s">
        <v>511</v>
      </c>
      <c r="B14" s="72" t="s">
        <v>515</v>
      </c>
      <c r="C14" s="72" t="s">
        <v>512</v>
      </c>
      <c r="D14" s="72">
        <v>11</v>
      </c>
      <c r="E14" s="72" t="s">
        <v>510</v>
      </c>
      <c r="F14" s="72">
        <v>4</v>
      </c>
      <c r="G14" s="72" t="s">
        <v>38</v>
      </c>
      <c r="H14" s="72" t="s">
        <v>66</v>
      </c>
      <c r="I14" s="72"/>
      <c r="J14" s="72"/>
      <c r="K14" s="72" t="s">
        <v>472</v>
      </c>
      <c r="L14" s="72" t="s">
        <v>103</v>
      </c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</row>
    <row r="15" spans="1:110" s="73" customFormat="1" ht="45" customHeight="1" x14ac:dyDescent="0.3">
      <c r="A15" s="72" t="s">
        <v>511</v>
      </c>
      <c r="B15" s="72" t="s">
        <v>515</v>
      </c>
      <c r="C15" s="72" t="s">
        <v>514</v>
      </c>
      <c r="D15" s="72">
        <v>12</v>
      </c>
      <c r="E15" s="72" t="s">
        <v>513</v>
      </c>
      <c r="F15" s="72">
        <v>4</v>
      </c>
      <c r="G15" s="72" t="s">
        <v>35</v>
      </c>
      <c r="H15" s="72" t="s">
        <v>66</v>
      </c>
      <c r="I15" s="72"/>
      <c r="J15" s="72"/>
      <c r="K15" s="72" t="s">
        <v>472</v>
      </c>
      <c r="L15" s="72" t="s">
        <v>103</v>
      </c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</row>
    <row r="16" spans="1:110" s="73" customFormat="1" ht="20.100000000000001" customHeight="1" x14ac:dyDescent="0.3">
      <c r="A16" s="74" t="s">
        <v>62</v>
      </c>
      <c r="B16" s="74" t="s">
        <v>63</v>
      </c>
      <c r="C16" s="74" t="s">
        <v>295</v>
      </c>
      <c r="D16" s="74" t="s">
        <v>64</v>
      </c>
      <c r="E16" s="74" t="s">
        <v>65</v>
      </c>
      <c r="F16" s="74">
        <v>1</v>
      </c>
      <c r="G16" s="74" t="s">
        <v>38</v>
      </c>
      <c r="H16" s="74" t="s">
        <v>769</v>
      </c>
      <c r="I16" s="74"/>
      <c r="J16" s="74"/>
      <c r="K16" s="74" t="s">
        <v>480</v>
      </c>
      <c r="L16" s="74" t="s">
        <v>103</v>
      </c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</row>
    <row r="17" spans="1:110" s="73" customFormat="1" ht="20.100000000000001" customHeight="1" x14ac:dyDescent="0.3">
      <c r="A17" s="74" t="s">
        <v>62</v>
      </c>
      <c r="B17" s="74" t="s">
        <v>63</v>
      </c>
      <c r="C17" s="74" t="s">
        <v>296</v>
      </c>
      <c r="D17" s="75" t="s">
        <v>66</v>
      </c>
      <c r="E17" s="74" t="s">
        <v>67</v>
      </c>
      <c r="F17" s="74">
        <v>1</v>
      </c>
      <c r="G17" s="74" t="s">
        <v>35</v>
      </c>
      <c r="H17" s="74" t="s">
        <v>769</v>
      </c>
      <c r="I17" s="74"/>
      <c r="J17" s="74"/>
      <c r="K17" s="74" t="s">
        <v>633</v>
      </c>
      <c r="L17" s="74" t="s">
        <v>103</v>
      </c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</row>
    <row r="18" spans="1:110" s="78" customFormat="1" ht="20.100000000000001" customHeight="1" x14ac:dyDescent="0.3">
      <c r="A18" s="74" t="s">
        <v>68</v>
      </c>
      <c r="B18" s="74" t="s">
        <v>63</v>
      </c>
      <c r="C18" s="74" t="s">
        <v>297</v>
      </c>
      <c r="D18" s="74" t="s">
        <v>69</v>
      </c>
      <c r="E18" s="74" t="s">
        <v>675</v>
      </c>
      <c r="F18" s="74">
        <v>3</v>
      </c>
      <c r="G18" s="74" t="s">
        <v>35</v>
      </c>
      <c r="H18" s="74" t="s">
        <v>725</v>
      </c>
      <c r="I18" s="76"/>
      <c r="J18" s="76"/>
      <c r="K18" s="74" t="s">
        <v>633</v>
      </c>
      <c r="L18" s="74" t="s">
        <v>103</v>
      </c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</row>
    <row r="19" spans="1:110" s="78" customFormat="1" ht="20.100000000000001" customHeight="1" x14ac:dyDescent="0.3">
      <c r="A19" s="74" t="s">
        <v>68</v>
      </c>
      <c r="B19" s="74" t="s">
        <v>63</v>
      </c>
      <c r="C19" s="74" t="s">
        <v>298</v>
      </c>
      <c r="D19" s="74" t="s">
        <v>70</v>
      </c>
      <c r="E19" s="74" t="s">
        <v>71</v>
      </c>
      <c r="F19" s="74">
        <v>3</v>
      </c>
      <c r="G19" s="74" t="s">
        <v>31</v>
      </c>
      <c r="H19" s="74" t="s">
        <v>704</v>
      </c>
      <c r="I19" s="76"/>
      <c r="J19" s="76"/>
      <c r="K19" s="74" t="s">
        <v>634</v>
      </c>
      <c r="L19" s="74" t="s">
        <v>103</v>
      </c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</row>
    <row r="20" spans="1:110" s="78" customFormat="1" ht="20.100000000000001" customHeight="1" x14ac:dyDescent="0.3">
      <c r="A20" s="74" t="s">
        <v>68</v>
      </c>
      <c r="B20" s="74" t="s">
        <v>63</v>
      </c>
      <c r="C20" s="74" t="s">
        <v>299</v>
      </c>
      <c r="D20" s="74" t="str">
        <f>D17</f>
        <v>---</v>
      </c>
      <c r="E20" s="74" t="s">
        <v>72</v>
      </c>
      <c r="F20" s="74">
        <v>3</v>
      </c>
      <c r="G20" s="74" t="s">
        <v>31</v>
      </c>
      <c r="H20" s="74" t="s">
        <v>769</v>
      </c>
      <c r="I20" s="76"/>
      <c r="J20" s="76"/>
      <c r="K20" s="74" t="s">
        <v>482</v>
      </c>
      <c r="L20" s="74" t="s">
        <v>103</v>
      </c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</row>
    <row r="21" spans="1:110" s="78" customFormat="1" ht="20.100000000000001" customHeight="1" x14ac:dyDescent="0.3">
      <c r="A21" s="74" t="s">
        <v>68</v>
      </c>
      <c r="B21" s="74" t="s">
        <v>63</v>
      </c>
      <c r="C21" s="74" t="s">
        <v>306</v>
      </c>
      <c r="D21" s="74" t="s">
        <v>73</v>
      </c>
      <c r="E21" s="74" t="s">
        <v>74</v>
      </c>
      <c r="F21" s="74">
        <v>3</v>
      </c>
      <c r="G21" s="74" t="s">
        <v>35</v>
      </c>
      <c r="H21" s="74" t="s">
        <v>705</v>
      </c>
      <c r="I21" s="76"/>
      <c r="J21" s="76"/>
      <c r="K21" s="74" t="s">
        <v>486</v>
      </c>
      <c r="L21" s="74" t="s">
        <v>103</v>
      </c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</row>
    <row r="22" spans="1:110" s="78" customFormat="1" ht="20.100000000000001" customHeight="1" x14ac:dyDescent="0.3">
      <c r="A22" s="74" t="s">
        <v>68</v>
      </c>
      <c r="B22" s="74" t="s">
        <v>63</v>
      </c>
      <c r="C22" s="74" t="s">
        <v>719</v>
      </c>
      <c r="D22" s="74" t="s">
        <v>720</v>
      </c>
      <c r="E22" s="74" t="s">
        <v>76</v>
      </c>
      <c r="F22" s="74">
        <v>2</v>
      </c>
      <c r="G22" s="74" t="s">
        <v>38</v>
      </c>
      <c r="H22" s="74" t="s">
        <v>706</v>
      </c>
      <c r="I22" s="76"/>
      <c r="J22" s="76" t="s">
        <v>77</v>
      </c>
      <c r="K22" s="74" t="s">
        <v>635</v>
      </c>
      <c r="L22" s="74" t="s">
        <v>103</v>
      </c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</row>
    <row r="23" spans="1:110" s="78" customFormat="1" ht="20.100000000000001" customHeight="1" x14ac:dyDescent="0.3">
      <c r="A23" s="74" t="s">
        <v>68</v>
      </c>
      <c r="B23" s="74" t="s">
        <v>63</v>
      </c>
      <c r="C23" s="74" t="s">
        <v>308</v>
      </c>
      <c r="D23" s="74" t="s">
        <v>78</v>
      </c>
      <c r="E23" s="74" t="s">
        <v>721</v>
      </c>
      <c r="F23" s="74">
        <v>1</v>
      </c>
      <c r="G23" s="74" t="s">
        <v>38</v>
      </c>
      <c r="H23" s="74" t="s">
        <v>706</v>
      </c>
      <c r="I23" s="76"/>
      <c r="J23" s="76" t="s">
        <v>77</v>
      </c>
      <c r="K23" s="74" t="s">
        <v>635</v>
      </c>
      <c r="L23" s="74" t="s">
        <v>103</v>
      </c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</row>
    <row r="24" spans="1:110" s="78" customFormat="1" ht="20.100000000000001" customHeight="1" x14ac:dyDescent="0.3">
      <c r="A24" s="74" t="s">
        <v>68</v>
      </c>
      <c r="B24" s="74" t="s">
        <v>63</v>
      </c>
      <c r="C24" s="74" t="s">
        <v>491</v>
      </c>
      <c r="D24" s="75" t="s">
        <v>66</v>
      </c>
      <c r="E24" s="74" t="s">
        <v>498</v>
      </c>
      <c r="F24" s="74">
        <v>2</v>
      </c>
      <c r="G24" s="74" t="s">
        <v>35</v>
      </c>
      <c r="H24" s="74" t="s">
        <v>707</v>
      </c>
      <c r="I24" s="76"/>
      <c r="J24" s="76"/>
      <c r="K24" s="74" t="s">
        <v>636</v>
      </c>
      <c r="L24" s="74" t="s">
        <v>103</v>
      </c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</row>
    <row r="25" spans="1:110" s="78" customFormat="1" ht="20.100000000000001" customHeight="1" x14ac:dyDescent="0.3">
      <c r="A25" s="74" t="s">
        <v>68</v>
      </c>
      <c r="B25" s="74" t="s">
        <v>63</v>
      </c>
      <c r="C25" s="74" t="s">
        <v>309</v>
      </c>
      <c r="D25" s="74" t="s">
        <v>79</v>
      </c>
      <c r="E25" s="74" t="s">
        <v>671</v>
      </c>
      <c r="F25" s="74">
        <v>3</v>
      </c>
      <c r="G25" s="74" t="s">
        <v>38</v>
      </c>
      <c r="H25" s="74" t="s">
        <v>708</v>
      </c>
      <c r="I25" s="76"/>
      <c r="J25" s="76"/>
      <c r="K25" s="74" t="s">
        <v>637</v>
      </c>
      <c r="L25" s="74" t="s">
        <v>103</v>
      </c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</row>
    <row r="26" spans="1:110" s="78" customFormat="1" ht="20.100000000000001" customHeight="1" x14ac:dyDescent="0.3">
      <c r="A26" s="74" t="s">
        <v>68</v>
      </c>
      <c r="B26" s="74" t="s">
        <v>63</v>
      </c>
      <c r="C26" s="74" t="s">
        <v>310</v>
      </c>
      <c r="D26" s="74" t="s">
        <v>80</v>
      </c>
      <c r="E26" s="74" t="s">
        <v>724</v>
      </c>
      <c r="F26" s="74">
        <v>3</v>
      </c>
      <c r="G26" s="74" t="s">
        <v>35</v>
      </c>
      <c r="H26" s="74" t="s">
        <v>709</v>
      </c>
      <c r="I26" s="76"/>
      <c r="J26" s="76"/>
      <c r="K26" s="74" t="s">
        <v>476</v>
      </c>
      <c r="L26" s="74" t="s">
        <v>103</v>
      </c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</row>
    <row r="27" spans="1:110" s="78" customFormat="1" ht="20.100000000000001" customHeight="1" x14ac:dyDescent="0.3">
      <c r="A27" s="74" t="s">
        <v>68</v>
      </c>
      <c r="B27" s="74" t="s">
        <v>63</v>
      </c>
      <c r="C27" s="74" t="s">
        <v>311</v>
      </c>
      <c r="D27" s="74" t="s">
        <v>81</v>
      </c>
      <c r="E27" s="74" t="s">
        <v>82</v>
      </c>
      <c r="F27" s="74">
        <v>3</v>
      </c>
      <c r="G27" s="74" t="s">
        <v>35</v>
      </c>
      <c r="H27" s="74" t="s">
        <v>710</v>
      </c>
      <c r="I27" s="76"/>
      <c r="J27" s="76"/>
      <c r="K27" s="74" t="s">
        <v>477</v>
      </c>
      <c r="L27" s="74" t="s">
        <v>103</v>
      </c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</row>
    <row r="28" spans="1:110" s="78" customFormat="1" ht="20.100000000000001" customHeight="1" x14ac:dyDescent="0.3">
      <c r="A28" s="74" t="s">
        <v>68</v>
      </c>
      <c r="B28" s="74" t="s">
        <v>63</v>
      </c>
      <c r="C28" s="74" t="s">
        <v>312</v>
      </c>
      <c r="D28" s="74" t="s">
        <v>83</v>
      </c>
      <c r="E28" s="74" t="s">
        <v>84</v>
      </c>
      <c r="F28" s="74">
        <v>3</v>
      </c>
      <c r="G28" s="74" t="s">
        <v>35</v>
      </c>
      <c r="H28" s="74" t="s">
        <v>711</v>
      </c>
      <c r="I28" s="76"/>
      <c r="J28" s="76"/>
      <c r="K28" s="74" t="s">
        <v>482</v>
      </c>
      <c r="L28" s="74" t="s">
        <v>103</v>
      </c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</row>
    <row r="29" spans="1:110" s="78" customFormat="1" ht="20.100000000000001" customHeight="1" x14ac:dyDescent="0.3">
      <c r="A29" s="74" t="s">
        <v>68</v>
      </c>
      <c r="B29" s="74" t="s">
        <v>63</v>
      </c>
      <c r="C29" s="74" t="s">
        <v>313</v>
      </c>
      <c r="D29" s="74" t="s">
        <v>85</v>
      </c>
      <c r="E29" s="74" t="s">
        <v>86</v>
      </c>
      <c r="F29" s="74">
        <v>1</v>
      </c>
      <c r="G29" s="74" t="s">
        <v>35</v>
      </c>
      <c r="H29" s="74" t="s">
        <v>711</v>
      </c>
      <c r="I29" s="76"/>
      <c r="J29" s="76"/>
      <c r="K29" s="74" t="s">
        <v>482</v>
      </c>
      <c r="L29" s="74" t="s">
        <v>103</v>
      </c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</row>
    <row r="30" spans="1:110" s="78" customFormat="1" ht="20.100000000000001" customHeight="1" x14ac:dyDescent="0.3">
      <c r="A30" s="74" t="s">
        <v>68</v>
      </c>
      <c r="B30" s="74" t="s">
        <v>63</v>
      </c>
      <c r="C30" s="74" t="s">
        <v>314</v>
      </c>
      <c r="D30" s="74" t="s">
        <v>87</v>
      </c>
      <c r="E30" s="74" t="s">
        <v>88</v>
      </c>
      <c r="F30" s="74">
        <v>3</v>
      </c>
      <c r="G30" s="74" t="s">
        <v>35</v>
      </c>
      <c r="H30" s="74" t="s">
        <v>89</v>
      </c>
      <c r="I30" s="76"/>
      <c r="J30" s="76"/>
      <c r="K30" s="74" t="s">
        <v>472</v>
      </c>
      <c r="L30" s="74" t="s">
        <v>103</v>
      </c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</row>
    <row r="31" spans="1:110" s="92" customFormat="1" ht="20.100000000000001" customHeight="1" x14ac:dyDescent="0.3">
      <c r="A31" s="74" t="s">
        <v>68</v>
      </c>
      <c r="B31" s="74" t="s">
        <v>63</v>
      </c>
      <c r="C31" s="74" t="s">
        <v>315</v>
      </c>
      <c r="D31" s="74" t="s">
        <v>90</v>
      </c>
      <c r="E31" s="74" t="s">
        <v>91</v>
      </c>
      <c r="F31" s="74">
        <v>1</v>
      </c>
      <c r="G31" s="74" t="s">
        <v>35</v>
      </c>
      <c r="H31" s="74" t="s">
        <v>211</v>
      </c>
      <c r="I31" s="76"/>
      <c r="J31" s="76"/>
      <c r="K31" s="74" t="s">
        <v>472</v>
      </c>
      <c r="L31" s="74" t="s">
        <v>103</v>
      </c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</row>
    <row r="32" spans="1:110" s="78" customFormat="1" ht="20.100000000000001" customHeight="1" x14ac:dyDescent="0.3">
      <c r="A32" s="74" t="s">
        <v>68</v>
      </c>
      <c r="B32" s="74" t="s">
        <v>63</v>
      </c>
      <c r="C32" s="74" t="s">
        <v>316</v>
      </c>
      <c r="D32" s="74" t="s">
        <v>92</v>
      </c>
      <c r="E32" s="74" t="s">
        <v>93</v>
      </c>
      <c r="F32" s="74">
        <v>3</v>
      </c>
      <c r="G32" s="74" t="s">
        <v>38</v>
      </c>
      <c r="H32" s="74" t="s">
        <v>703</v>
      </c>
      <c r="I32" s="76"/>
      <c r="J32" s="76"/>
      <c r="K32" s="74" t="s">
        <v>486</v>
      </c>
      <c r="L32" s="74" t="s">
        <v>103</v>
      </c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</row>
    <row r="33" spans="1:110" s="78" customFormat="1" ht="37.950000000000003" customHeight="1" x14ac:dyDescent="0.3">
      <c r="A33" s="74" t="s">
        <v>68</v>
      </c>
      <c r="B33" s="74" t="s">
        <v>63</v>
      </c>
      <c r="C33" s="74" t="s">
        <v>300</v>
      </c>
      <c r="D33" s="75" t="s">
        <v>66</v>
      </c>
      <c r="E33" s="74" t="s">
        <v>499</v>
      </c>
      <c r="F33" s="74">
        <v>3</v>
      </c>
      <c r="G33" s="74" t="s">
        <v>38</v>
      </c>
      <c r="H33" s="74" t="s">
        <v>702</v>
      </c>
      <c r="I33" s="76"/>
      <c r="J33" s="76"/>
      <c r="K33" s="74" t="s">
        <v>486</v>
      </c>
      <c r="L33" s="74" t="s">
        <v>103</v>
      </c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</row>
    <row r="34" spans="1:110" s="78" customFormat="1" ht="20.100000000000001" customHeight="1" x14ac:dyDescent="0.3">
      <c r="A34" s="74" t="s">
        <v>68</v>
      </c>
      <c r="B34" s="74" t="s">
        <v>63</v>
      </c>
      <c r="C34" s="74" t="s">
        <v>317</v>
      </c>
      <c r="D34" s="74" t="s">
        <v>94</v>
      </c>
      <c r="E34" s="74" t="s">
        <v>95</v>
      </c>
      <c r="F34" s="74">
        <v>3</v>
      </c>
      <c r="G34" s="74" t="s">
        <v>38</v>
      </c>
      <c r="H34" s="74" t="s">
        <v>701</v>
      </c>
      <c r="I34" s="76"/>
      <c r="J34" s="76"/>
      <c r="K34" s="74" t="s">
        <v>480</v>
      </c>
      <c r="L34" s="74" t="s">
        <v>103</v>
      </c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</row>
    <row r="35" spans="1:110" s="78" customFormat="1" ht="20.100000000000001" customHeight="1" x14ac:dyDescent="0.3">
      <c r="A35" s="74" t="s">
        <v>68</v>
      </c>
      <c r="B35" s="74" t="s">
        <v>63</v>
      </c>
      <c r="C35" s="74" t="s">
        <v>318</v>
      </c>
      <c r="D35" s="75" t="s">
        <v>96</v>
      </c>
      <c r="E35" s="74" t="s">
        <v>718</v>
      </c>
      <c r="F35" s="74">
        <v>3</v>
      </c>
      <c r="G35" s="74" t="s">
        <v>35</v>
      </c>
      <c r="H35" s="74" t="s">
        <v>769</v>
      </c>
      <c r="I35" s="76"/>
      <c r="J35" s="76" t="s">
        <v>77</v>
      </c>
      <c r="K35" s="74" t="s">
        <v>472</v>
      </c>
      <c r="L35" s="74" t="s">
        <v>103</v>
      </c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</row>
    <row r="36" spans="1:110" s="78" customFormat="1" ht="20.100000000000001" customHeight="1" x14ac:dyDescent="0.3">
      <c r="A36" s="74" t="s">
        <v>68</v>
      </c>
      <c r="B36" s="74" t="s">
        <v>63</v>
      </c>
      <c r="C36" s="74" t="s">
        <v>319</v>
      </c>
      <c r="D36" s="74" t="s">
        <v>97</v>
      </c>
      <c r="E36" s="74" t="s">
        <v>98</v>
      </c>
      <c r="F36" s="74">
        <v>3</v>
      </c>
      <c r="G36" s="74" t="s">
        <v>35</v>
      </c>
      <c r="H36" s="74" t="s">
        <v>717</v>
      </c>
      <c r="I36" s="76"/>
      <c r="J36" s="76"/>
      <c r="K36" s="74" t="s">
        <v>638</v>
      </c>
      <c r="L36" s="74" t="s">
        <v>103</v>
      </c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</row>
    <row r="37" spans="1:110" s="78" customFormat="1" ht="20.100000000000001" customHeight="1" x14ac:dyDescent="0.3">
      <c r="A37" s="74" t="s">
        <v>68</v>
      </c>
      <c r="B37" s="74" t="s">
        <v>63</v>
      </c>
      <c r="C37" s="74" t="s">
        <v>320</v>
      </c>
      <c r="D37" s="74" t="s">
        <v>99</v>
      </c>
      <c r="E37" s="74" t="s">
        <v>100</v>
      </c>
      <c r="F37" s="74">
        <v>3</v>
      </c>
      <c r="G37" s="74" t="s">
        <v>38</v>
      </c>
      <c r="H37" s="74" t="s">
        <v>699</v>
      </c>
      <c r="I37" s="76"/>
      <c r="J37" s="76"/>
      <c r="K37" s="74" t="s">
        <v>476</v>
      </c>
      <c r="L37" s="74" t="s">
        <v>103</v>
      </c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</row>
    <row r="38" spans="1:110" s="68" customFormat="1" ht="20.100000000000001" customHeight="1" x14ac:dyDescent="0.3">
      <c r="A38" s="74" t="s">
        <v>68</v>
      </c>
      <c r="B38" s="74" t="s">
        <v>63</v>
      </c>
      <c r="C38" s="74" t="s">
        <v>321</v>
      </c>
      <c r="D38" s="74" t="s">
        <v>101</v>
      </c>
      <c r="E38" s="74" t="s">
        <v>102</v>
      </c>
      <c r="F38" s="74">
        <v>1</v>
      </c>
      <c r="G38" s="74" t="s">
        <v>38</v>
      </c>
      <c r="H38" s="74" t="s">
        <v>698</v>
      </c>
      <c r="I38" s="76"/>
      <c r="J38" s="76"/>
      <c r="K38" s="74" t="s">
        <v>476</v>
      </c>
      <c r="L38" s="74" t="s">
        <v>103</v>
      </c>
    </row>
    <row r="39" spans="1:110" s="68" customFormat="1" ht="20.100000000000001" customHeight="1" x14ac:dyDescent="0.3">
      <c r="A39" s="74" t="s">
        <v>68</v>
      </c>
      <c r="B39" s="74" t="s">
        <v>63</v>
      </c>
      <c r="C39" s="74" t="s">
        <v>301</v>
      </c>
      <c r="D39" s="74" t="s">
        <v>103</v>
      </c>
      <c r="E39" s="74" t="s">
        <v>104</v>
      </c>
      <c r="F39" s="74">
        <v>3</v>
      </c>
      <c r="G39" s="74" t="s">
        <v>35</v>
      </c>
      <c r="H39" s="74" t="s">
        <v>700</v>
      </c>
      <c r="I39" s="76"/>
      <c r="J39" s="76"/>
      <c r="K39" s="74" t="s">
        <v>476</v>
      </c>
      <c r="L39" s="74" t="s">
        <v>103</v>
      </c>
    </row>
    <row r="40" spans="1:110" s="68" customFormat="1" ht="20.100000000000001" customHeight="1" x14ac:dyDescent="0.3">
      <c r="A40" s="74" t="s">
        <v>68</v>
      </c>
      <c r="B40" s="74" t="s">
        <v>63</v>
      </c>
      <c r="C40" s="74" t="s">
        <v>322</v>
      </c>
      <c r="D40" s="74" t="s">
        <v>105</v>
      </c>
      <c r="E40" s="74" t="s">
        <v>106</v>
      </c>
      <c r="F40" s="74">
        <v>3</v>
      </c>
      <c r="G40" s="74" t="s">
        <v>38</v>
      </c>
      <c r="H40" s="74" t="s">
        <v>697</v>
      </c>
      <c r="I40" s="76"/>
      <c r="J40" s="76"/>
      <c r="K40" s="74" t="s">
        <v>482</v>
      </c>
      <c r="L40" s="74" t="s">
        <v>103</v>
      </c>
    </row>
    <row r="41" spans="1:110" s="68" customFormat="1" ht="20.100000000000001" customHeight="1" x14ac:dyDescent="0.3">
      <c r="A41" s="74" t="s">
        <v>68</v>
      </c>
      <c r="B41" s="74" t="s">
        <v>63</v>
      </c>
      <c r="C41" s="74" t="s">
        <v>323</v>
      </c>
      <c r="D41" s="74" t="s">
        <v>107</v>
      </c>
      <c r="E41" s="74" t="s">
        <v>108</v>
      </c>
      <c r="F41" s="74">
        <v>3</v>
      </c>
      <c r="G41" s="74" t="s">
        <v>38</v>
      </c>
      <c r="H41" s="74" t="s">
        <v>696</v>
      </c>
      <c r="I41" s="76"/>
      <c r="J41" s="76"/>
      <c r="K41" s="74" t="s">
        <v>467</v>
      </c>
      <c r="L41" s="74" t="s">
        <v>103</v>
      </c>
    </row>
    <row r="42" spans="1:110" s="68" customFormat="1" ht="20.100000000000001" customHeight="1" x14ac:dyDescent="0.3">
      <c r="A42" s="74" t="s">
        <v>68</v>
      </c>
      <c r="B42" s="74" t="s">
        <v>63</v>
      </c>
      <c r="C42" s="74" t="s">
        <v>324</v>
      </c>
      <c r="D42" s="74" t="s">
        <v>109</v>
      </c>
      <c r="E42" s="74" t="s">
        <v>110</v>
      </c>
      <c r="F42" s="74" t="s">
        <v>111</v>
      </c>
      <c r="G42" s="74" t="s">
        <v>31</v>
      </c>
      <c r="H42" s="74" t="s">
        <v>769</v>
      </c>
      <c r="I42" s="76"/>
      <c r="J42" s="76"/>
      <c r="K42" s="74" t="s">
        <v>472</v>
      </c>
      <c r="L42" s="74" t="s">
        <v>103</v>
      </c>
    </row>
    <row r="43" spans="1:110" s="68" customFormat="1" ht="20.100000000000001" customHeight="1" x14ac:dyDescent="0.3">
      <c r="A43" s="74" t="s">
        <v>68</v>
      </c>
      <c r="B43" s="74" t="s">
        <v>63</v>
      </c>
      <c r="C43" s="74" t="s">
        <v>325</v>
      </c>
      <c r="D43" s="74" t="s">
        <v>112</v>
      </c>
      <c r="E43" s="74" t="s">
        <v>113</v>
      </c>
      <c r="F43" s="74" t="s">
        <v>114</v>
      </c>
      <c r="G43" s="74" t="s">
        <v>31</v>
      </c>
      <c r="H43" s="74" t="s">
        <v>769</v>
      </c>
      <c r="I43" s="76"/>
      <c r="J43" s="76"/>
      <c r="K43" s="74" t="s">
        <v>472</v>
      </c>
      <c r="L43" s="74" t="s">
        <v>103</v>
      </c>
    </row>
    <row r="44" spans="1:110" ht="20.100000000000001" customHeight="1" x14ac:dyDescent="0.3">
      <c r="A44" s="77" t="s">
        <v>68</v>
      </c>
      <c r="B44" s="77" t="s">
        <v>63</v>
      </c>
      <c r="C44" s="77" t="s">
        <v>302</v>
      </c>
      <c r="D44" s="77" t="s">
        <v>115</v>
      </c>
      <c r="E44" s="77" t="s">
        <v>116</v>
      </c>
      <c r="F44" s="77">
        <v>3</v>
      </c>
      <c r="G44" s="77" t="s">
        <v>38</v>
      </c>
      <c r="H44" s="77" t="s">
        <v>8</v>
      </c>
      <c r="I44" s="77" t="s">
        <v>117</v>
      </c>
      <c r="J44" s="77" t="s">
        <v>103</v>
      </c>
      <c r="K44" s="77" t="s">
        <v>474</v>
      </c>
      <c r="L44" s="77" t="s">
        <v>103</v>
      </c>
    </row>
    <row r="45" spans="1:110" ht="20.100000000000001" customHeight="1" x14ac:dyDescent="0.3">
      <c r="A45" s="77" t="s">
        <v>68</v>
      </c>
      <c r="B45" s="77" t="s">
        <v>63</v>
      </c>
      <c r="C45" s="77" t="s">
        <v>303</v>
      </c>
      <c r="D45" s="77" t="s">
        <v>118</v>
      </c>
      <c r="E45" s="77" t="s">
        <v>119</v>
      </c>
      <c r="F45" s="77">
        <v>3</v>
      </c>
      <c r="G45" s="77" t="s">
        <v>640</v>
      </c>
      <c r="H45" s="77" t="s">
        <v>120</v>
      </c>
      <c r="I45" s="77" t="s">
        <v>117</v>
      </c>
      <c r="J45" s="77" t="s">
        <v>103</v>
      </c>
      <c r="K45" s="77" t="s">
        <v>475</v>
      </c>
      <c r="L45" s="77" t="s">
        <v>121</v>
      </c>
    </row>
    <row r="46" spans="1:110" ht="20.100000000000001" customHeight="1" x14ac:dyDescent="0.3">
      <c r="A46" s="77" t="s">
        <v>68</v>
      </c>
      <c r="B46" s="77" t="s">
        <v>63</v>
      </c>
      <c r="C46" s="77" t="s">
        <v>326</v>
      </c>
      <c r="D46" s="77" t="s">
        <v>122</v>
      </c>
      <c r="E46" s="77" t="s">
        <v>123</v>
      </c>
      <c r="F46" s="77">
        <v>3</v>
      </c>
      <c r="G46" s="77" t="s">
        <v>35</v>
      </c>
      <c r="H46" s="77" t="s">
        <v>623</v>
      </c>
      <c r="I46" s="77" t="s">
        <v>117</v>
      </c>
      <c r="J46" s="77" t="s">
        <v>103</v>
      </c>
      <c r="K46" s="77" t="s">
        <v>476</v>
      </c>
      <c r="L46" s="77" t="s">
        <v>124</v>
      </c>
    </row>
    <row r="47" spans="1:110" ht="20.100000000000001" customHeight="1" x14ac:dyDescent="0.3">
      <c r="A47" s="77" t="s">
        <v>68</v>
      </c>
      <c r="B47" s="77" t="s">
        <v>63</v>
      </c>
      <c r="C47" s="77" t="s">
        <v>327</v>
      </c>
      <c r="D47" s="77" t="s">
        <v>125</v>
      </c>
      <c r="E47" s="77" t="s">
        <v>126</v>
      </c>
      <c r="F47" s="77">
        <v>3</v>
      </c>
      <c r="G47" s="77" t="s">
        <v>38</v>
      </c>
      <c r="H47" s="77" t="s">
        <v>624</v>
      </c>
      <c r="I47" s="77" t="s">
        <v>117</v>
      </c>
      <c r="J47" s="77" t="s">
        <v>103</v>
      </c>
      <c r="K47" s="77" t="s">
        <v>477</v>
      </c>
      <c r="L47" s="77" t="s">
        <v>124</v>
      </c>
    </row>
    <row r="48" spans="1:110" ht="20.100000000000001" customHeight="1" x14ac:dyDescent="0.3">
      <c r="A48" s="77" t="s">
        <v>68</v>
      </c>
      <c r="B48" s="77" t="s">
        <v>63</v>
      </c>
      <c r="C48" s="77" t="s">
        <v>328</v>
      </c>
      <c r="D48" s="77" t="s">
        <v>127</v>
      </c>
      <c r="E48" s="77" t="s">
        <v>128</v>
      </c>
      <c r="F48" s="77">
        <v>3</v>
      </c>
      <c r="G48" s="77" t="s">
        <v>641</v>
      </c>
      <c r="H48" s="77" t="s">
        <v>120</v>
      </c>
      <c r="I48" s="77" t="s">
        <v>117</v>
      </c>
      <c r="J48" s="77" t="s">
        <v>103</v>
      </c>
      <c r="K48" s="77" t="s">
        <v>478</v>
      </c>
      <c r="L48" s="77" t="s">
        <v>103</v>
      </c>
    </row>
    <row r="49" spans="1:12" ht="20.100000000000001" customHeight="1" x14ac:dyDescent="0.3">
      <c r="A49" s="77" t="s">
        <v>68</v>
      </c>
      <c r="B49" s="77" t="s">
        <v>63</v>
      </c>
      <c r="C49" s="77" t="s">
        <v>329</v>
      </c>
      <c r="D49" s="77" t="s">
        <v>129</v>
      </c>
      <c r="E49" s="77" t="s">
        <v>130</v>
      </c>
      <c r="F49" s="77">
        <v>3</v>
      </c>
      <c r="G49" s="77" t="s">
        <v>643</v>
      </c>
      <c r="H49" s="77" t="s">
        <v>624</v>
      </c>
      <c r="I49" s="77" t="s">
        <v>117</v>
      </c>
      <c r="J49" s="77" t="s">
        <v>103</v>
      </c>
      <c r="K49" s="77" t="s">
        <v>467</v>
      </c>
      <c r="L49" s="77" t="s">
        <v>103</v>
      </c>
    </row>
    <row r="50" spans="1:12" ht="20.100000000000001" customHeight="1" x14ac:dyDescent="0.3">
      <c r="A50" s="77" t="s">
        <v>68</v>
      </c>
      <c r="B50" s="77" t="s">
        <v>63</v>
      </c>
      <c r="C50" s="77" t="s">
        <v>330</v>
      </c>
      <c r="D50" s="77" t="s">
        <v>131</v>
      </c>
      <c r="E50" s="77" t="s">
        <v>132</v>
      </c>
      <c r="F50" s="77">
        <v>3</v>
      </c>
      <c r="G50" s="77" t="s">
        <v>38</v>
      </c>
      <c r="H50" s="77" t="s">
        <v>624</v>
      </c>
      <c r="I50" s="77" t="s">
        <v>117</v>
      </c>
      <c r="J50" s="77" t="s">
        <v>103</v>
      </c>
      <c r="K50" s="77" t="s">
        <v>467</v>
      </c>
      <c r="L50" s="77" t="s">
        <v>103</v>
      </c>
    </row>
    <row r="51" spans="1:12" ht="20.100000000000001" customHeight="1" x14ac:dyDescent="0.3">
      <c r="A51" s="77" t="s">
        <v>68</v>
      </c>
      <c r="B51" s="77" t="s">
        <v>63</v>
      </c>
      <c r="C51" s="77" t="s">
        <v>331</v>
      </c>
      <c r="D51" s="77" t="s">
        <v>133</v>
      </c>
      <c r="E51" s="77" t="s">
        <v>134</v>
      </c>
      <c r="F51" s="77">
        <v>3</v>
      </c>
      <c r="G51" s="77" t="s">
        <v>641</v>
      </c>
      <c r="H51" s="77" t="s">
        <v>9</v>
      </c>
      <c r="I51" s="77" t="s">
        <v>117</v>
      </c>
      <c r="J51" s="77" t="s">
        <v>103</v>
      </c>
      <c r="K51" s="77" t="s">
        <v>476</v>
      </c>
      <c r="L51" s="77" t="s">
        <v>135</v>
      </c>
    </row>
    <row r="52" spans="1:12" ht="20.100000000000001" customHeight="1" x14ac:dyDescent="0.3">
      <c r="A52" s="77" t="s">
        <v>68</v>
      </c>
      <c r="B52" s="77" t="s">
        <v>63</v>
      </c>
      <c r="C52" s="77" t="s">
        <v>332</v>
      </c>
      <c r="D52" s="77" t="s">
        <v>136</v>
      </c>
      <c r="E52" s="77" t="s">
        <v>137</v>
      </c>
      <c r="F52" s="77">
        <v>3</v>
      </c>
      <c r="G52" s="77" t="s">
        <v>35</v>
      </c>
      <c r="H52" s="77" t="s">
        <v>9</v>
      </c>
      <c r="I52" s="77" t="s">
        <v>117</v>
      </c>
      <c r="J52" s="77" t="s">
        <v>103</v>
      </c>
      <c r="K52" s="77" t="s">
        <v>476</v>
      </c>
      <c r="L52" s="77" t="s">
        <v>103</v>
      </c>
    </row>
    <row r="53" spans="1:12" ht="20.100000000000001" customHeight="1" x14ac:dyDescent="0.3">
      <c r="A53" s="77" t="s">
        <v>68</v>
      </c>
      <c r="B53" s="77" t="s">
        <v>63</v>
      </c>
      <c r="C53" s="77" t="s">
        <v>333</v>
      </c>
      <c r="D53" s="77" t="s">
        <v>139</v>
      </c>
      <c r="E53" s="77" t="s">
        <v>140</v>
      </c>
      <c r="F53" s="77">
        <v>3</v>
      </c>
      <c r="G53" s="77" t="s">
        <v>642</v>
      </c>
      <c r="H53" s="77" t="s">
        <v>625</v>
      </c>
      <c r="I53" s="77" t="s">
        <v>117</v>
      </c>
      <c r="J53" s="77" t="s">
        <v>103</v>
      </c>
      <c r="K53" s="77" t="s">
        <v>476</v>
      </c>
      <c r="L53" s="77" t="s">
        <v>103</v>
      </c>
    </row>
    <row r="54" spans="1:12" ht="20.100000000000001" customHeight="1" x14ac:dyDescent="0.3">
      <c r="A54" s="77" t="s">
        <v>68</v>
      </c>
      <c r="B54" s="77" t="s">
        <v>63</v>
      </c>
      <c r="C54" s="77" t="s">
        <v>334</v>
      </c>
      <c r="D54" s="77" t="s">
        <v>141</v>
      </c>
      <c r="E54" s="77" t="s">
        <v>142</v>
      </c>
      <c r="F54" s="77">
        <v>3</v>
      </c>
      <c r="G54" s="77" t="s">
        <v>643</v>
      </c>
      <c r="H54" s="77" t="s">
        <v>12</v>
      </c>
      <c r="I54" s="77" t="s">
        <v>117</v>
      </c>
      <c r="J54" s="77" t="s">
        <v>103</v>
      </c>
      <c r="K54" s="77" t="s">
        <v>476</v>
      </c>
      <c r="L54" s="77" t="s">
        <v>103</v>
      </c>
    </row>
    <row r="55" spans="1:12" ht="72.599999999999994" customHeight="1" x14ac:dyDescent="0.3">
      <c r="A55" s="77" t="s">
        <v>68</v>
      </c>
      <c r="B55" s="77" t="s">
        <v>63</v>
      </c>
      <c r="C55" s="77" t="s">
        <v>335</v>
      </c>
      <c r="D55" s="77" t="s">
        <v>143</v>
      </c>
      <c r="E55" s="77" t="s">
        <v>144</v>
      </c>
      <c r="F55" s="77">
        <v>3</v>
      </c>
      <c r="G55" s="77" t="s">
        <v>38</v>
      </c>
      <c r="H55" s="77" t="s">
        <v>659</v>
      </c>
      <c r="I55" s="77" t="s">
        <v>117</v>
      </c>
      <c r="J55" s="77" t="s">
        <v>103</v>
      </c>
      <c r="K55" s="77" t="s">
        <v>467</v>
      </c>
      <c r="L55" s="77" t="s">
        <v>145</v>
      </c>
    </row>
    <row r="56" spans="1:12" ht="20.100000000000001" customHeight="1" x14ac:dyDescent="0.3">
      <c r="A56" s="77" t="s">
        <v>68</v>
      </c>
      <c r="B56" s="77" t="s">
        <v>63</v>
      </c>
      <c r="C56" s="77" t="s">
        <v>336</v>
      </c>
      <c r="D56" s="77" t="s">
        <v>146</v>
      </c>
      <c r="E56" s="77" t="s">
        <v>147</v>
      </c>
      <c r="F56" s="77">
        <v>3</v>
      </c>
      <c r="G56" s="77" t="s">
        <v>38</v>
      </c>
      <c r="H56" s="77" t="s">
        <v>148</v>
      </c>
      <c r="I56" s="77" t="s">
        <v>103</v>
      </c>
      <c r="J56" s="77" t="s">
        <v>479</v>
      </c>
      <c r="K56" s="77" t="s">
        <v>477</v>
      </c>
      <c r="L56" s="77" t="s">
        <v>150</v>
      </c>
    </row>
    <row r="57" spans="1:12" ht="20.100000000000001" customHeight="1" x14ac:dyDescent="0.3">
      <c r="A57" s="77" t="s">
        <v>68</v>
      </c>
      <c r="B57" s="77" t="s">
        <v>63</v>
      </c>
      <c r="C57" s="77" t="s">
        <v>337</v>
      </c>
      <c r="D57" s="77" t="s">
        <v>151</v>
      </c>
      <c r="E57" s="77" t="s">
        <v>152</v>
      </c>
      <c r="F57" s="77">
        <v>3</v>
      </c>
      <c r="G57" s="77" t="s">
        <v>35</v>
      </c>
      <c r="H57" s="77" t="s">
        <v>148</v>
      </c>
      <c r="I57" s="77" t="s">
        <v>103</v>
      </c>
      <c r="J57" s="77" t="s">
        <v>479</v>
      </c>
      <c r="K57" s="77" t="s">
        <v>477</v>
      </c>
      <c r="L57" s="77" t="s">
        <v>150</v>
      </c>
    </row>
    <row r="58" spans="1:12" ht="20.100000000000001" customHeight="1" x14ac:dyDescent="0.3">
      <c r="A58" s="77" t="s">
        <v>68</v>
      </c>
      <c r="B58" s="77" t="s">
        <v>63</v>
      </c>
      <c r="C58" s="77" t="s">
        <v>338</v>
      </c>
      <c r="D58" s="77" t="s">
        <v>153</v>
      </c>
      <c r="E58" s="77" t="s">
        <v>154</v>
      </c>
      <c r="F58" s="77">
        <v>3</v>
      </c>
      <c r="G58" s="77" t="s">
        <v>642</v>
      </c>
      <c r="H58" s="77" t="s">
        <v>155</v>
      </c>
      <c r="I58" s="77" t="s">
        <v>103</v>
      </c>
      <c r="J58" s="77" t="s">
        <v>479</v>
      </c>
      <c r="K58" s="77" t="s">
        <v>477</v>
      </c>
      <c r="L58" s="77" t="s">
        <v>150</v>
      </c>
    </row>
    <row r="59" spans="1:12" ht="20.100000000000001" customHeight="1" x14ac:dyDescent="0.3">
      <c r="A59" s="77" t="s">
        <v>68</v>
      </c>
      <c r="B59" s="77" t="s">
        <v>63</v>
      </c>
      <c r="C59" s="77" t="s">
        <v>339</v>
      </c>
      <c r="D59" s="77" t="s">
        <v>156</v>
      </c>
      <c r="E59" s="77" t="s">
        <v>157</v>
      </c>
      <c r="F59" s="77">
        <v>3</v>
      </c>
      <c r="G59" s="77" t="s">
        <v>642</v>
      </c>
      <c r="H59" s="77" t="s">
        <v>158</v>
      </c>
      <c r="I59" s="77" t="s">
        <v>103</v>
      </c>
      <c r="J59" s="77" t="s">
        <v>479</v>
      </c>
      <c r="K59" s="77" t="s">
        <v>477</v>
      </c>
      <c r="L59" s="77" t="s">
        <v>150</v>
      </c>
    </row>
    <row r="60" spans="1:12" ht="20.100000000000001" customHeight="1" x14ac:dyDescent="0.3">
      <c r="A60" s="77" t="s">
        <v>68</v>
      </c>
      <c r="B60" s="77" t="s">
        <v>63</v>
      </c>
      <c r="C60" s="77" t="s">
        <v>340</v>
      </c>
      <c r="D60" s="77" t="s">
        <v>159</v>
      </c>
      <c r="E60" s="77" t="s">
        <v>160</v>
      </c>
      <c r="F60" s="77">
        <v>3</v>
      </c>
      <c r="G60" s="77" t="s">
        <v>35</v>
      </c>
      <c r="H60" s="77" t="s">
        <v>161</v>
      </c>
      <c r="I60" s="77" t="s">
        <v>103</v>
      </c>
      <c r="J60" s="77" t="s">
        <v>479</v>
      </c>
      <c r="K60" s="77" t="s">
        <v>480</v>
      </c>
      <c r="L60" s="77" t="s">
        <v>162</v>
      </c>
    </row>
    <row r="61" spans="1:12" ht="20.100000000000001" customHeight="1" x14ac:dyDescent="0.3">
      <c r="A61" s="77" t="s">
        <v>68</v>
      </c>
      <c r="B61" s="77" t="s">
        <v>63</v>
      </c>
      <c r="C61" s="77" t="s">
        <v>341</v>
      </c>
      <c r="D61" s="77" t="s">
        <v>163</v>
      </c>
      <c r="E61" s="77" t="s">
        <v>164</v>
      </c>
      <c r="F61" s="77">
        <v>3</v>
      </c>
      <c r="G61" s="77" t="s">
        <v>642</v>
      </c>
      <c r="H61" s="77" t="s">
        <v>165</v>
      </c>
      <c r="I61" s="77" t="s">
        <v>103</v>
      </c>
      <c r="J61" s="77" t="s">
        <v>479</v>
      </c>
      <c r="K61" s="77" t="s">
        <v>480</v>
      </c>
      <c r="L61" s="77" t="s">
        <v>162</v>
      </c>
    </row>
    <row r="62" spans="1:12" ht="20.100000000000001" customHeight="1" x14ac:dyDescent="0.3">
      <c r="A62" s="77" t="s">
        <v>68</v>
      </c>
      <c r="B62" s="77" t="s">
        <v>63</v>
      </c>
      <c r="C62" s="77" t="s">
        <v>342</v>
      </c>
      <c r="D62" s="77" t="s">
        <v>166</v>
      </c>
      <c r="E62" s="77" t="s">
        <v>167</v>
      </c>
      <c r="F62" s="77">
        <v>3</v>
      </c>
      <c r="G62" s="77" t="s">
        <v>641</v>
      </c>
      <c r="H62" s="77" t="s">
        <v>695</v>
      </c>
      <c r="I62" s="77" t="s">
        <v>117</v>
      </c>
      <c r="J62" s="77" t="s">
        <v>103</v>
      </c>
      <c r="K62" s="77" t="s">
        <v>476</v>
      </c>
      <c r="L62" s="77" t="s">
        <v>103</v>
      </c>
    </row>
    <row r="63" spans="1:12" ht="20.100000000000001" customHeight="1" x14ac:dyDescent="0.3">
      <c r="A63" s="77" t="s">
        <v>68</v>
      </c>
      <c r="B63" s="77" t="s">
        <v>63</v>
      </c>
      <c r="C63" s="77" t="s">
        <v>343</v>
      </c>
      <c r="D63" s="77" t="s">
        <v>168</v>
      </c>
      <c r="E63" s="77" t="s">
        <v>169</v>
      </c>
      <c r="F63" s="77">
        <v>3</v>
      </c>
      <c r="G63" s="77" t="s">
        <v>640</v>
      </c>
      <c r="H63" s="77" t="s">
        <v>694</v>
      </c>
      <c r="I63" s="77" t="s">
        <v>117</v>
      </c>
      <c r="J63" s="77" t="s">
        <v>103</v>
      </c>
      <c r="K63" s="77" t="s">
        <v>472</v>
      </c>
      <c r="L63" s="77" t="s">
        <v>103</v>
      </c>
    </row>
    <row r="64" spans="1:12" ht="20.100000000000001" customHeight="1" x14ac:dyDescent="0.3">
      <c r="A64" s="77" t="s">
        <v>68</v>
      </c>
      <c r="B64" s="77" t="s">
        <v>63</v>
      </c>
      <c r="C64" s="77" t="s">
        <v>344</v>
      </c>
      <c r="D64" s="77" t="s">
        <v>170</v>
      </c>
      <c r="E64" s="77" t="s">
        <v>171</v>
      </c>
      <c r="F64" s="77">
        <v>3</v>
      </c>
      <c r="G64" s="77" t="s">
        <v>35</v>
      </c>
      <c r="H64" s="77" t="s">
        <v>481</v>
      </c>
      <c r="I64" s="77" t="s">
        <v>117</v>
      </c>
      <c r="J64" s="77" t="s">
        <v>103</v>
      </c>
      <c r="K64" s="77" t="s">
        <v>475</v>
      </c>
      <c r="L64" s="77" t="s">
        <v>124</v>
      </c>
    </row>
    <row r="65" spans="1:12" ht="20.100000000000001" customHeight="1" x14ac:dyDescent="0.3">
      <c r="A65" s="77" t="s">
        <v>68</v>
      </c>
      <c r="B65" s="77" t="s">
        <v>63</v>
      </c>
      <c r="C65" s="77" t="s">
        <v>345</v>
      </c>
      <c r="D65" s="77" t="s">
        <v>172</v>
      </c>
      <c r="E65" s="77" t="s">
        <v>173</v>
      </c>
      <c r="F65" s="77">
        <v>3</v>
      </c>
      <c r="G65" s="77" t="s">
        <v>35</v>
      </c>
      <c r="H65" s="77" t="s">
        <v>9</v>
      </c>
      <c r="I65" s="77" t="s">
        <v>117</v>
      </c>
      <c r="J65" s="77" t="s">
        <v>103</v>
      </c>
      <c r="K65" s="77" t="s">
        <v>474</v>
      </c>
      <c r="L65" s="77" t="s">
        <v>103</v>
      </c>
    </row>
    <row r="66" spans="1:12" ht="20.100000000000001" customHeight="1" x14ac:dyDescent="0.3">
      <c r="A66" s="77" t="s">
        <v>68</v>
      </c>
      <c r="B66" s="77" t="s">
        <v>63</v>
      </c>
      <c r="C66" s="77" t="s">
        <v>346</v>
      </c>
      <c r="D66" s="77" t="s">
        <v>174</v>
      </c>
      <c r="E66" s="77" t="s">
        <v>175</v>
      </c>
      <c r="F66" s="77">
        <v>3</v>
      </c>
      <c r="G66" s="77" t="s">
        <v>644</v>
      </c>
      <c r="H66" s="77" t="s">
        <v>626</v>
      </c>
      <c r="I66" s="77" t="s">
        <v>117</v>
      </c>
      <c r="J66" s="77" t="s">
        <v>103</v>
      </c>
      <c r="K66" s="77" t="s">
        <v>476</v>
      </c>
      <c r="L66" s="77" t="s">
        <v>182</v>
      </c>
    </row>
    <row r="67" spans="1:12" ht="20.100000000000001" customHeight="1" x14ac:dyDescent="0.3">
      <c r="A67" s="77" t="s">
        <v>68</v>
      </c>
      <c r="B67" s="77" t="s">
        <v>63</v>
      </c>
      <c r="C67" s="77" t="s">
        <v>347</v>
      </c>
      <c r="D67" s="77" t="s">
        <v>176</v>
      </c>
      <c r="E67" s="77" t="s">
        <v>177</v>
      </c>
      <c r="F67" s="77">
        <v>3</v>
      </c>
      <c r="G67" s="77" t="s">
        <v>641</v>
      </c>
      <c r="H67" s="77" t="s">
        <v>178</v>
      </c>
      <c r="I67" s="77" t="s">
        <v>117</v>
      </c>
      <c r="J67" s="77" t="s">
        <v>103</v>
      </c>
      <c r="K67" s="77" t="s">
        <v>476</v>
      </c>
      <c r="L67" s="77" t="s">
        <v>179</v>
      </c>
    </row>
    <row r="68" spans="1:12" ht="20.100000000000001" customHeight="1" x14ac:dyDescent="0.3">
      <c r="A68" s="77" t="s">
        <v>68</v>
      </c>
      <c r="B68" s="77" t="s">
        <v>63</v>
      </c>
      <c r="C68" s="77" t="s">
        <v>348</v>
      </c>
      <c r="D68" s="77" t="s">
        <v>180</v>
      </c>
      <c r="E68" s="77" t="s">
        <v>181</v>
      </c>
      <c r="F68" s="77">
        <v>3</v>
      </c>
      <c r="G68" s="77" t="s">
        <v>35</v>
      </c>
      <c r="H68" s="77" t="s">
        <v>626</v>
      </c>
      <c r="I68" s="77" t="s">
        <v>103</v>
      </c>
      <c r="J68" s="77" t="s">
        <v>479</v>
      </c>
      <c r="K68" s="77" t="s">
        <v>476</v>
      </c>
      <c r="L68" s="77" t="s">
        <v>182</v>
      </c>
    </row>
    <row r="69" spans="1:12" ht="20.100000000000001" customHeight="1" x14ac:dyDescent="0.3">
      <c r="A69" s="77" t="s">
        <v>68</v>
      </c>
      <c r="B69" s="77" t="s">
        <v>63</v>
      </c>
      <c r="C69" s="77" t="s">
        <v>349</v>
      </c>
      <c r="D69" s="77" t="s">
        <v>183</v>
      </c>
      <c r="E69" s="77" t="s">
        <v>184</v>
      </c>
      <c r="F69" s="77">
        <v>3</v>
      </c>
      <c r="G69" s="77" t="s">
        <v>642</v>
      </c>
      <c r="H69" s="77" t="s">
        <v>626</v>
      </c>
      <c r="I69" s="77" t="s">
        <v>103</v>
      </c>
      <c r="J69" s="77" t="s">
        <v>479</v>
      </c>
      <c r="K69" s="77" t="s">
        <v>476</v>
      </c>
      <c r="L69" s="77" t="s">
        <v>182</v>
      </c>
    </row>
    <row r="70" spans="1:12" ht="20.100000000000001" customHeight="1" x14ac:dyDescent="0.3">
      <c r="A70" s="77" t="s">
        <v>68</v>
      </c>
      <c r="B70" s="77" t="s">
        <v>63</v>
      </c>
      <c r="C70" s="77" t="s">
        <v>350</v>
      </c>
      <c r="D70" s="77" t="s">
        <v>185</v>
      </c>
      <c r="E70" s="77" t="s">
        <v>186</v>
      </c>
      <c r="F70" s="77">
        <v>3</v>
      </c>
      <c r="G70" s="77" t="s">
        <v>642</v>
      </c>
      <c r="H70" s="77" t="s">
        <v>626</v>
      </c>
      <c r="I70" s="77" t="s">
        <v>103</v>
      </c>
      <c r="J70" s="77" t="s">
        <v>479</v>
      </c>
      <c r="K70" s="77" t="s">
        <v>476</v>
      </c>
      <c r="L70" s="77" t="s">
        <v>182</v>
      </c>
    </row>
    <row r="71" spans="1:12" ht="20.100000000000001" customHeight="1" x14ac:dyDescent="0.3">
      <c r="A71" s="77" t="s">
        <v>68</v>
      </c>
      <c r="B71" s="77" t="s">
        <v>63</v>
      </c>
      <c r="C71" s="77" t="s">
        <v>351</v>
      </c>
      <c r="D71" s="77" t="s">
        <v>187</v>
      </c>
      <c r="E71" s="77" t="s">
        <v>188</v>
      </c>
      <c r="F71" s="77">
        <v>3</v>
      </c>
      <c r="G71" s="77" t="s">
        <v>38</v>
      </c>
      <c r="H71" s="77" t="s">
        <v>693</v>
      </c>
      <c r="I71" s="77" t="s">
        <v>117</v>
      </c>
      <c r="J71" s="77" t="s">
        <v>103</v>
      </c>
      <c r="K71" s="77" t="s">
        <v>482</v>
      </c>
      <c r="L71" s="77" t="s">
        <v>627</v>
      </c>
    </row>
    <row r="72" spans="1:12" ht="20.100000000000001" customHeight="1" x14ac:dyDescent="0.3">
      <c r="A72" s="77" t="s">
        <v>68</v>
      </c>
      <c r="B72" s="77" t="s">
        <v>63</v>
      </c>
      <c r="C72" s="77" t="s">
        <v>352</v>
      </c>
      <c r="D72" s="77" t="s">
        <v>189</v>
      </c>
      <c r="E72" s="77" t="s">
        <v>190</v>
      </c>
      <c r="F72" s="77">
        <v>3</v>
      </c>
      <c r="G72" s="77" t="s">
        <v>35</v>
      </c>
      <c r="H72" s="77" t="s">
        <v>191</v>
      </c>
      <c r="I72" s="77" t="s">
        <v>103</v>
      </c>
      <c r="J72" s="77" t="s">
        <v>479</v>
      </c>
      <c r="K72" s="77" t="s">
        <v>482</v>
      </c>
      <c r="L72" s="77" t="s">
        <v>628</v>
      </c>
    </row>
    <row r="73" spans="1:12" ht="42.6" customHeight="1" x14ac:dyDescent="0.3">
      <c r="A73" s="77" t="s">
        <v>68</v>
      </c>
      <c r="B73" s="77" t="s">
        <v>63</v>
      </c>
      <c r="C73" s="77" t="s">
        <v>353</v>
      </c>
      <c r="D73" s="77" t="s">
        <v>192</v>
      </c>
      <c r="E73" s="77" t="s">
        <v>193</v>
      </c>
      <c r="F73" s="77">
        <v>3</v>
      </c>
      <c r="G73" s="77" t="s">
        <v>38</v>
      </c>
      <c r="H73" s="77" t="s">
        <v>629</v>
      </c>
      <c r="I73" s="77" t="s">
        <v>117</v>
      </c>
      <c r="J73" s="77" t="s">
        <v>103</v>
      </c>
      <c r="K73" s="77" t="s">
        <v>482</v>
      </c>
      <c r="L73" s="77" t="s">
        <v>483</v>
      </c>
    </row>
    <row r="74" spans="1:12" ht="20.100000000000001" customHeight="1" x14ac:dyDescent="0.3">
      <c r="A74" s="77" t="s">
        <v>68</v>
      </c>
      <c r="B74" s="77" t="s">
        <v>63</v>
      </c>
      <c r="C74" s="77" t="s">
        <v>354</v>
      </c>
      <c r="D74" s="77" t="s">
        <v>194</v>
      </c>
      <c r="E74" s="77" t="s">
        <v>195</v>
      </c>
      <c r="F74" s="77">
        <v>3</v>
      </c>
      <c r="G74" s="77" t="s">
        <v>35</v>
      </c>
      <c r="H74" s="77" t="s">
        <v>10</v>
      </c>
      <c r="I74" s="77" t="s">
        <v>103</v>
      </c>
      <c r="J74" s="77" t="s">
        <v>479</v>
      </c>
      <c r="K74" s="77" t="s">
        <v>482</v>
      </c>
      <c r="L74" s="77" t="s">
        <v>627</v>
      </c>
    </row>
    <row r="75" spans="1:12" ht="20.100000000000001" customHeight="1" x14ac:dyDescent="0.3">
      <c r="A75" s="77" t="s">
        <v>68</v>
      </c>
      <c r="B75" s="77" t="s">
        <v>63</v>
      </c>
      <c r="C75" s="77" t="s">
        <v>355</v>
      </c>
      <c r="D75" s="77" t="s">
        <v>196</v>
      </c>
      <c r="E75" s="77" t="s">
        <v>197</v>
      </c>
      <c r="F75" s="77">
        <v>3</v>
      </c>
      <c r="G75" s="77" t="s">
        <v>38</v>
      </c>
      <c r="H75" s="77" t="s">
        <v>692</v>
      </c>
      <c r="I75" s="77" t="s">
        <v>117</v>
      </c>
      <c r="J75" s="77" t="s">
        <v>103</v>
      </c>
      <c r="K75" s="77" t="s">
        <v>482</v>
      </c>
      <c r="L75" s="77" t="s">
        <v>627</v>
      </c>
    </row>
    <row r="76" spans="1:12" ht="20.100000000000001" customHeight="1" x14ac:dyDescent="0.3">
      <c r="A76" s="77" t="s">
        <v>68</v>
      </c>
      <c r="B76" s="77" t="s">
        <v>63</v>
      </c>
      <c r="C76" s="77" t="s">
        <v>356</v>
      </c>
      <c r="D76" s="77" t="s">
        <v>198</v>
      </c>
      <c r="E76" s="77" t="s">
        <v>199</v>
      </c>
      <c r="F76" s="77">
        <v>3</v>
      </c>
      <c r="G76" s="77" t="s">
        <v>640</v>
      </c>
      <c r="H76" s="77" t="s">
        <v>692</v>
      </c>
      <c r="I76" s="91" t="s">
        <v>66</v>
      </c>
      <c r="J76" s="77" t="s">
        <v>479</v>
      </c>
      <c r="K76" s="77" t="s">
        <v>482</v>
      </c>
      <c r="L76" s="77" t="s">
        <v>627</v>
      </c>
    </row>
    <row r="77" spans="1:12" ht="20.100000000000001" customHeight="1" x14ac:dyDescent="0.3">
      <c r="A77" s="77" t="s">
        <v>68</v>
      </c>
      <c r="B77" s="77" t="s">
        <v>63</v>
      </c>
      <c r="C77" s="77" t="s">
        <v>357</v>
      </c>
      <c r="D77" s="77" t="s">
        <v>200</v>
      </c>
      <c r="E77" s="77" t="s">
        <v>201</v>
      </c>
      <c r="F77" s="77">
        <v>3</v>
      </c>
      <c r="G77" s="77" t="s">
        <v>644</v>
      </c>
      <c r="H77" s="77" t="s">
        <v>630</v>
      </c>
      <c r="I77" s="77" t="s">
        <v>117</v>
      </c>
      <c r="J77" s="77" t="s">
        <v>103</v>
      </c>
      <c r="K77" s="77" t="s">
        <v>482</v>
      </c>
      <c r="L77" s="77" t="s">
        <v>627</v>
      </c>
    </row>
    <row r="78" spans="1:12" ht="20.100000000000001" customHeight="1" x14ac:dyDescent="0.3">
      <c r="A78" s="77" t="s">
        <v>68</v>
      </c>
      <c r="B78" s="77" t="s">
        <v>63</v>
      </c>
      <c r="C78" s="77" t="s">
        <v>358</v>
      </c>
      <c r="D78" s="77" t="s">
        <v>202</v>
      </c>
      <c r="E78" s="77" t="s">
        <v>203</v>
      </c>
      <c r="F78" s="77">
        <v>3</v>
      </c>
      <c r="G78" s="77" t="s">
        <v>38</v>
      </c>
      <c r="H78" s="77" t="s">
        <v>692</v>
      </c>
      <c r="I78" s="77" t="s">
        <v>117</v>
      </c>
      <c r="J78" s="77" t="s">
        <v>103</v>
      </c>
      <c r="K78" s="77" t="s">
        <v>482</v>
      </c>
      <c r="L78" s="77" t="s">
        <v>627</v>
      </c>
    </row>
    <row r="79" spans="1:12" ht="20.100000000000001" customHeight="1" x14ac:dyDescent="0.3">
      <c r="A79" s="77" t="s">
        <v>68</v>
      </c>
      <c r="B79" s="77" t="s">
        <v>63</v>
      </c>
      <c r="C79" s="77" t="s">
        <v>359</v>
      </c>
      <c r="D79" s="77" t="s">
        <v>204</v>
      </c>
      <c r="E79" s="77" t="s">
        <v>205</v>
      </c>
      <c r="F79" s="77">
        <v>3</v>
      </c>
      <c r="G79" s="77" t="s">
        <v>35</v>
      </c>
      <c r="H79" s="77" t="s">
        <v>692</v>
      </c>
      <c r="I79" s="77" t="s">
        <v>103</v>
      </c>
      <c r="J79" s="77" t="s">
        <v>479</v>
      </c>
      <c r="K79" s="77" t="s">
        <v>482</v>
      </c>
      <c r="L79" s="77" t="s">
        <v>627</v>
      </c>
    </row>
    <row r="80" spans="1:12" ht="43.95" customHeight="1" x14ac:dyDescent="0.3">
      <c r="A80" s="77" t="s">
        <v>68</v>
      </c>
      <c r="B80" s="77" t="s">
        <v>63</v>
      </c>
      <c r="C80" s="77" t="s">
        <v>360</v>
      </c>
      <c r="D80" s="77" t="s">
        <v>206</v>
      </c>
      <c r="E80" s="77" t="s">
        <v>207</v>
      </c>
      <c r="F80" s="77">
        <v>3</v>
      </c>
      <c r="G80" s="77" t="s">
        <v>38</v>
      </c>
      <c r="H80" s="77" t="s">
        <v>208</v>
      </c>
      <c r="I80" s="77" t="s">
        <v>117</v>
      </c>
      <c r="J80" s="77" t="s">
        <v>103</v>
      </c>
      <c r="K80" s="77" t="s">
        <v>472</v>
      </c>
      <c r="L80" s="77" t="s">
        <v>483</v>
      </c>
    </row>
    <row r="81" spans="1:12" ht="20.100000000000001" customHeight="1" x14ac:dyDescent="0.3">
      <c r="A81" s="77" t="s">
        <v>68</v>
      </c>
      <c r="B81" s="77" t="s">
        <v>63</v>
      </c>
      <c r="C81" s="77" t="s">
        <v>361</v>
      </c>
      <c r="D81" s="77" t="s">
        <v>209</v>
      </c>
      <c r="E81" s="77" t="s">
        <v>210</v>
      </c>
      <c r="F81" s="77">
        <v>3</v>
      </c>
      <c r="G81" s="77" t="s">
        <v>642</v>
      </c>
      <c r="H81" s="77" t="s">
        <v>211</v>
      </c>
      <c r="I81" s="77" t="s">
        <v>117</v>
      </c>
      <c r="J81" s="77" t="s">
        <v>103</v>
      </c>
      <c r="K81" s="77" t="s">
        <v>467</v>
      </c>
      <c r="L81" s="77" t="s">
        <v>214</v>
      </c>
    </row>
    <row r="82" spans="1:12" ht="20.100000000000001" customHeight="1" x14ac:dyDescent="0.3">
      <c r="A82" s="77" t="s">
        <v>68</v>
      </c>
      <c r="B82" s="77" t="s">
        <v>63</v>
      </c>
      <c r="C82" s="77" t="s">
        <v>362</v>
      </c>
      <c r="D82" s="77" t="s">
        <v>212</v>
      </c>
      <c r="E82" s="77" t="s">
        <v>213</v>
      </c>
      <c r="F82" s="77">
        <v>3</v>
      </c>
      <c r="G82" s="77" t="s">
        <v>642</v>
      </c>
      <c r="H82" s="77" t="s">
        <v>211</v>
      </c>
      <c r="I82" s="77"/>
      <c r="J82" s="77" t="s">
        <v>479</v>
      </c>
      <c r="K82" s="77" t="s">
        <v>472</v>
      </c>
      <c r="L82" s="77" t="s">
        <v>214</v>
      </c>
    </row>
    <row r="83" spans="1:12" ht="20.100000000000001" customHeight="1" x14ac:dyDescent="0.3">
      <c r="A83" s="77" t="s">
        <v>68</v>
      </c>
      <c r="B83" s="77" t="s">
        <v>63</v>
      </c>
      <c r="C83" s="77" t="s">
        <v>363</v>
      </c>
      <c r="D83" s="77" t="s">
        <v>215</v>
      </c>
      <c r="E83" s="77" t="s">
        <v>216</v>
      </c>
      <c r="F83" s="77">
        <v>3</v>
      </c>
      <c r="G83" s="77" t="s">
        <v>642</v>
      </c>
      <c r="H83" s="77" t="s">
        <v>16</v>
      </c>
      <c r="I83" s="77" t="s">
        <v>117</v>
      </c>
      <c r="J83" s="77" t="s">
        <v>103</v>
      </c>
      <c r="K83" s="77" t="s">
        <v>472</v>
      </c>
      <c r="L83" s="77" t="s">
        <v>214</v>
      </c>
    </row>
    <row r="84" spans="1:12" ht="20.100000000000001" customHeight="1" x14ac:dyDescent="0.3">
      <c r="A84" s="77" t="s">
        <v>68</v>
      </c>
      <c r="B84" s="77" t="s">
        <v>63</v>
      </c>
      <c r="C84" s="77" t="s">
        <v>364</v>
      </c>
      <c r="D84" s="77" t="s">
        <v>217</v>
      </c>
      <c r="E84" s="77" t="s">
        <v>218</v>
      </c>
      <c r="F84" s="77">
        <v>3</v>
      </c>
      <c r="G84" s="77" t="s">
        <v>35</v>
      </c>
      <c r="H84" s="77" t="s">
        <v>15</v>
      </c>
      <c r="I84" s="77" t="s">
        <v>117</v>
      </c>
      <c r="J84" s="77" t="s">
        <v>103</v>
      </c>
      <c r="K84" s="77" t="s">
        <v>467</v>
      </c>
      <c r="L84" s="77" t="s">
        <v>179</v>
      </c>
    </row>
    <row r="85" spans="1:12" ht="20.100000000000001" customHeight="1" x14ac:dyDescent="0.3">
      <c r="A85" s="77" t="s">
        <v>68</v>
      </c>
      <c r="B85" s="77" t="s">
        <v>63</v>
      </c>
      <c r="C85" s="77" t="s">
        <v>365</v>
      </c>
      <c r="D85" s="77" t="s">
        <v>219</v>
      </c>
      <c r="E85" s="77" t="s">
        <v>220</v>
      </c>
      <c r="F85" s="77">
        <v>3</v>
      </c>
      <c r="G85" s="77" t="s">
        <v>642</v>
      </c>
      <c r="H85" s="77" t="s">
        <v>221</v>
      </c>
      <c r="I85" s="77" t="s">
        <v>117</v>
      </c>
      <c r="J85" s="77" t="s">
        <v>103</v>
      </c>
      <c r="K85" s="77" t="s">
        <v>467</v>
      </c>
      <c r="L85" s="77" t="s">
        <v>214</v>
      </c>
    </row>
    <row r="86" spans="1:12" ht="20.100000000000001" customHeight="1" x14ac:dyDescent="0.3">
      <c r="A86" s="77" t="s">
        <v>428</v>
      </c>
      <c r="B86" s="77" t="s">
        <v>661</v>
      </c>
      <c r="C86" s="77" t="s">
        <v>662</v>
      </c>
      <c r="D86" s="77">
        <v>256</v>
      </c>
      <c r="E86" s="77" t="s">
        <v>660</v>
      </c>
      <c r="F86" s="77">
        <v>3</v>
      </c>
      <c r="G86" s="77" t="s">
        <v>642</v>
      </c>
      <c r="H86" s="77" t="s">
        <v>178</v>
      </c>
      <c r="I86" s="77" t="s">
        <v>117</v>
      </c>
      <c r="J86" s="77" t="s">
        <v>103</v>
      </c>
      <c r="K86" s="77" t="s">
        <v>472</v>
      </c>
      <c r="L86" s="77" t="s">
        <v>214</v>
      </c>
    </row>
    <row r="87" spans="1:12" ht="20.100000000000001" customHeight="1" x14ac:dyDescent="0.3">
      <c r="A87" s="77" t="s">
        <v>68</v>
      </c>
      <c r="B87" s="77" t="s">
        <v>63</v>
      </c>
      <c r="C87" s="77" t="s">
        <v>366</v>
      </c>
      <c r="D87" s="77" t="s">
        <v>222</v>
      </c>
      <c r="E87" s="77" t="s">
        <v>223</v>
      </c>
      <c r="F87" s="77">
        <v>3</v>
      </c>
      <c r="G87" s="77" t="s">
        <v>642</v>
      </c>
      <c r="H87" s="77" t="s">
        <v>211</v>
      </c>
      <c r="I87" s="77" t="s">
        <v>117</v>
      </c>
      <c r="J87" s="77" t="s">
        <v>103</v>
      </c>
      <c r="K87" s="77" t="s">
        <v>472</v>
      </c>
      <c r="L87" s="77" t="s">
        <v>214</v>
      </c>
    </row>
    <row r="88" spans="1:12" ht="43.95" customHeight="1" x14ac:dyDescent="0.3">
      <c r="A88" s="77" t="s">
        <v>68</v>
      </c>
      <c r="B88" s="77" t="s">
        <v>63</v>
      </c>
      <c r="C88" s="77" t="s">
        <v>367</v>
      </c>
      <c r="D88" s="77" t="s">
        <v>224</v>
      </c>
      <c r="E88" s="77" t="s">
        <v>225</v>
      </c>
      <c r="F88" s="77">
        <v>3</v>
      </c>
      <c r="G88" s="77" t="s">
        <v>35</v>
      </c>
      <c r="H88" s="77" t="s">
        <v>631</v>
      </c>
      <c r="I88" s="77" t="s">
        <v>117</v>
      </c>
      <c r="J88" s="77" t="s">
        <v>103</v>
      </c>
      <c r="K88" s="77" t="s">
        <v>472</v>
      </c>
      <c r="L88" s="77" t="s">
        <v>483</v>
      </c>
    </row>
    <row r="89" spans="1:12" ht="20.100000000000001" customHeight="1" x14ac:dyDescent="0.3">
      <c r="A89" s="77" t="s">
        <v>68</v>
      </c>
      <c r="B89" s="77" t="s">
        <v>63</v>
      </c>
      <c r="C89" s="77" t="s">
        <v>368</v>
      </c>
      <c r="D89" s="77" t="s">
        <v>226</v>
      </c>
      <c r="E89" s="77" t="s">
        <v>227</v>
      </c>
      <c r="F89" s="77">
        <v>3</v>
      </c>
      <c r="G89" s="77" t="s">
        <v>642</v>
      </c>
      <c r="H89" s="77" t="s">
        <v>228</v>
      </c>
      <c r="I89" s="77" t="s">
        <v>117</v>
      </c>
      <c r="J89" s="77" t="s">
        <v>103</v>
      </c>
      <c r="K89" s="77" t="s">
        <v>472</v>
      </c>
      <c r="L89" s="77"/>
    </row>
    <row r="90" spans="1:12" ht="20.100000000000001" customHeight="1" x14ac:dyDescent="0.3">
      <c r="A90" s="77" t="s">
        <v>68</v>
      </c>
      <c r="B90" s="77" t="s">
        <v>63</v>
      </c>
      <c r="C90" s="77" t="s">
        <v>369</v>
      </c>
      <c r="D90" s="77" t="s">
        <v>229</v>
      </c>
      <c r="E90" s="77" t="s">
        <v>230</v>
      </c>
      <c r="F90" s="77">
        <v>3</v>
      </c>
      <c r="G90" s="77" t="s">
        <v>38</v>
      </c>
      <c r="H90" s="77" t="s">
        <v>652</v>
      </c>
      <c r="I90" s="77" t="s">
        <v>117</v>
      </c>
      <c r="J90" s="77" t="s">
        <v>103</v>
      </c>
      <c r="K90" s="77" t="s">
        <v>474</v>
      </c>
      <c r="L90" s="77" t="s">
        <v>121</v>
      </c>
    </row>
    <row r="91" spans="1:12" ht="20.100000000000001" customHeight="1" x14ac:dyDescent="0.3">
      <c r="A91" s="77" t="s">
        <v>68</v>
      </c>
      <c r="B91" s="77" t="s">
        <v>63</v>
      </c>
      <c r="C91" s="77" t="s">
        <v>370</v>
      </c>
      <c r="D91" s="77" t="s">
        <v>231</v>
      </c>
      <c r="E91" s="77" t="s">
        <v>232</v>
      </c>
      <c r="F91" s="77">
        <v>3</v>
      </c>
      <c r="G91" s="77" t="s">
        <v>640</v>
      </c>
      <c r="H91" s="77" t="s">
        <v>233</v>
      </c>
      <c r="I91" s="77" t="s">
        <v>117</v>
      </c>
      <c r="J91" s="77" t="s">
        <v>103</v>
      </c>
      <c r="K91" s="77" t="s">
        <v>474</v>
      </c>
      <c r="L91" s="77" t="s">
        <v>632</v>
      </c>
    </row>
    <row r="92" spans="1:12" ht="20.100000000000001" customHeight="1" x14ac:dyDescent="0.3">
      <c r="A92" s="77" t="s">
        <v>68</v>
      </c>
      <c r="B92" s="77" t="s">
        <v>63</v>
      </c>
      <c r="C92" s="77" t="s">
        <v>371</v>
      </c>
      <c r="D92" s="77" t="s">
        <v>234</v>
      </c>
      <c r="E92" s="77" t="s">
        <v>235</v>
      </c>
      <c r="F92" s="77">
        <v>3</v>
      </c>
      <c r="G92" s="77" t="s">
        <v>38</v>
      </c>
      <c r="H92" s="77" t="s">
        <v>653</v>
      </c>
      <c r="I92" s="77" t="s">
        <v>117</v>
      </c>
      <c r="J92" s="77" t="s">
        <v>103</v>
      </c>
      <c r="K92" s="77" t="s">
        <v>484</v>
      </c>
      <c r="L92" s="77" t="s">
        <v>632</v>
      </c>
    </row>
    <row r="93" spans="1:12" ht="20.100000000000001" customHeight="1" x14ac:dyDescent="0.3">
      <c r="A93" s="77" t="s">
        <v>68</v>
      </c>
      <c r="B93" s="77" t="s">
        <v>63</v>
      </c>
      <c r="C93" s="77" t="s">
        <v>372</v>
      </c>
      <c r="D93" s="77" t="s">
        <v>236</v>
      </c>
      <c r="E93" s="77" t="s">
        <v>237</v>
      </c>
      <c r="F93" s="77">
        <v>3</v>
      </c>
      <c r="G93" s="77" t="s">
        <v>35</v>
      </c>
      <c r="H93" s="77" t="s">
        <v>654</v>
      </c>
      <c r="I93" s="77" t="s">
        <v>117</v>
      </c>
      <c r="J93" s="77" t="s">
        <v>103</v>
      </c>
      <c r="K93" s="77" t="s">
        <v>484</v>
      </c>
      <c r="L93" s="77" t="s">
        <v>632</v>
      </c>
    </row>
    <row r="94" spans="1:12" ht="20.100000000000001" customHeight="1" x14ac:dyDescent="0.3">
      <c r="A94" s="77" t="s">
        <v>68</v>
      </c>
      <c r="B94" s="77" t="s">
        <v>63</v>
      </c>
      <c r="C94" s="77" t="s">
        <v>373</v>
      </c>
      <c r="D94" s="77" t="s">
        <v>238</v>
      </c>
      <c r="E94" s="77" t="s">
        <v>239</v>
      </c>
      <c r="F94" s="77">
        <v>3</v>
      </c>
      <c r="G94" s="77" t="s">
        <v>35</v>
      </c>
      <c r="H94" s="77" t="s">
        <v>655</v>
      </c>
      <c r="I94" s="77" t="s">
        <v>117</v>
      </c>
      <c r="J94" s="77" t="s">
        <v>103</v>
      </c>
      <c r="K94" s="77" t="s">
        <v>474</v>
      </c>
      <c r="L94" s="77" t="s">
        <v>632</v>
      </c>
    </row>
    <row r="95" spans="1:12" ht="20.100000000000001" customHeight="1" x14ac:dyDescent="0.3">
      <c r="A95" s="77" t="s">
        <v>428</v>
      </c>
      <c r="B95" s="77" t="s">
        <v>63</v>
      </c>
      <c r="C95" s="77" t="s">
        <v>374</v>
      </c>
      <c r="D95" s="77" t="s">
        <v>240</v>
      </c>
      <c r="E95" s="77" t="s">
        <v>241</v>
      </c>
      <c r="F95" s="77">
        <v>3</v>
      </c>
      <c r="G95" s="77" t="s">
        <v>643</v>
      </c>
      <c r="H95" s="77" t="s">
        <v>626</v>
      </c>
      <c r="I95" s="77" t="s">
        <v>103</v>
      </c>
      <c r="J95" s="77" t="s">
        <v>479</v>
      </c>
      <c r="K95" s="77" t="s">
        <v>476</v>
      </c>
      <c r="L95" s="77" t="s">
        <v>242</v>
      </c>
    </row>
    <row r="96" spans="1:12" ht="20.100000000000001" customHeight="1" x14ac:dyDescent="0.3">
      <c r="A96" s="77" t="s">
        <v>68</v>
      </c>
      <c r="B96" s="77" t="s">
        <v>63</v>
      </c>
      <c r="C96" s="77" t="s">
        <v>375</v>
      </c>
      <c r="D96" s="77" t="s">
        <v>243</v>
      </c>
      <c r="E96" s="77" t="s">
        <v>244</v>
      </c>
      <c r="F96" s="77">
        <v>3</v>
      </c>
      <c r="G96" s="77" t="s">
        <v>38</v>
      </c>
      <c r="H96" s="77" t="s">
        <v>652</v>
      </c>
      <c r="I96" s="77" t="s">
        <v>117</v>
      </c>
      <c r="J96" s="77" t="s">
        <v>103</v>
      </c>
      <c r="K96" s="77" t="s">
        <v>474</v>
      </c>
      <c r="L96" s="77" t="s">
        <v>632</v>
      </c>
    </row>
    <row r="97" spans="1:110" ht="20.100000000000001" customHeight="1" x14ac:dyDescent="0.3">
      <c r="A97" s="77" t="s">
        <v>68</v>
      </c>
      <c r="B97" s="77" t="s">
        <v>63</v>
      </c>
      <c r="C97" s="77" t="s">
        <v>376</v>
      </c>
      <c r="D97" s="77" t="s">
        <v>245</v>
      </c>
      <c r="E97" s="77" t="s">
        <v>246</v>
      </c>
      <c r="F97" s="77">
        <v>3</v>
      </c>
      <c r="G97" s="77" t="s">
        <v>38</v>
      </c>
      <c r="H97" s="77" t="s">
        <v>485</v>
      </c>
      <c r="I97" s="77" t="s">
        <v>103</v>
      </c>
      <c r="J97" s="77" t="s">
        <v>479</v>
      </c>
      <c r="K97" s="77" t="s">
        <v>486</v>
      </c>
      <c r="L97" s="77" t="s">
        <v>121</v>
      </c>
    </row>
    <row r="98" spans="1:110" ht="20.100000000000001" customHeight="1" x14ac:dyDescent="0.3">
      <c r="A98" s="77" t="s">
        <v>68</v>
      </c>
      <c r="B98" s="77" t="s">
        <v>63</v>
      </c>
      <c r="C98" s="77" t="s">
        <v>377</v>
      </c>
      <c r="D98" s="77" t="s">
        <v>247</v>
      </c>
      <c r="E98" s="77" t="s">
        <v>248</v>
      </c>
      <c r="F98" s="77">
        <v>3</v>
      </c>
      <c r="G98" s="77" t="s">
        <v>35</v>
      </c>
      <c r="H98" s="77" t="s">
        <v>656</v>
      </c>
      <c r="I98" s="77" t="s">
        <v>117</v>
      </c>
      <c r="J98" s="77" t="s">
        <v>103</v>
      </c>
      <c r="K98" s="77" t="s">
        <v>474</v>
      </c>
      <c r="L98" s="77" t="s">
        <v>121</v>
      </c>
    </row>
    <row r="99" spans="1:110" ht="20.100000000000001" customHeight="1" x14ac:dyDescent="0.3">
      <c r="A99" s="77" t="s">
        <v>68</v>
      </c>
      <c r="B99" s="77" t="s">
        <v>63</v>
      </c>
      <c r="C99" s="77" t="s">
        <v>378</v>
      </c>
      <c r="D99" s="77" t="s">
        <v>249</v>
      </c>
      <c r="E99" s="77" t="s">
        <v>113</v>
      </c>
      <c r="F99" s="77">
        <v>3</v>
      </c>
      <c r="G99" s="77" t="s">
        <v>31</v>
      </c>
      <c r="H99" s="77" t="s">
        <v>66</v>
      </c>
      <c r="I99" s="77" t="s">
        <v>117</v>
      </c>
      <c r="J99" s="77" t="s">
        <v>103</v>
      </c>
      <c r="K99" s="77" t="s">
        <v>472</v>
      </c>
      <c r="L99" s="77"/>
    </row>
    <row r="100" spans="1:110" ht="43.95" customHeight="1" x14ac:dyDescent="0.3">
      <c r="A100" s="77" t="s">
        <v>68</v>
      </c>
      <c r="B100" s="77" t="s">
        <v>63</v>
      </c>
      <c r="C100" s="77" t="s">
        <v>379</v>
      </c>
      <c r="D100" s="77" t="s">
        <v>250</v>
      </c>
      <c r="E100" s="77" t="s">
        <v>251</v>
      </c>
      <c r="F100" s="77">
        <v>3</v>
      </c>
      <c r="G100" s="77" t="s">
        <v>31</v>
      </c>
      <c r="H100" s="77" t="s">
        <v>252</v>
      </c>
      <c r="I100" s="77" t="s">
        <v>253</v>
      </c>
      <c r="J100" s="77" t="s">
        <v>253</v>
      </c>
      <c r="K100" s="77" t="s">
        <v>472</v>
      </c>
      <c r="L100" s="77" t="s">
        <v>103</v>
      </c>
    </row>
    <row r="101" spans="1:110" ht="20.100000000000001" customHeight="1" x14ac:dyDescent="0.3">
      <c r="A101" s="77" t="s">
        <v>68</v>
      </c>
      <c r="B101" s="77" t="s">
        <v>63</v>
      </c>
      <c r="C101" s="77" t="s">
        <v>380</v>
      </c>
      <c r="D101" s="77" t="s">
        <v>254</v>
      </c>
      <c r="E101" s="77" t="s">
        <v>110</v>
      </c>
      <c r="F101" s="77">
        <v>3</v>
      </c>
      <c r="G101" s="77" t="s">
        <v>31</v>
      </c>
      <c r="H101" s="77" t="s">
        <v>66</v>
      </c>
      <c r="I101" s="77" t="s">
        <v>253</v>
      </c>
      <c r="J101" s="77" t="s">
        <v>253</v>
      </c>
      <c r="K101" s="77" t="s">
        <v>472</v>
      </c>
      <c r="L101" s="77" t="s">
        <v>103</v>
      </c>
    </row>
    <row r="102" spans="1:110" ht="20.100000000000001" customHeight="1" x14ac:dyDescent="0.3">
      <c r="A102" s="77" t="s">
        <v>68</v>
      </c>
      <c r="B102" s="77" t="s">
        <v>63</v>
      </c>
      <c r="C102" s="77" t="s">
        <v>381</v>
      </c>
      <c r="D102" s="77" t="s">
        <v>255</v>
      </c>
      <c r="E102" s="77" t="s">
        <v>256</v>
      </c>
      <c r="F102" s="77">
        <v>3</v>
      </c>
      <c r="G102" s="77" t="s">
        <v>31</v>
      </c>
      <c r="H102" s="77" t="s">
        <v>66</v>
      </c>
      <c r="I102" s="77" t="s">
        <v>253</v>
      </c>
      <c r="J102" s="77" t="s">
        <v>253</v>
      </c>
      <c r="K102" s="77" t="s">
        <v>472</v>
      </c>
      <c r="L102" s="77" t="s">
        <v>103</v>
      </c>
    </row>
    <row r="103" spans="1:110" ht="20.100000000000001" customHeight="1" x14ac:dyDescent="0.3">
      <c r="A103" s="77" t="s">
        <v>68</v>
      </c>
      <c r="B103" s="77" t="s">
        <v>63</v>
      </c>
      <c r="C103" s="77" t="s">
        <v>382</v>
      </c>
      <c r="D103" s="77" t="s">
        <v>257</v>
      </c>
      <c r="E103" s="77" t="s">
        <v>256</v>
      </c>
      <c r="F103" s="77">
        <v>3</v>
      </c>
      <c r="G103" s="77" t="s">
        <v>31</v>
      </c>
      <c r="H103" s="77" t="s">
        <v>66</v>
      </c>
      <c r="I103" s="77" t="s">
        <v>253</v>
      </c>
      <c r="J103" s="77" t="s">
        <v>253</v>
      </c>
      <c r="K103" s="77" t="s">
        <v>472</v>
      </c>
      <c r="L103" s="77" t="s">
        <v>103</v>
      </c>
    </row>
    <row r="104" spans="1:110" ht="20.100000000000001" customHeight="1" x14ac:dyDescent="0.3">
      <c r="A104" s="77" t="s">
        <v>68</v>
      </c>
      <c r="B104" s="77" t="s">
        <v>63</v>
      </c>
      <c r="C104" s="77" t="s">
        <v>383</v>
      </c>
      <c r="D104" s="77" t="s">
        <v>258</v>
      </c>
      <c r="E104" s="77" t="s">
        <v>259</v>
      </c>
      <c r="F104" s="77">
        <v>3</v>
      </c>
      <c r="G104" s="77" t="s">
        <v>642</v>
      </c>
      <c r="H104" s="77" t="s">
        <v>260</v>
      </c>
      <c r="I104" s="77" t="s">
        <v>253</v>
      </c>
      <c r="J104" s="77" t="s">
        <v>253</v>
      </c>
      <c r="K104" s="77" t="s">
        <v>476</v>
      </c>
      <c r="L104" s="77" t="s">
        <v>103</v>
      </c>
    </row>
    <row r="105" spans="1:110" ht="20.100000000000001" customHeight="1" x14ac:dyDescent="0.3">
      <c r="A105" s="77" t="s">
        <v>68</v>
      </c>
      <c r="B105" s="77" t="s">
        <v>63</v>
      </c>
      <c r="C105" s="77" t="s">
        <v>384</v>
      </c>
      <c r="D105" s="77" t="s">
        <v>261</v>
      </c>
      <c r="E105" s="77" t="s">
        <v>262</v>
      </c>
      <c r="F105" s="77">
        <v>3</v>
      </c>
      <c r="G105" s="77" t="s">
        <v>642</v>
      </c>
      <c r="H105" s="77" t="s">
        <v>263</v>
      </c>
      <c r="I105" s="77" t="s">
        <v>253</v>
      </c>
      <c r="J105" s="77" t="s">
        <v>253</v>
      </c>
      <c r="K105" s="77" t="s">
        <v>476</v>
      </c>
      <c r="L105" s="77" t="s">
        <v>103</v>
      </c>
    </row>
    <row r="106" spans="1:110" ht="20.100000000000001" customHeight="1" x14ac:dyDescent="0.3">
      <c r="A106" s="77" t="s">
        <v>68</v>
      </c>
      <c r="B106" s="77" t="s">
        <v>63</v>
      </c>
      <c r="C106" s="77" t="s">
        <v>385</v>
      </c>
      <c r="D106" s="77" t="s">
        <v>264</v>
      </c>
      <c r="E106" s="77" t="s">
        <v>265</v>
      </c>
      <c r="F106" s="77">
        <v>3</v>
      </c>
      <c r="G106" s="77" t="s">
        <v>642</v>
      </c>
      <c r="H106" s="77" t="s">
        <v>691</v>
      </c>
      <c r="I106" s="77" t="s">
        <v>253</v>
      </c>
      <c r="J106" s="77" t="s">
        <v>253</v>
      </c>
      <c r="K106" s="77" t="s">
        <v>476</v>
      </c>
      <c r="L106" s="77" t="s">
        <v>103</v>
      </c>
    </row>
    <row r="107" spans="1:110" ht="20.100000000000001" customHeight="1" x14ac:dyDescent="0.3">
      <c r="A107" s="77" t="s">
        <v>68</v>
      </c>
      <c r="B107" s="77" t="s">
        <v>63</v>
      </c>
      <c r="C107" s="77" t="s">
        <v>386</v>
      </c>
      <c r="D107" s="77" t="s">
        <v>266</v>
      </c>
      <c r="E107" s="77" t="s">
        <v>267</v>
      </c>
      <c r="F107" s="77">
        <v>3</v>
      </c>
      <c r="G107" s="77" t="s">
        <v>642</v>
      </c>
      <c r="H107" s="77" t="s">
        <v>690</v>
      </c>
      <c r="I107" s="77" t="s">
        <v>253</v>
      </c>
      <c r="J107" s="77" t="s">
        <v>253</v>
      </c>
      <c r="K107" s="77" t="s">
        <v>639</v>
      </c>
      <c r="L107" s="77" t="s">
        <v>103</v>
      </c>
    </row>
    <row r="108" spans="1:110" ht="20.100000000000001" customHeight="1" x14ac:dyDescent="0.3">
      <c r="A108" s="77" t="s">
        <v>68</v>
      </c>
      <c r="B108" s="77" t="s">
        <v>63</v>
      </c>
      <c r="C108" s="77" t="s">
        <v>387</v>
      </c>
      <c r="D108" s="77" t="s">
        <v>268</v>
      </c>
      <c r="E108" s="77" t="s">
        <v>269</v>
      </c>
      <c r="F108" s="77">
        <v>3</v>
      </c>
      <c r="G108" s="77" t="s">
        <v>642</v>
      </c>
      <c r="H108" s="77" t="s">
        <v>690</v>
      </c>
      <c r="I108" s="77" t="s">
        <v>253</v>
      </c>
      <c r="J108" s="77" t="s">
        <v>253</v>
      </c>
      <c r="K108" s="77" t="s">
        <v>639</v>
      </c>
      <c r="L108" s="77" t="s">
        <v>103</v>
      </c>
    </row>
    <row r="109" spans="1:110" ht="20.100000000000001" customHeight="1" x14ac:dyDescent="0.3">
      <c r="A109" s="77" t="s">
        <v>68</v>
      </c>
      <c r="B109" s="77" t="s">
        <v>63</v>
      </c>
      <c r="C109" s="77" t="s">
        <v>388</v>
      </c>
      <c r="D109" s="77" t="s">
        <v>270</v>
      </c>
      <c r="E109" s="77" t="s">
        <v>271</v>
      </c>
      <c r="F109" s="77">
        <v>3</v>
      </c>
      <c r="G109" s="77" t="s">
        <v>642</v>
      </c>
      <c r="H109" s="77" t="s">
        <v>690</v>
      </c>
      <c r="I109" s="77" t="s">
        <v>253</v>
      </c>
      <c r="J109" s="77" t="s">
        <v>253</v>
      </c>
      <c r="K109" s="77" t="s">
        <v>639</v>
      </c>
      <c r="L109" s="77" t="s">
        <v>103</v>
      </c>
    </row>
    <row r="110" spans="1:110" ht="20.100000000000001" customHeight="1" x14ac:dyDescent="0.3">
      <c r="A110" s="77" t="s">
        <v>68</v>
      </c>
      <c r="B110" s="77" t="s">
        <v>63</v>
      </c>
      <c r="C110" s="77" t="s">
        <v>389</v>
      </c>
      <c r="D110" s="77" t="s">
        <v>272</v>
      </c>
      <c r="E110" s="77" t="s">
        <v>273</v>
      </c>
      <c r="F110" s="77">
        <v>3</v>
      </c>
      <c r="G110" s="77" t="s">
        <v>642</v>
      </c>
      <c r="H110" s="77" t="s">
        <v>274</v>
      </c>
      <c r="I110" s="77" t="s">
        <v>253</v>
      </c>
      <c r="J110" s="77" t="s">
        <v>253</v>
      </c>
      <c r="K110" s="77" t="s">
        <v>474</v>
      </c>
      <c r="L110" s="77" t="s">
        <v>103</v>
      </c>
    </row>
    <row r="111" spans="1:110" ht="20.100000000000001" customHeight="1" x14ac:dyDescent="0.3">
      <c r="A111" s="77" t="s">
        <v>68</v>
      </c>
      <c r="B111" s="77" t="s">
        <v>63</v>
      </c>
      <c r="C111" s="77" t="s">
        <v>390</v>
      </c>
      <c r="D111" s="77" t="s">
        <v>275</v>
      </c>
      <c r="E111" s="77" t="s">
        <v>276</v>
      </c>
      <c r="F111" s="77">
        <v>3</v>
      </c>
      <c r="G111" s="77" t="s">
        <v>642</v>
      </c>
      <c r="H111" s="77" t="s">
        <v>277</v>
      </c>
      <c r="I111" s="77" t="s">
        <v>253</v>
      </c>
      <c r="J111" s="77" t="s">
        <v>253</v>
      </c>
      <c r="K111" s="77" t="s">
        <v>639</v>
      </c>
      <c r="L111" s="77" t="s">
        <v>103</v>
      </c>
    </row>
    <row r="112" spans="1:110" s="79" customFormat="1" ht="20.100000000000001" customHeight="1" x14ac:dyDescent="0.3">
      <c r="A112" s="77" t="s">
        <v>68</v>
      </c>
      <c r="B112" s="77" t="s">
        <v>63</v>
      </c>
      <c r="C112" s="77" t="s">
        <v>391</v>
      </c>
      <c r="D112" s="77" t="s">
        <v>278</v>
      </c>
      <c r="E112" s="77" t="s">
        <v>279</v>
      </c>
      <c r="F112" s="77">
        <v>3</v>
      </c>
      <c r="G112" s="77" t="s">
        <v>31</v>
      </c>
      <c r="H112" s="77" t="s">
        <v>103</v>
      </c>
      <c r="I112" s="77" t="s">
        <v>253</v>
      </c>
      <c r="J112" s="77" t="s">
        <v>253</v>
      </c>
      <c r="K112" s="77" t="s">
        <v>639</v>
      </c>
      <c r="L112" s="77" t="s">
        <v>103</v>
      </c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W112" s="68"/>
      <c r="AX112" s="68"/>
      <c r="AY112" s="68"/>
      <c r="AZ112" s="68"/>
      <c r="BA112" s="68"/>
      <c r="BB112" s="68"/>
      <c r="BC112" s="68"/>
      <c r="BD112" s="68"/>
      <c r="BE112" s="68"/>
      <c r="BF112" s="68"/>
      <c r="BG112" s="68"/>
      <c r="BH112" s="68"/>
      <c r="BI112" s="68"/>
      <c r="BJ112" s="68"/>
      <c r="BK112" s="68"/>
      <c r="BL112" s="68"/>
      <c r="BM112" s="68"/>
      <c r="BN112" s="68"/>
      <c r="BO112" s="68"/>
      <c r="BP112" s="68"/>
      <c r="BQ112" s="68"/>
      <c r="BR112" s="68"/>
      <c r="BS112" s="68"/>
      <c r="BT112" s="68"/>
      <c r="BU112" s="68"/>
      <c r="BV112" s="68"/>
      <c r="BW112" s="68"/>
      <c r="BX112" s="68"/>
      <c r="BY112" s="68"/>
      <c r="BZ112" s="68"/>
      <c r="CA112" s="68"/>
      <c r="CB112" s="68"/>
      <c r="CC112" s="68"/>
      <c r="CD112" s="68"/>
      <c r="CE112" s="68"/>
      <c r="CF112" s="68"/>
      <c r="CG112" s="68"/>
      <c r="CH112" s="68"/>
      <c r="CI112" s="68"/>
      <c r="CJ112" s="68"/>
      <c r="CK112" s="68"/>
      <c r="CL112" s="68"/>
      <c r="CM112" s="68"/>
      <c r="CN112" s="68"/>
      <c r="CO112" s="68"/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8"/>
      <c r="DF112" s="68"/>
    </row>
    <row r="113" spans="1:110" s="79" customFormat="1" ht="20.100000000000001" customHeight="1" x14ac:dyDescent="0.3">
      <c r="A113" s="77" t="s">
        <v>68</v>
      </c>
      <c r="B113" s="77" t="s">
        <v>63</v>
      </c>
      <c r="C113" s="77" t="s">
        <v>392</v>
      </c>
      <c r="D113" s="77" t="s">
        <v>280</v>
      </c>
      <c r="E113" s="77" t="s">
        <v>281</v>
      </c>
      <c r="F113" s="77">
        <v>3</v>
      </c>
      <c r="G113" s="77" t="s">
        <v>31</v>
      </c>
      <c r="H113" s="77" t="s">
        <v>103</v>
      </c>
      <c r="I113" s="77" t="s">
        <v>253</v>
      </c>
      <c r="J113" s="77" t="s">
        <v>253</v>
      </c>
      <c r="K113" s="77" t="s">
        <v>639</v>
      </c>
      <c r="L113" s="77" t="s">
        <v>103</v>
      </c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68"/>
      <c r="BD113" s="68"/>
      <c r="BE113" s="68"/>
      <c r="BF113" s="68"/>
      <c r="BG113" s="68"/>
      <c r="BH113" s="68"/>
      <c r="BI113" s="68"/>
      <c r="BJ113" s="68"/>
      <c r="BK113" s="68"/>
      <c r="BL113" s="68"/>
      <c r="BM113" s="68"/>
      <c r="BN113" s="68"/>
      <c r="BO113" s="68"/>
      <c r="BP113" s="68"/>
      <c r="BQ113" s="68"/>
      <c r="BR113" s="68"/>
      <c r="BS113" s="68"/>
      <c r="BT113" s="68"/>
      <c r="BU113" s="68"/>
      <c r="BV113" s="68"/>
      <c r="BW113" s="68"/>
      <c r="BX113" s="68"/>
      <c r="BY113" s="68"/>
      <c r="BZ113" s="68"/>
      <c r="CA113" s="68"/>
      <c r="CB113" s="68"/>
      <c r="CC113" s="68"/>
      <c r="CD113" s="68"/>
      <c r="CE113" s="68"/>
      <c r="CF113" s="68"/>
      <c r="CG113" s="68"/>
      <c r="CH113" s="68"/>
      <c r="CI113" s="68"/>
      <c r="CJ113" s="68"/>
      <c r="CK113" s="68"/>
      <c r="CL113" s="68"/>
      <c r="CM113" s="68"/>
      <c r="CN113" s="68"/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</row>
    <row r="114" spans="1:110" s="79" customFormat="1" ht="20.100000000000001" customHeight="1" x14ac:dyDescent="0.3">
      <c r="A114" s="77" t="s">
        <v>428</v>
      </c>
      <c r="B114" s="77" t="s">
        <v>63</v>
      </c>
      <c r="C114" s="77" t="s">
        <v>427</v>
      </c>
      <c r="D114" s="91" t="s">
        <v>66</v>
      </c>
      <c r="E114" s="77" t="s">
        <v>645</v>
      </c>
      <c r="F114" s="77">
        <v>3</v>
      </c>
      <c r="G114" s="77" t="s">
        <v>31</v>
      </c>
      <c r="H114" s="77" t="s">
        <v>103</v>
      </c>
      <c r="I114" s="77" t="s">
        <v>253</v>
      </c>
      <c r="J114" s="77" t="s">
        <v>253</v>
      </c>
      <c r="K114" s="77" t="s">
        <v>103</v>
      </c>
      <c r="L114" s="77" t="s">
        <v>103</v>
      </c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  <c r="AQ114" s="68"/>
      <c r="AR114" s="68"/>
      <c r="AS114" s="68"/>
      <c r="AT114" s="68"/>
      <c r="AU114" s="68"/>
      <c r="AV114" s="68"/>
      <c r="AW114" s="68"/>
      <c r="AX114" s="68"/>
      <c r="AY114" s="68"/>
      <c r="AZ114" s="68"/>
      <c r="BA114" s="68"/>
      <c r="BB114" s="68"/>
      <c r="BC114" s="68"/>
      <c r="BD114" s="68"/>
      <c r="BE114" s="68"/>
      <c r="BF114" s="68"/>
      <c r="BG114" s="68"/>
      <c r="BH114" s="68"/>
      <c r="BI114" s="68"/>
      <c r="BJ114" s="68"/>
      <c r="BK114" s="68"/>
      <c r="BL114" s="68"/>
      <c r="BM114" s="68"/>
      <c r="BN114" s="68"/>
      <c r="BO114" s="68"/>
      <c r="BP114" s="68"/>
      <c r="BQ114" s="68"/>
      <c r="BR114" s="68"/>
      <c r="BS114" s="68"/>
      <c r="BT114" s="68"/>
      <c r="BU114" s="68"/>
      <c r="BV114" s="68"/>
      <c r="BW114" s="68"/>
      <c r="BX114" s="68"/>
      <c r="BY114" s="68"/>
      <c r="BZ114" s="68"/>
      <c r="CA114" s="68"/>
      <c r="CB114" s="68"/>
      <c r="CC114" s="68"/>
      <c r="CD114" s="68"/>
      <c r="CE114" s="68"/>
      <c r="CF114" s="68"/>
      <c r="CG114" s="68"/>
      <c r="CH114" s="68"/>
      <c r="CI114" s="68"/>
      <c r="CJ114" s="68"/>
      <c r="CK114" s="68"/>
      <c r="CL114" s="68"/>
      <c r="CM114" s="68"/>
      <c r="CN114" s="68"/>
      <c r="CO114" s="68"/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8"/>
      <c r="DF114" s="68"/>
    </row>
    <row r="115" spans="1:110" s="79" customFormat="1" ht="20.100000000000001" customHeight="1" x14ac:dyDescent="0.3">
      <c r="A115" s="77" t="s">
        <v>428</v>
      </c>
      <c r="B115" s="77" t="s">
        <v>63</v>
      </c>
      <c r="C115" s="77" t="s">
        <v>594</v>
      </c>
      <c r="D115" s="91" t="s">
        <v>66</v>
      </c>
      <c r="E115" s="77" t="s">
        <v>593</v>
      </c>
      <c r="F115" s="77">
        <v>3</v>
      </c>
      <c r="G115" s="77" t="s">
        <v>31</v>
      </c>
      <c r="H115" s="77" t="s">
        <v>103</v>
      </c>
      <c r="I115" s="77" t="s">
        <v>253</v>
      </c>
      <c r="J115" s="77" t="s">
        <v>253</v>
      </c>
      <c r="K115" s="77" t="s">
        <v>103</v>
      </c>
      <c r="L115" s="77" t="s">
        <v>103</v>
      </c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  <c r="BC115" s="68"/>
      <c r="BD115" s="68"/>
      <c r="BE115" s="68"/>
      <c r="BF115" s="68"/>
      <c r="BG115" s="68"/>
      <c r="BH115" s="68"/>
      <c r="BI115" s="68"/>
      <c r="BJ115" s="68"/>
      <c r="BK115" s="68"/>
      <c r="BL115" s="68"/>
      <c r="BM115" s="68"/>
      <c r="BN115" s="68"/>
      <c r="BO115" s="68"/>
      <c r="BP115" s="68"/>
      <c r="BQ115" s="68"/>
      <c r="BR115" s="68"/>
      <c r="BS115" s="68"/>
      <c r="BT115" s="68"/>
      <c r="BU115" s="68"/>
      <c r="BV115" s="68"/>
      <c r="BW115" s="68"/>
      <c r="BX115" s="68"/>
      <c r="BY115" s="68"/>
      <c r="BZ115" s="68"/>
      <c r="CA115" s="68"/>
      <c r="CB115" s="68"/>
      <c r="CC115" s="68"/>
      <c r="CD115" s="68"/>
      <c r="CE115" s="68"/>
      <c r="CF115" s="68"/>
      <c r="CG115" s="68"/>
      <c r="CH115" s="68"/>
      <c r="CI115" s="68"/>
      <c r="CJ115" s="68"/>
      <c r="CK115" s="68"/>
      <c r="CL115" s="68"/>
      <c r="CM115" s="68"/>
      <c r="CN115" s="68"/>
      <c r="CO115" s="68"/>
      <c r="CP115" s="68"/>
      <c r="CQ115" s="68"/>
      <c r="CR115" s="68"/>
      <c r="CS115" s="68"/>
      <c r="CT115" s="68"/>
      <c r="CU115" s="68"/>
      <c r="CV115" s="68"/>
      <c r="CW115" s="68"/>
      <c r="CX115" s="68"/>
      <c r="CY115" s="68"/>
      <c r="CZ115" s="68"/>
      <c r="DA115" s="68"/>
      <c r="DB115" s="68"/>
      <c r="DC115" s="68"/>
      <c r="DD115" s="68"/>
      <c r="DE115" s="68"/>
      <c r="DF115" s="68"/>
    </row>
    <row r="116" spans="1:110" s="79" customFormat="1" ht="20.100000000000001" customHeight="1" x14ac:dyDescent="0.3">
      <c r="A116" s="77" t="s">
        <v>428</v>
      </c>
      <c r="B116" s="77" t="s">
        <v>63</v>
      </c>
      <c r="C116" s="77" t="s">
        <v>426</v>
      </c>
      <c r="D116" s="91" t="s">
        <v>66</v>
      </c>
      <c r="E116" s="77" t="s">
        <v>645</v>
      </c>
      <c r="F116" s="77">
        <v>3</v>
      </c>
      <c r="G116" s="77" t="s">
        <v>31</v>
      </c>
      <c r="H116" s="77" t="s">
        <v>103</v>
      </c>
      <c r="I116" s="77" t="s">
        <v>253</v>
      </c>
      <c r="J116" s="77" t="s">
        <v>253</v>
      </c>
      <c r="K116" s="77" t="s">
        <v>103</v>
      </c>
      <c r="L116" s="77" t="s">
        <v>103</v>
      </c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68"/>
      <c r="AW116" s="68"/>
      <c r="AX116" s="68"/>
      <c r="AY116" s="68"/>
      <c r="AZ116" s="68"/>
      <c r="BA116" s="68"/>
      <c r="BB116" s="68"/>
      <c r="BC116" s="68"/>
      <c r="BD116" s="68"/>
      <c r="BE116" s="68"/>
      <c r="BF116" s="68"/>
      <c r="BG116" s="68"/>
      <c r="BH116" s="68"/>
      <c r="BI116" s="68"/>
      <c r="BJ116" s="68"/>
      <c r="BK116" s="68"/>
      <c r="BL116" s="68"/>
      <c r="BM116" s="68"/>
      <c r="BN116" s="68"/>
      <c r="BO116" s="68"/>
      <c r="BP116" s="68"/>
      <c r="BQ116" s="68"/>
      <c r="BR116" s="68"/>
      <c r="BS116" s="68"/>
      <c r="BT116" s="68"/>
      <c r="BU116" s="68"/>
      <c r="BV116" s="68"/>
      <c r="BW116" s="68"/>
      <c r="BX116" s="68"/>
      <c r="BY116" s="68"/>
      <c r="BZ116" s="68"/>
      <c r="CA116" s="68"/>
      <c r="CB116" s="68"/>
      <c r="CC116" s="68"/>
      <c r="CD116" s="68"/>
      <c r="CE116" s="68"/>
      <c r="CF116" s="68"/>
      <c r="CG116" s="68"/>
      <c r="CH116" s="68"/>
      <c r="CI116" s="68"/>
      <c r="CJ116" s="68"/>
      <c r="CK116" s="68"/>
      <c r="CL116" s="68"/>
      <c r="CM116" s="68"/>
      <c r="CN116" s="68"/>
      <c r="CO116" s="68"/>
      <c r="CP116" s="68"/>
      <c r="CQ116" s="68"/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8"/>
      <c r="DF116" s="68"/>
    </row>
    <row r="117" spans="1:110" ht="20.100000000000001" customHeight="1" x14ac:dyDescent="0.3">
      <c r="A117" s="111" t="s">
        <v>39</v>
      </c>
      <c r="B117" s="111" t="s">
        <v>40</v>
      </c>
      <c r="C117" s="111" t="s">
        <v>283</v>
      </c>
      <c r="D117" s="111">
        <v>11</v>
      </c>
      <c r="E117" s="111" t="s">
        <v>41</v>
      </c>
      <c r="F117" s="111">
        <v>4</v>
      </c>
      <c r="G117" s="111" t="s">
        <v>31</v>
      </c>
      <c r="H117" s="111" t="s">
        <v>667</v>
      </c>
      <c r="I117" s="111"/>
      <c r="J117" s="111"/>
      <c r="K117" s="111"/>
      <c r="L117" s="111"/>
    </row>
    <row r="118" spans="1:110" ht="20.100000000000001" customHeight="1" x14ac:dyDescent="0.3">
      <c r="A118" s="111" t="s">
        <v>39</v>
      </c>
      <c r="B118" s="111" t="s">
        <v>40</v>
      </c>
      <c r="C118" s="111" t="s">
        <v>436</v>
      </c>
      <c r="D118" s="111">
        <v>12</v>
      </c>
      <c r="E118" s="111" t="s">
        <v>437</v>
      </c>
      <c r="F118" s="111">
        <v>4</v>
      </c>
      <c r="G118" s="111" t="s">
        <v>31</v>
      </c>
      <c r="H118" s="111" t="s">
        <v>686</v>
      </c>
      <c r="I118" s="111"/>
      <c r="J118" s="111"/>
      <c r="K118" s="111"/>
      <c r="L118" s="111"/>
    </row>
    <row r="119" spans="1:110" s="79" customFormat="1" ht="20.100000000000001" customHeight="1" x14ac:dyDescent="0.3">
      <c r="A119" s="111" t="s">
        <v>39</v>
      </c>
      <c r="B119" s="111" t="s">
        <v>40</v>
      </c>
      <c r="C119" s="111" t="s">
        <v>503</v>
      </c>
      <c r="D119" s="111">
        <v>151</v>
      </c>
      <c r="E119" s="111" t="s">
        <v>505</v>
      </c>
      <c r="F119" s="111">
        <v>3</v>
      </c>
      <c r="G119" s="111" t="s">
        <v>520</v>
      </c>
      <c r="H119" s="111" t="s">
        <v>715</v>
      </c>
      <c r="I119" s="111"/>
      <c r="J119" s="111"/>
      <c r="K119" s="111"/>
      <c r="L119" s="111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8"/>
      <c r="AK119" s="68"/>
      <c r="AL119" s="68"/>
      <c r="AM119" s="68"/>
      <c r="AN119" s="68"/>
      <c r="AO119" s="68"/>
      <c r="AP119" s="68"/>
      <c r="AQ119" s="68"/>
      <c r="AR119" s="68"/>
      <c r="AS119" s="68"/>
      <c r="AT119" s="68"/>
      <c r="AU119" s="68"/>
      <c r="AV119" s="68"/>
      <c r="AW119" s="68"/>
      <c r="AX119" s="68"/>
      <c r="AY119" s="68"/>
      <c r="AZ119" s="68"/>
      <c r="BA119" s="68"/>
      <c r="BB119" s="68"/>
      <c r="BC119" s="68"/>
      <c r="BD119" s="68"/>
      <c r="BE119" s="68"/>
      <c r="BF119" s="68"/>
      <c r="BG119" s="68"/>
      <c r="BH119" s="68"/>
      <c r="BI119" s="68"/>
      <c r="BJ119" s="68"/>
      <c r="BK119" s="68"/>
      <c r="BL119" s="68"/>
      <c r="BM119" s="68"/>
      <c r="BN119" s="68"/>
      <c r="BO119" s="68"/>
      <c r="BP119" s="68"/>
      <c r="BQ119" s="68"/>
      <c r="BR119" s="68"/>
      <c r="BS119" s="68"/>
      <c r="BT119" s="68"/>
      <c r="BU119" s="68"/>
      <c r="BV119" s="68"/>
      <c r="BW119" s="68"/>
      <c r="BX119" s="68"/>
      <c r="BY119" s="68"/>
      <c r="BZ119" s="68"/>
      <c r="CA119" s="68"/>
      <c r="CB119" s="68"/>
      <c r="CC119" s="68"/>
      <c r="CD119" s="68"/>
      <c r="CE119" s="68"/>
      <c r="CF119" s="68"/>
      <c r="CG119" s="68"/>
      <c r="CH119" s="68"/>
      <c r="CI119" s="68"/>
      <c r="CJ119" s="68"/>
      <c r="CK119" s="68"/>
      <c r="CL119" s="68"/>
      <c r="CM119" s="68"/>
      <c r="CN119" s="68"/>
      <c r="CO119" s="68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68"/>
    </row>
    <row r="120" spans="1:110" ht="20.100000000000001" customHeight="1" x14ac:dyDescent="0.3">
      <c r="A120" s="111" t="s">
        <v>39</v>
      </c>
      <c r="B120" s="111" t="s">
        <v>40</v>
      </c>
      <c r="C120" s="111" t="s">
        <v>509</v>
      </c>
      <c r="D120" s="111">
        <v>152</v>
      </c>
      <c r="E120" s="111" t="s">
        <v>505</v>
      </c>
      <c r="F120" s="111">
        <v>3</v>
      </c>
      <c r="G120" s="111" t="s">
        <v>520</v>
      </c>
      <c r="H120" s="111" t="s">
        <v>687</v>
      </c>
      <c r="I120" s="111"/>
      <c r="J120" s="111"/>
      <c r="K120" s="111"/>
      <c r="L120" s="111"/>
    </row>
    <row r="121" spans="1:110" ht="20.100000000000001" customHeight="1" x14ac:dyDescent="0.3">
      <c r="A121" s="111" t="s">
        <v>39</v>
      </c>
      <c r="B121" s="111" t="s">
        <v>40</v>
      </c>
      <c r="C121" s="111" t="s">
        <v>504</v>
      </c>
      <c r="D121" s="111">
        <v>153</v>
      </c>
      <c r="E121" s="111" t="s">
        <v>506</v>
      </c>
      <c r="F121" s="111">
        <v>1</v>
      </c>
      <c r="G121" s="111" t="s">
        <v>520</v>
      </c>
      <c r="H121" s="111" t="s">
        <v>716</v>
      </c>
      <c r="I121" s="111"/>
      <c r="J121" s="111"/>
      <c r="K121" s="111"/>
      <c r="L121" s="111"/>
    </row>
    <row r="122" spans="1:110" ht="20.100000000000001" customHeight="1" x14ac:dyDescent="0.3">
      <c r="A122" s="111" t="s">
        <v>39</v>
      </c>
      <c r="B122" s="111" t="s">
        <v>40</v>
      </c>
      <c r="C122" s="111" t="s">
        <v>508</v>
      </c>
      <c r="D122" s="111">
        <v>154</v>
      </c>
      <c r="E122" s="111" t="s">
        <v>506</v>
      </c>
      <c r="F122" s="111">
        <v>1</v>
      </c>
      <c r="G122" s="111" t="s">
        <v>520</v>
      </c>
      <c r="H122" s="111" t="s">
        <v>688</v>
      </c>
      <c r="I122" s="111"/>
      <c r="J122" s="111"/>
      <c r="K122" s="111"/>
      <c r="L122" s="111"/>
    </row>
    <row r="123" spans="1:110" ht="20.100000000000001" customHeight="1" x14ac:dyDescent="0.3">
      <c r="A123" s="72" t="s">
        <v>726</v>
      </c>
      <c r="B123" s="72" t="s">
        <v>36</v>
      </c>
      <c r="C123" s="72" t="s">
        <v>393</v>
      </c>
      <c r="D123" s="72">
        <v>50</v>
      </c>
      <c r="E123" s="72" t="s">
        <v>37</v>
      </c>
      <c r="F123" s="72">
        <v>3</v>
      </c>
      <c r="G123" s="72" t="s">
        <v>38</v>
      </c>
      <c r="H123" s="72" t="s">
        <v>689</v>
      </c>
      <c r="I123" s="72"/>
      <c r="J123" s="72"/>
      <c r="K123" s="72"/>
      <c r="L123" s="72"/>
    </row>
    <row r="124" spans="1:110" ht="20.100000000000001" customHeight="1" x14ac:dyDescent="0.3">
      <c r="A124" s="72" t="s">
        <v>726</v>
      </c>
      <c r="B124" s="72" t="s">
        <v>36</v>
      </c>
      <c r="C124" s="72" t="s">
        <v>723</v>
      </c>
      <c r="D124" s="72" t="s">
        <v>66</v>
      </c>
      <c r="E124" s="72" t="s">
        <v>722</v>
      </c>
      <c r="F124" s="72">
        <v>3</v>
      </c>
      <c r="G124" s="72" t="s">
        <v>35</v>
      </c>
      <c r="H124" s="72" t="s">
        <v>689</v>
      </c>
      <c r="I124" s="72"/>
      <c r="J124" s="72"/>
      <c r="K124" s="72"/>
      <c r="L124" s="72"/>
    </row>
    <row r="125" spans="1:110" ht="20.100000000000001" customHeight="1" x14ac:dyDescent="0.3">
      <c r="A125" s="111" t="s">
        <v>500</v>
      </c>
      <c r="B125" s="111" t="s">
        <v>399</v>
      </c>
      <c r="C125" s="111" t="s">
        <v>501</v>
      </c>
      <c r="D125" s="111">
        <v>11</v>
      </c>
      <c r="E125" s="111" t="s">
        <v>502</v>
      </c>
      <c r="F125" s="111">
        <v>4</v>
      </c>
      <c r="G125" s="111" t="s">
        <v>31</v>
      </c>
      <c r="H125" s="111" t="s">
        <v>685</v>
      </c>
      <c r="I125" s="111"/>
      <c r="J125" s="111"/>
      <c r="K125" s="111"/>
      <c r="L125" s="111"/>
    </row>
    <row r="126" spans="1:110" ht="20.100000000000001" customHeight="1" x14ac:dyDescent="0.3">
      <c r="A126" s="72" t="s">
        <v>599</v>
      </c>
      <c r="B126" s="72" t="s">
        <v>599</v>
      </c>
      <c r="C126" s="72" t="s">
        <v>599</v>
      </c>
      <c r="D126" s="72" t="s">
        <v>66</v>
      </c>
      <c r="E126" s="72" t="s">
        <v>622</v>
      </c>
      <c r="F126" s="72">
        <v>3</v>
      </c>
      <c r="G126" s="72" t="s">
        <v>31</v>
      </c>
      <c r="H126" s="72" t="s">
        <v>66</v>
      </c>
      <c r="I126" s="72"/>
      <c r="J126" s="72"/>
      <c r="K126" s="72"/>
      <c r="L126" s="72"/>
    </row>
    <row r="127" spans="1:110" s="79" customFormat="1" ht="20.100000000000001" customHeight="1" x14ac:dyDescent="0.3">
      <c r="A127" s="111" t="s">
        <v>42</v>
      </c>
      <c r="B127" s="111" t="s">
        <v>43</v>
      </c>
      <c r="C127" s="111" t="s">
        <v>284</v>
      </c>
      <c r="D127" s="111">
        <v>1</v>
      </c>
      <c r="E127" s="111" t="s">
        <v>44</v>
      </c>
      <c r="F127" s="111">
        <v>3</v>
      </c>
      <c r="G127" s="111" t="s">
        <v>31</v>
      </c>
      <c r="H127" s="111" t="s">
        <v>103</v>
      </c>
      <c r="I127" s="111"/>
      <c r="J127" s="111"/>
      <c r="K127" s="111"/>
      <c r="L127" s="111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68"/>
      <c r="AP127" s="68"/>
      <c r="AQ127" s="68"/>
      <c r="AR127" s="68"/>
      <c r="AS127" s="68"/>
      <c r="AT127" s="68"/>
      <c r="AU127" s="68"/>
      <c r="AV127" s="68"/>
      <c r="AW127" s="68"/>
      <c r="AX127" s="68"/>
      <c r="AY127" s="68"/>
      <c r="AZ127" s="68"/>
      <c r="BA127" s="68"/>
      <c r="BB127" s="68"/>
      <c r="BC127" s="68"/>
      <c r="BD127" s="68"/>
      <c r="BE127" s="68"/>
      <c r="BF127" s="68"/>
      <c r="BG127" s="68"/>
      <c r="BH127" s="68"/>
      <c r="BI127" s="68"/>
      <c r="BJ127" s="68"/>
      <c r="BK127" s="68"/>
      <c r="BL127" s="68"/>
      <c r="BM127" s="68"/>
      <c r="BN127" s="68"/>
      <c r="BO127" s="68"/>
      <c r="BP127" s="68"/>
      <c r="BQ127" s="68"/>
      <c r="BR127" s="68"/>
      <c r="BS127" s="68"/>
      <c r="BT127" s="68"/>
      <c r="BU127" s="68"/>
      <c r="BV127" s="68"/>
      <c r="BW127" s="68"/>
      <c r="BX127" s="68"/>
      <c r="BY127" s="68"/>
      <c r="BZ127" s="68"/>
      <c r="CA127" s="68"/>
      <c r="CB127" s="68"/>
      <c r="CC127" s="68"/>
      <c r="CD127" s="68"/>
      <c r="CE127" s="68"/>
      <c r="CF127" s="68"/>
      <c r="CG127" s="68"/>
      <c r="CH127" s="68"/>
      <c r="CI127" s="68"/>
      <c r="CJ127" s="68"/>
      <c r="CK127" s="68"/>
      <c r="CL127" s="68"/>
      <c r="CM127" s="68"/>
      <c r="CN127" s="68"/>
      <c r="CO127" s="68"/>
      <c r="CP127" s="68"/>
      <c r="CQ127" s="68"/>
      <c r="CR127" s="68"/>
      <c r="CS127" s="68"/>
      <c r="CT127" s="68"/>
      <c r="CU127" s="68"/>
      <c r="CV127" s="68"/>
      <c r="CW127" s="68"/>
      <c r="CX127" s="68"/>
      <c r="CY127" s="68"/>
      <c r="CZ127" s="68"/>
      <c r="DA127" s="68"/>
      <c r="DB127" s="68"/>
      <c r="DC127" s="68"/>
      <c r="DD127" s="68"/>
      <c r="DE127" s="68"/>
      <c r="DF127" s="68"/>
    </row>
    <row r="128" spans="1:110" s="79" customFormat="1" ht="20.100000000000001" customHeight="1" x14ac:dyDescent="0.3">
      <c r="A128" s="72" t="s">
        <v>415</v>
      </c>
      <c r="B128" s="72" t="s">
        <v>60</v>
      </c>
      <c r="C128" s="72" t="s">
        <v>414</v>
      </c>
      <c r="D128" s="80" t="s">
        <v>66</v>
      </c>
      <c r="E128" s="72" t="s">
        <v>664</v>
      </c>
      <c r="F128" s="72">
        <v>3</v>
      </c>
      <c r="G128" s="72" t="s">
        <v>31</v>
      </c>
      <c r="H128" s="72" t="s">
        <v>103</v>
      </c>
      <c r="I128" s="72"/>
      <c r="J128" s="72"/>
      <c r="K128" s="72"/>
      <c r="L128" s="72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  <c r="AL128" s="68"/>
      <c r="AM128" s="68"/>
      <c r="AN128" s="68"/>
      <c r="AO128" s="68"/>
      <c r="AP128" s="68"/>
      <c r="AQ128" s="68"/>
      <c r="AR128" s="68"/>
      <c r="AS128" s="68"/>
      <c r="AT128" s="68"/>
      <c r="AU128" s="68"/>
      <c r="AV128" s="68"/>
      <c r="AW128" s="68"/>
      <c r="AX128" s="68"/>
      <c r="AY128" s="68"/>
      <c r="AZ128" s="68"/>
      <c r="BA128" s="68"/>
      <c r="BB128" s="68"/>
      <c r="BC128" s="68"/>
      <c r="BD128" s="68"/>
      <c r="BE128" s="68"/>
      <c r="BF128" s="68"/>
      <c r="BG128" s="68"/>
      <c r="BH128" s="68"/>
      <c r="BI128" s="68"/>
      <c r="BJ128" s="68"/>
      <c r="BK128" s="68"/>
      <c r="BL128" s="68"/>
      <c r="BM128" s="68"/>
      <c r="BN128" s="68"/>
      <c r="BO128" s="68"/>
      <c r="BP128" s="68"/>
      <c r="BQ128" s="68"/>
      <c r="BR128" s="68"/>
      <c r="BS128" s="68"/>
      <c r="BT128" s="68"/>
      <c r="BU128" s="68"/>
      <c r="BV128" s="68"/>
      <c r="BW128" s="68"/>
      <c r="BX128" s="68"/>
      <c r="BY128" s="68"/>
      <c r="BZ128" s="68"/>
      <c r="CA128" s="68"/>
      <c r="CB128" s="68"/>
      <c r="CC128" s="68"/>
      <c r="CD128" s="68"/>
      <c r="CE128" s="68"/>
      <c r="CF128" s="68"/>
      <c r="CG128" s="68"/>
      <c r="CH128" s="68"/>
      <c r="CI128" s="68"/>
      <c r="CJ128" s="68"/>
      <c r="CK128" s="68"/>
      <c r="CL128" s="68"/>
      <c r="CM128" s="68"/>
      <c r="CN128" s="68"/>
      <c r="CO128" s="68"/>
      <c r="CP128" s="68"/>
      <c r="CQ128" s="68"/>
      <c r="CR128" s="68"/>
      <c r="CS128" s="68"/>
      <c r="CT128" s="68"/>
      <c r="CU128" s="68"/>
      <c r="CV128" s="68"/>
      <c r="CW128" s="68"/>
      <c r="CX128" s="68"/>
      <c r="CY128" s="68"/>
      <c r="CZ128" s="68"/>
      <c r="DA128" s="68"/>
      <c r="DB128" s="68"/>
      <c r="DC128" s="68"/>
      <c r="DD128" s="68"/>
      <c r="DE128" s="68"/>
      <c r="DF128" s="68"/>
    </row>
    <row r="129" spans="1:110" ht="20.100000000000001" customHeight="1" x14ac:dyDescent="0.3">
      <c r="A129" s="72" t="s">
        <v>415</v>
      </c>
      <c r="B129" s="72" t="s">
        <v>60</v>
      </c>
      <c r="C129" s="72" t="s">
        <v>416</v>
      </c>
      <c r="D129" s="80" t="s">
        <v>66</v>
      </c>
      <c r="E129" s="72" t="s">
        <v>664</v>
      </c>
      <c r="F129" s="72">
        <v>3</v>
      </c>
      <c r="G129" s="72" t="s">
        <v>31</v>
      </c>
      <c r="H129" s="72" t="s">
        <v>103</v>
      </c>
      <c r="I129" s="72"/>
      <c r="J129" s="72"/>
      <c r="K129" s="72"/>
      <c r="L129" s="72"/>
    </row>
    <row r="130" spans="1:110" ht="20.100000000000001" customHeight="1" x14ac:dyDescent="0.3">
      <c r="A130" s="72" t="s">
        <v>415</v>
      </c>
      <c r="B130" s="72" t="s">
        <v>60</v>
      </c>
      <c r="C130" s="72" t="s">
        <v>7</v>
      </c>
      <c r="D130" s="80" t="s">
        <v>66</v>
      </c>
      <c r="E130" s="72" t="s">
        <v>664</v>
      </c>
      <c r="F130" s="72">
        <v>3</v>
      </c>
      <c r="G130" s="72" t="s">
        <v>31</v>
      </c>
      <c r="H130" s="72" t="s">
        <v>103</v>
      </c>
      <c r="I130" s="72"/>
      <c r="J130" s="72"/>
      <c r="K130" s="72"/>
      <c r="L130" s="72"/>
    </row>
    <row r="131" spans="1:110" ht="20.100000000000001" customHeight="1" x14ac:dyDescent="0.3">
      <c r="A131" s="72" t="s">
        <v>415</v>
      </c>
      <c r="B131" s="72" t="s">
        <v>60</v>
      </c>
      <c r="C131" s="72" t="s">
        <v>11</v>
      </c>
      <c r="D131" s="80" t="s">
        <v>66</v>
      </c>
      <c r="E131" s="72" t="s">
        <v>664</v>
      </c>
      <c r="F131" s="72">
        <v>3</v>
      </c>
      <c r="G131" s="72" t="s">
        <v>31</v>
      </c>
      <c r="H131" s="72" t="s">
        <v>103</v>
      </c>
      <c r="I131" s="72"/>
      <c r="J131" s="72"/>
      <c r="K131" s="72"/>
      <c r="L131" s="72"/>
    </row>
    <row r="132" spans="1:110" ht="20.100000000000001" customHeight="1" x14ac:dyDescent="0.3">
      <c r="A132" s="72" t="s">
        <v>415</v>
      </c>
      <c r="B132" s="72" t="s">
        <v>60</v>
      </c>
      <c r="C132" s="72" t="s">
        <v>13</v>
      </c>
      <c r="D132" s="80" t="s">
        <v>66</v>
      </c>
      <c r="E132" s="72" t="s">
        <v>664</v>
      </c>
      <c r="F132" s="72">
        <v>3</v>
      </c>
      <c r="G132" s="72" t="s">
        <v>31</v>
      </c>
      <c r="H132" s="72" t="s">
        <v>103</v>
      </c>
      <c r="I132" s="72"/>
      <c r="J132" s="72"/>
      <c r="K132" s="72"/>
      <c r="L132" s="72"/>
    </row>
    <row r="133" spans="1:110" ht="20.100000000000001" customHeight="1" x14ac:dyDescent="0.3">
      <c r="A133" s="72" t="s">
        <v>415</v>
      </c>
      <c r="B133" s="72" t="s">
        <v>60</v>
      </c>
      <c r="C133" s="72" t="s">
        <v>14</v>
      </c>
      <c r="D133" s="80" t="s">
        <v>66</v>
      </c>
      <c r="E133" s="72" t="s">
        <v>664</v>
      </c>
      <c r="F133" s="72">
        <v>3</v>
      </c>
      <c r="G133" s="72" t="s">
        <v>31</v>
      </c>
      <c r="H133" s="72" t="s">
        <v>103</v>
      </c>
      <c r="I133" s="72"/>
      <c r="J133" s="72"/>
      <c r="K133" s="72"/>
      <c r="L133" s="72"/>
    </row>
    <row r="134" spans="1:110" s="79" customFormat="1" ht="20.100000000000001" customHeight="1" x14ac:dyDescent="0.3">
      <c r="A134" s="111" t="s">
        <v>45</v>
      </c>
      <c r="B134" s="111" t="s">
        <v>46</v>
      </c>
      <c r="C134" s="111" t="s">
        <v>285</v>
      </c>
      <c r="D134" s="111">
        <v>4</v>
      </c>
      <c r="E134" s="111" t="s">
        <v>47</v>
      </c>
      <c r="F134" s="111">
        <v>3</v>
      </c>
      <c r="G134" s="111" t="s">
        <v>31</v>
      </c>
      <c r="H134" s="111" t="s">
        <v>103</v>
      </c>
      <c r="I134" s="111"/>
      <c r="J134" s="111"/>
      <c r="K134" s="111"/>
      <c r="L134" s="111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8"/>
      <c r="AL134" s="68"/>
      <c r="AM134" s="68"/>
      <c r="AN134" s="68"/>
      <c r="AO134" s="68"/>
      <c r="AP134" s="68"/>
      <c r="AQ134" s="68"/>
      <c r="AR134" s="68"/>
      <c r="AS134" s="68"/>
      <c r="AT134" s="68"/>
      <c r="AU134" s="68"/>
      <c r="AV134" s="68"/>
      <c r="AW134" s="68"/>
      <c r="AX134" s="68"/>
      <c r="AY134" s="68"/>
      <c r="AZ134" s="68"/>
      <c r="BA134" s="68"/>
      <c r="BB134" s="68"/>
      <c r="BC134" s="68"/>
      <c r="BD134" s="68"/>
      <c r="BE134" s="68"/>
      <c r="BF134" s="68"/>
      <c r="BG134" s="68"/>
      <c r="BH134" s="68"/>
      <c r="BI134" s="68"/>
      <c r="BJ134" s="68"/>
      <c r="BK134" s="68"/>
      <c r="BL134" s="68"/>
      <c r="BM134" s="68"/>
      <c r="BN134" s="68"/>
      <c r="BO134" s="68"/>
      <c r="BP134" s="68"/>
      <c r="BQ134" s="68"/>
      <c r="BR134" s="68"/>
      <c r="BS134" s="68"/>
      <c r="BT134" s="68"/>
      <c r="BU134" s="68"/>
      <c r="BV134" s="68"/>
      <c r="BW134" s="68"/>
      <c r="BX134" s="68"/>
      <c r="BY134" s="68"/>
      <c r="BZ134" s="68"/>
      <c r="CA134" s="68"/>
      <c r="CB134" s="68"/>
      <c r="CC134" s="68"/>
      <c r="CD134" s="68"/>
      <c r="CE134" s="68"/>
      <c r="CF134" s="68"/>
      <c r="CG134" s="68"/>
      <c r="CH134" s="68"/>
      <c r="CI134" s="68"/>
      <c r="CJ134" s="68"/>
      <c r="CK134" s="68"/>
      <c r="CL134" s="68"/>
      <c r="CM134" s="68"/>
      <c r="CN134" s="68"/>
      <c r="CO134" s="68"/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  <c r="DE134" s="68"/>
      <c r="DF134" s="68"/>
    </row>
    <row r="135" spans="1:110" s="79" customFormat="1" ht="20.100000000000001" customHeight="1" x14ac:dyDescent="0.3">
      <c r="A135" s="111" t="s">
        <v>45</v>
      </c>
      <c r="B135" s="111" t="s">
        <v>46</v>
      </c>
      <c r="C135" s="111" t="s">
        <v>286</v>
      </c>
      <c r="D135" s="111">
        <v>126</v>
      </c>
      <c r="E135" s="111" t="s">
        <v>48</v>
      </c>
      <c r="F135" s="111">
        <v>3</v>
      </c>
      <c r="G135" s="111" t="s">
        <v>38</v>
      </c>
      <c r="H135" s="111" t="s">
        <v>676</v>
      </c>
      <c r="I135" s="111"/>
      <c r="J135" s="111"/>
      <c r="K135" s="111"/>
      <c r="L135" s="111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68"/>
      <c r="AL135" s="68"/>
      <c r="AM135" s="68"/>
      <c r="AN135" s="68"/>
      <c r="AO135" s="68"/>
      <c r="AP135" s="68"/>
      <c r="AQ135" s="68"/>
      <c r="AR135" s="68"/>
      <c r="AS135" s="68"/>
      <c r="AT135" s="68"/>
      <c r="AU135" s="68"/>
      <c r="AV135" s="68"/>
      <c r="AW135" s="68"/>
      <c r="AX135" s="68"/>
      <c r="AY135" s="68"/>
      <c r="AZ135" s="68"/>
      <c r="BA135" s="68"/>
      <c r="BB135" s="68"/>
      <c r="BC135" s="68"/>
      <c r="BD135" s="68"/>
      <c r="BE135" s="68"/>
      <c r="BF135" s="68"/>
      <c r="BG135" s="68"/>
      <c r="BH135" s="68"/>
      <c r="BI135" s="68"/>
      <c r="BJ135" s="68"/>
      <c r="BK135" s="68"/>
      <c r="BL135" s="68"/>
      <c r="BM135" s="68"/>
      <c r="BN135" s="68"/>
      <c r="BO135" s="68"/>
      <c r="BP135" s="68"/>
      <c r="BQ135" s="68"/>
      <c r="BR135" s="68"/>
      <c r="BS135" s="68"/>
      <c r="BT135" s="68"/>
      <c r="BU135" s="68"/>
      <c r="BV135" s="68"/>
      <c r="BW135" s="68"/>
      <c r="BX135" s="68"/>
      <c r="BY135" s="68"/>
      <c r="BZ135" s="68"/>
      <c r="CA135" s="68"/>
      <c r="CB135" s="68"/>
      <c r="CC135" s="68"/>
      <c r="CD135" s="68"/>
      <c r="CE135" s="68"/>
      <c r="CF135" s="68"/>
      <c r="CG135" s="68"/>
      <c r="CH135" s="68"/>
      <c r="CI135" s="68"/>
      <c r="CJ135" s="68"/>
      <c r="CK135" s="68"/>
      <c r="CL135" s="68"/>
      <c r="CM135" s="68"/>
      <c r="CN135" s="68"/>
      <c r="CO135" s="68"/>
      <c r="CP135" s="68"/>
      <c r="CQ135" s="68"/>
      <c r="CR135" s="68"/>
      <c r="CS135" s="68"/>
      <c r="CT135" s="68"/>
      <c r="CU135" s="68"/>
      <c r="CV135" s="68"/>
      <c r="CW135" s="68"/>
      <c r="CX135" s="68"/>
      <c r="CY135" s="68"/>
      <c r="CZ135" s="68"/>
      <c r="DA135" s="68"/>
      <c r="DB135" s="68"/>
      <c r="DC135" s="68"/>
      <c r="DD135" s="68"/>
      <c r="DE135" s="68"/>
      <c r="DF135" s="68"/>
    </row>
    <row r="136" spans="1:110" ht="20.100000000000001" customHeight="1" x14ac:dyDescent="0.3">
      <c r="A136" s="72" t="s">
        <v>49</v>
      </c>
      <c r="B136" s="72" t="s">
        <v>50</v>
      </c>
      <c r="C136" s="72" t="s">
        <v>291</v>
      </c>
      <c r="D136" s="72">
        <v>33</v>
      </c>
      <c r="E136" s="72" t="s">
        <v>54</v>
      </c>
      <c r="F136" s="72">
        <v>3</v>
      </c>
      <c r="G136" s="72" t="s">
        <v>31</v>
      </c>
      <c r="H136" s="72" t="s">
        <v>677</v>
      </c>
      <c r="I136" s="72"/>
      <c r="J136" s="72"/>
      <c r="K136" s="72"/>
      <c r="L136" s="72"/>
    </row>
    <row r="137" spans="1:110" ht="20.100000000000001" customHeight="1" x14ac:dyDescent="0.3">
      <c r="A137" s="72" t="s">
        <v>49</v>
      </c>
      <c r="B137" s="72" t="s">
        <v>50</v>
      </c>
      <c r="C137" s="72" t="s">
        <v>287</v>
      </c>
      <c r="D137" s="72">
        <v>20</v>
      </c>
      <c r="E137" s="72" t="s">
        <v>51</v>
      </c>
      <c r="F137" s="72">
        <v>3</v>
      </c>
      <c r="G137" s="72" t="s">
        <v>31</v>
      </c>
      <c r="H137" s="72" t="s">
        <v>668</v>
      </c>
      <c r="I137" s="72"/>
      <c r="J137" s="72"/>
      <c r="K137" s="72"/>
      <c r="L137" s="72"/>
    </row>
    <row r="138" spans="1:110" ht="20.100000000000001" customHeight="1" x14ac:dyDescent="0.3">
      <c r="A138" s="72" t="s">
        <v>49</v>
      </c>
      <c r="B138" s="72" t="s">
        <v>50</v>
      </c>
      <c r="C138" s="72" t="s">
        <v>288</v>
      </c>
      <c r="D138" s="72">
        <v>21</v>
      </c>
      <c r="E138" s="72" t="s">
        <v>52</v>
      </c>
      <c r="F138" s="72">
        <v>3</v>
      </c>
      <c r="G138" s="72" t="s">
        <v>31</v>
      </c>
      <c r="H138" s="72" t="s">
        <v>678</v>
      </c>
      <c r="I138" s="72"/>
      <c r="J138" s="72"/>
      <c r="K138" s="72"/>
      <c r="L138" s="72"/>
    </row>
    <row r="139" spans="1:110" ht="20.100000000000001" customHeight="1" x14ac:dyDescent="0.3">
      <c r="A139" s="72" t="s">
        <v>49</v>
      </c>
      <c r="B139" s="72" t="s">
        <v>50</v>
      </c>
      <c r="C139" s="72" t="s">
        <v>289</v>
      </c>
      <c r="D139" s="72">
        <v>31</v>
      </c>
      <c r="E139" s="72" t="s">
        <v>591</v>
      </c>
      <c r="F139" s="72">
        <v>3</v>
      </c>
      <c r="G139" s="72" t="s">
        <v>31</v>
      </c>
      <c r="H139" s="72" t="s">
        <v>669</v>
      </c>
      <c r="I139" s="72"/>
      <c r="J139" s="72"/>
      <c r="K139" s="72"/>
      <c r="L139" s="72"/>
    </row>
    <row r="140" spans="1:110" ht="20.100000000000001" customHeight="1" x14ac:dyDescent="0.3">
      <c r="A140" s="72" t="s">
        <v>49</v>
      </c>
      <c r="B140" s="72" t="s">
        <v>50</v>
      </c>
      <c r="C140" s="72" t="s">
        <v>290</v>
      </c>
      <c r="D140" s="72">
        <v>32</v>
      </c>
      <c r="E140" s="72" t="s">
        <v>53</v>
      </c>
      <c r="F140" s="72">
        <v>3</v>
      </c>
      <c r="G140" s="72" t="s">
        <v>31</v>
      </c>
      <c r="H140" s="72" t="s">
        <v>679</v>
      </c>
      <c r="I140" s="72"/>
      <c r="J140" s="72"/>
      <c r="K140" s="72"/>
      <c r="L140" s="72"/>
    </row>
    <row r="141" spans="1:110" ht="20.100000000000001" customHeight="1" x14ac:dyDescent="0.3">
      <c r="A141" s="111" t="s">
        <v>55</v>
      </c>
      <c r="B141" s="111" t="s">
        <v>56</v>
      </c>
      <c r="C141" s="111" t="s">
        <v>292</v>
      </c>
      <c r="D141" s="111">
        <v>21</v>
      </c>
      <c r="E141" s="111" t="s">
        <v>57</v>
      </c>
      <c r="F141" s="111">
        <v>4</v>
      </c>
      <c r="G141" s="111" t="s">
        <v>31</v>
      </c>
      <c r="H141" s="111" t="s">
        <v>680</v>
      </c>
      <c r="I141" s="111"/>
      <c r="J141" s="111"/>
      <c r="K141" s="111"/>
      <c r="L141" s="111"/>
    </row>
    <row r="142" spans="1:110" ht="20.100000000000001" customHeight="1" x14ac:dyDescent="0.3">
      <c r="A142" s="111" t="s">
        <v>55</v>
      </c>
      <c r="B142" s="111" t="s">
        <v>56</v>
      </c>
      <c r="C142" s="111" t="s">
        <v>293</v>
      </c>
      <c r="D142" s="111">
        <v>22</v>
      </c>
      <c r="E142" s="111" t="s">
        <v>58</v>
      </c>
      <c r="F142" s="111">
        <v>4</v>
      </c>
      <c r="G142" s="111" t="s">
        <v>31</v>
      </c>
      <c r="H142" s="111" t="s">
        <v>681</v>
      </c>
      <c r="I142" s="111"/>
      <c r="J142" s="111"/>
      <c r="K142" s="111"/>
      <c r="L142" s="111"/>
    </row>
    <row r="143" spans="1:110" ht="20.100000000000001" customHeight="1" x14ac:dyDescent="0.3">
      <c r="A143" s="111" t="s">
        <v>55</v>
      </c>
      <c r="B143" s="111" t="s">
        <v>56</v>
      </c>
      <c r="C143" s="111" t="s">
        <v>601</v>
      </c>
      <c r="D143" s="111">
        <v>23</v>
      </c>
      <c r="E143" s="111" t="s">
        <v>602</v>
      </c>
      <c r="F143" s="111">
        <v>3</v>
      </c>
      <c r="G143" s="111" t="s">
        <v>38</v>
      </c>
      <c r="H143" s="111" t="s">
        <v>682</v>
      </c>
      <c r="I143" s="111"/>
      <c r="J143" s="111"/>
      <c r="K143" s="111"/>
      <c r="L143" s="111"/>
    </row>
    <row r="144" spans="1:110" ht="20.100000000000001" customHeight="1" x14ac:dyDescent="0.3">
      <c r="A144" s="111" t="s">
        <v>55</v>
      </c>
      <c r="B144" s="111" t="s">
        <v>56</v>
      </c>
      <c r="C144" s="111" t="s">
        <v>604</v>
      </c>
      <c r="D144" s="111" t="s">
        <v>605</v>
      </c>
      <c r="E144" s="111" t="s">
        <v>603</v>
      </c>
      <c r="F144" s="111">
        <v>3</v>
      </c>
      <c r="G144" s="111" t="s">
        <v>31</v>
      </c>
      <c r="H144" s="111" t="s">
        <v>683</v>
      </c>
      <c r="I144" s="111"/>
      <c r="J144" s="111" t="s">
        <v>77</v>
      </c>
      <c r="K144" s="111"/>
      <c r="L144" s="111"/>
    </row>
    <row r="145" spans="1:110" ht="20.100000000000001" customHeight="1" x14ac:dyDescent="0.3">
      <c r="A145" s="111" t="s">
        <v>55</v>
      </c>
      <c r="B145" s="111" t="s">
        <v>56</v>
      </c>
      <c r="C145" s="111" t="s">
        <v>607</v>
      </c>
      <c r="D145" s="111">
        <v>161</v>
      </c>
      <c r="E145" s="111" t="s">
        <v>608</v>
      </c>
      <c r="F145" s="111">
        <v>3</v>
      </c>
      <c r="G145" s="111" t="s">
        <v>35</v>
      </c>
      <c r="H145" s="111" t="s">
        <v>684</v>
      </c>
      <c r="I145" s="111"/>
      <c r="J145" s="111"/>
      <c r="K145" s="111"/>
      <c r="L145" s="111"/>
    </row>
    <row r="146" spans="1:110" ht="20.100000000000001" customHeight="1" x14ac:dyDescent="0.3">
      <c r="A146" s="111" t="s">
        <v>55</v>
      </c>
      <c r="B146" s="111" t="s">
        <v>56</v>
      </c>
      <c r="C146" s="111" t="s">
        <v>614</v>
      </c>
      <c r="D146" s="111">
        <v>164</v>
      </c>
      <c r="E146" s="111" t="s">
        <v>615</v>
      </c>
      <c r="F146" s="111">
        <v>3</v>
      </c>
      <c r="G146" s="111" t="s">
        <v>35</v>
      </c>
      <c r="H146" s="111" t="s">
        <v>684</v>
      </c>
      <c r="I146" s="111"/>
      <c r="J146" s="111"/>
      <c r="K146" s="111"/>
      <c r="L146" s="111"/>
    </row>
    <row r="147" spans="1:110" ht="20.100000000000001" customHeight="1" x14ac:dyDescent="0.3">
      <c r="A147" s="111" t="s">
        <v>55</v>
      </c>
      <c r="B147" s="111" t="s">
        <v>56</v>
      </c>
      <c r="C147" s="111" t="s">
        <v>611</v>
      </c>
      <c r="D147" s="111">
        <v>165</v>
      </c>
      <c r="E147" s="111" t="s">
        <v>616</v>
      </c>
      <c r="F147" s="111">
        <v>3</v>
      </c>
      <c r="G147" s="111" t="s">
        <v>38</v>
      </c>
      <c r="H147" s="111" t="s">
        <v>684</v>
      </c>
      <c r="I147" s="111"/>
      <c r="J147" s="111"/>
      <c r="K147" s="111"/>
      <c r="L147" s="111"/>
    </row>
    <row r="148" spans="1:110" ht="20.100000000000001" customHeight="1" x14ac:dyDescent="0.3">
      <c r="A148" s="111" t="s">
        <v>55</v>
      </c>
      <c r="B148" s="111" t="s">
        <v>56</v>
      </c>
      <c r="C148" s="111" t="s">
        <v>617</v>
      </c>
      <c r="D148" s="111">
        <v>167</v>
      </c>
      <c r="E148" s="111" t="s">
        <v>618</v>
      </c>
      <c r="F148" s="111">
        <v>3</v>
      </c>
      <c r="G148" s="111" t="s">
        <v>38</v>
      </c>
      <c r="H148" s="111" t="s">
        <v>684</v>
      </c>
      <c r="I148" s="111"/>
      <c r="J148" s="111"/>
      <c r="K148" s="111"/>
      <c r="L148" s="111"/>
    </row>
    <row r="149" spans="1:110" ht="20.100000000000001" customHeight="1" x14ac:dyDescent="0.3">
      <c r="A149" s="111" t="s">
        <v>55</v>
      </c>
      <c r="B149" s="111" t="s">
        <v>56</v>
      </c>
      <c r="C149" s="111" t="s">
        <v>620</v>
      </c>
      <c r="D149" s="112" t="s">
        <v>66</v>
      </c>
      <c r="E149" s="112" t="s">
        <v>66</v>
      </c>
      <c r="F149" s="111">
        <v>3</v>
      </c>
      <c r="G149" s="111" t="s">
        <v>31</v>
      </c>
      <c r="H149" s="112" t="s">
        <v>66</v>
      </c>
      <c r="I149" s="111"/>
      <c r="J149" s="111"/>
      <c r="K149" s="111"/>
      <c r="L149" s="111"/>
    </row>
    <row r="150" spans="1:110" s="79" customFormat="1" ht="23.4" customHeight="1" x14ac:dyDescent="0.3">
      <c r="A150" s="72" t="s">
        <v>398</v>
      </c>
      <c r="B150" s="72" t="s">
        <v>399</v>
      </c>
      <c r="C150" s="72" t="s">
        <v>410</v>
      </c>
      <c r="D150" s="72" t="s">
        <v>400</v>
      </c>
      <c r="E150" s="72" t="s">
        <v>401</v>
      </c>
      <c r="F150" s="72"/>
      <c r="G150" s="72"/>
      <c r="H150" s="72" t="s">
        <v>103</v>
      </c>
      <c r="I150" s="72"/>
      <c r="J150" s="72"/>
      <c r="K150" s="72"/>
      <c r="L150" s="72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  <c r="AN150" s="68"/>
      <c r="AO150" s="68"/>
      <c r="AP150" s="68"/>
      <c r="AQ150" s="68"/>
      <c r="AR150" s="68"/>
      <c r="AS150" s="68"/>
      <c r="AT150" s="68"/>
      <c r="AU150" s="68"/>
      <c r="AV150" s="68"/>
      <c r="AW150" s="68"/>
      <c r="AX150" s="68"/>
      <c r="AY150" s="68"/>
      <c r="AZ150" s="68"/>
      <c r="BA150" s="68"/>
      <c r="BB150" s="68"/>
      <c r="BC150" s="68"/>
      <c r="BD150" s="68"/>
      <c r="BE150" s="68"/>
      <c r="BF150" s="68"/>
      <c r="BG150" s="68"/>
      <c r="BH150" s="68"/>
      <c r="BI150" s="68"/>
      <c r="BJ150" s="68"/>
      <c r="BK150" s="68"/>
      <c r="BL150" s="68"/>
      <c r="BM150" s="68"/>
      <c r="BN150" s="68"/>
      <c r="BO150" s="68"/>
      <c r="BP150" s="68"/>
      <c r="BQ150" s="68"/>
      <c r="BR150" s="68"/>
      <c r="BS150" s="68"/>
      <c r="BT150" s="68"/>
      <c r="BU150" s="68"/>
      <c r="BV150" s="68"/>
      <c r="BW150" s="68"/>
      <c r="BX150" s="68"/>
      <c r="BY150" s="68"/>
      <c r="BZ150" s="68"/>
      <c r="CA150" s="68"/>
      <c r="CB150" s="68"/>
      <c r="CC150" s="68"/>
      <c r="CD150" s="68"/>
      <c r="CE150" s="68"/>
      <c r="CF150" s="68"/>
      <c r="CG150" s="68"/>
      <c r="CH150" s="68"/>
      <c r="CI150" s="68"/>
      <c r="CJ150" s="68"/>
      <c r="CK150" s="68"/>
      <c r="CL150" s="68"/>
      <c r="CM150" s="68"/>
      <c r="CN150" s="68"/>
      <c r="CO150" s="68"/>
      <c r="CP150" s="68"/>
      <c r="CQ150" s="68"/>
      <c r="CR150" s="68"/>
      <c r="CS150" s="68"/>
      <c r="CT150" s="68"/>
      <c r="CU150" s="68"/>
      <c r="CV150" s="68"/>
      <c r="CW150" s="68"/>
      <c r="CX150" s="68"/>
      <c r="CY150" s="68"/>
      <c r="CZ150" s="68"/>
      <c r="DA150" s="68"/>
      <c r="DB150" s="68"/>
      <c r="DC150" s="68"/>
      <c r="DD150" s="68"/>
      <c r="DE150" s="68"/>
      <c r="DF150" s="68"/>
    </row>
    <row r="151" spans="1:110" ht="20.100000000000001" customHeight="1" x14ac:dyDescent="0.3">
      <c r="A151" s="72" t="s">
        <v>402</v>
      </c>
      <c r="B151" s="72" t="s">
        <v>399</v>
      </c>
      <c r="C151" s="72" t="s">
        <v>411</v>
      </c>
      <c r="D151" s="72" t="s">
        <v>403</v>
      </c>
      <c r="E151" s="72" t="s">
        <v>404</v>
      </c>
      <c r="F151" s="72"/>
      <c r="G151" s="72"/>
      <c r="H151" s="72" t="s">
        <v>103</v>
      </c>
      <c r="I151" s="72"/>
      <c r="J151" s="72"/>
      <c r="K151" s="72"/>
      <c r="L151" s="72"/>
    </row>
    <row r="152" spans="1:110" s="79" customFormat="1" ht="20.100000000000001" customHeight="1" x14ac:dyDescent="0.3">
      <c r="A152" s="72" t="s">
        <v>402</v>
      </c>
      <c r="B152" s="72" t="s">
        <v>399</v>
      </c>
      <c r="C152" s="72" t="s">
        <v>412</v>
      </c>
      <c r="D152" s="72" t="s">
        <v>405</v>
      </c>
      <c r="E152" s="72" t="s">
        <v>406</v>
      </c>
      <c r="F152" s="72"/>
      <c r="G152" s="72"/>
      <c r="H152" s="72" t="s">
        <v>103</v>
      </c>
      <c r="I152" s="72"/>
      <c r="J152" s="72"/>
      <c r="K152" s="72"/>
      <c r="L152" s="72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  <c r="AN152" s="68"/>
      <c r="AO152" s="68"/>
      <c r="AP152" s="68"/>
      <c r="AQ152" s="68"/>
      <c r="AR152" s="68"/>
      <c r="AS152" s="68"/>
      <c r="AT152" s="68"/>
      <c r="AU152" s="68"/>
      <c r="AV152" s="68"/>
      <c r="AW152" s="68"/>
      <c r="AX152" s="68"/>
      <c r="AY152" s="68"/>
      <c r="AZ152" s="68"/>
      <c r="BA152" s="68"/>
      <c r="BB152" s="68"/>
      <c r="BC152" s="68"/>
      <c r="BD152" s="68"/>
      <c r="BE152" s="68"/>
      <c r="BF152" s="68"/>
      <c r="BG152" s="68"/>
      <c r="BH152" s="68"/>
      <c r="BI152" s="68"/>
      <c r="BJ152" s="68"/>
      <c r="BK152" s="68"/>
      <c r="BL152" s="68"/>
      <c r="BM152" s="68"/>
      <c r="BN152" s="68"/>
      <c r="BO152" s="68"/>
      <c r="BP152" s="68"/>
      <c r="BQ152" s="68"/>
      <c r="BR152" s="68"/>
      <c r="BS152" s="68"/>
      <c r="BT152" s="68"/>
      <c r="BU152" s="68"/>
      <c r="BV152" s="68"/>
      <c r="BW152" s="68"/>
      <c r="BX152" s="68"/>
      <c r="BY152" s="68"/>
      <c r="BZ152" s="68"/>
      <c r="CA152" s="68"/>
      <c r="CB152" s="68"/>
      <c r="CC152" s="68"/>
      <c r="CD152" s="68"/>
      <c r="CE152" s="68"/>
      <c r="CF152" s="68"/>
      <c r="CG152" s="68"/>
      <c r="CH152" s="68"/>
      <c r="CI152" s="68"/>
      <c r="CJ152" s="68"/>
      <c r="CK152" s="68"/>
      <c r="CL152" s="68"/>
      <c r="CM152" s="68"/>
      <c r="CN152" s="68"/>
      <c r="CO152" s="68"/>
      <c r="CP152" s="68"/>
      <c r="CQ152" s="68"/>
      <c r="CR152" s="68"/>
      <c r="CS152" s="68"/>
      <c r="CT152" s="68"/>
      <c r="CU152" s="68"/>
      <c r="CV152" s="68"/>
      <c r="CW152" s="68"/>
      <c r="CX152" s="68"/>
      <c r="CY152" s="68"/>
      <c r="CZ152" s="68"/>
      <c r="DA152" s="68"/>
      <c r="DB152" s="68"/>
      <c r="DC152" s="68"/>
      <c r="DD152" s="68"/>
      <c r="DE152" s="68"/>
      <c r="DF152" s="68"/>
    </row>
    <row r="153" spans="1:110" ht="20.100000000000001" customHeight="1" x14ac:dyDescent="0.3">
      <c r="A153" s="72" t="s">
        <v>402</v>
      </c>
      <c r="B153" s="72" t="s">
        <v>399</v>
      </c>
      <c r="C153" s="72" t="s">
        <v>413</v>
      </c>
      <c r="D153" s="72" t="s">
        <v>407</v>
      </c>
      <c r="E153" s="72" t="s">
        <v>408</v>
      </c>
      <c r="F153" s="72"/>
      <c r="G153" s="72"/>
      <c r="H153" s="72" t="s">
        <v>103</v>
      </c>
      <c r="I153" s="72"/>
      <c r="J153" s="72"/>
      <c r="K153" s="72"/>
      <c r="L153" s="72"/>
    </row>
    <row r="154" spans="1:110" ht="20.100000000000001" customHeight="1" x14ac:dyDescent="0.3">
      <c r="A154" s="72" t="s">
        <v>402</v>
      </c>
      <c r="B154" s="72" t="s">
        <v>399</v>
      </c>
      <c r="C154" s="72" t="s">
        <v>395</v>
      </c>
      <c r="D154" s="72" t="s">
        <v>64</v>
      </c>
      <c r="E154" s="72" t="s">
        <v>409</v>
      </c>
      <c r="F154" s="72">
        <v>1</v>
      </c>
      <c r="G154" s="72" t="s">
        <v>38</v>
      </c>
      <c r="H154" s="80" t="s">
        <v>103</v>
      </c>
      <c r="I154" s="72"/>
      <c r="J154" s="72"/>
      <c r="K154" s="72"/>
      <c r="L154" s="72"/>
    </row>
    <row r="155" spans="1:110" ht="20.100000000000001" customHeight="1" x14ac:dyDescent="0.3">
      <c r="A155" s="111" t="s">
        <v>493</v>
      </c>
      <c r="B155" s="111" t="s">
        <v>494</v>
      </c>
      <c r="C155" s="111" t="s">
        <v>495</v>
      </c>
      <c r="D155" s="111" t="s">
        <v>496</v>
      </c>
      <c r="E155" s="111" t="s">
        <v>497</v>
      </c>
      <c r="F155" s="111">
        <v>3</v>
      </c>
      <c r="G155" s="111" t="s">
        <v>35</v>
      </c>
      <c r="H155" s="111" t="s">
        <v>103</v>
      </c>
      <c r="I155" s="111"/>
      <c r="J155" s="111"/>
      <c r="K155" s="111"/>
      <c r="L155" s="111"/>
    </row>
    <row r="156" spans="1:110" ht="20.100000000000001" customHeight="1" x14ac:dyDescent="0.3">
      <c r="A156" s="72" t="s">
        <v>59</v>
      </c>
      <c r="B156" s="72" t="s">
        <v>60</v>
      </c>
      <c r="C156" s="72" t="s">
        <v>294</v>
      </c>
      <c r="D156" s="72">
        <v>20</v>
      </c>
      <c r="E156" s="72" t="s">
        <v>61</v>
      </c>
      <c r="F156" s="72">
        <v>4</v>
      </c>
      <c r="G156" s="72" t="s">
        <v>31</v>
      </c>
      <c r="H156" s="72" t="s">
        <v>103</v>
      </c>
      <c r="I156" s="72"/>
      <c r="J156" s="72" t="s">
        <v>59</v>
      </c>
      <c r="K156" s="72"/>
      <c r="L156" s="72"/>
    </row>
  </sheetData>
  <sheetProtection password="CD74" sheet="1" objects="1" scenarios="1"/>
  <sortState ref="A6:L155">
    <sortCondition ref="C6:C155"/>
  </sortState>
  <mergeCells count="2">
    <mergeCell ref="A1:L1"/>
    <mergeCell ref="A2:L2"/>
  </mergeCells>
  <hyperlinks>
    <hyperlink ref="A2" r:id="rId1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topLeftCell="A31" zoomScale="70" zoomScaleNormal="70" workbookViewId="0">
      <selection activeCell="B53" sqref="B53:C53"/>
    </sheetView>
  </sheetViews>
  <sheetFormatPr defaultColWidth="8.88671875" defaultRowHeight="14.4" x14ac:dyDescent="0.3"/>
  <cols>
    <col min="1" max="1" width="8.88671875" style="57"/>
    <col min="2" max="2" width="59.33203125" style="56" customWidth="1"/>
    <col min="3" max="3" width="79.44140625" style="56" customWidth="1"/>
    <col min="4" max="4" width="8.88671875" style="56" customWidth="1"/>
    <col min="5" max="16384" width="8.88671875" style="56"/>
  </cols>
  <sheetData>
    <row r="1" spans="1:3" ht="57" customHeight="1" thickBot="1" x14ac:dyDescent="0.35">
      <c r="A1" s="189" t="s">
        <v>657</v>
      </c>
      <c r="B1" s="190"/>
      <c r="C1" s="191"/>
    </row>
    <row r="3" spans="1:3" ht="40.799999999999997" customHeight="1" x14ac:dyDescent="0.3">
      <c r="A3" s="58"/>
      <c r="B3" s="192" t="s">
        <v>736</v>
      </c>
      <c r="C3" s="192"/>
    </row>
    <row r="4" spans="1:3" ht="21" customHeight="1" x14ac:dyDescent="0.3">
      <c r="A4" s="157"/>
      <c r="B4" s="157" t="s">
        <v>734</v>
      </c>
      <c r="C4" s="157" t="s">
        <v>735</v>
      </c>
    </row>
    <row r="5" spans="1:3" ht="18" x14ac:dyDescent="0.3">
      <c r="A5" s="59">
        <v>1</v>
      </c>
      <c r="B5" s="60" t="s">
        <v>568</v>
      </c>
      <c r="C5" s="60" t="s">
        <v>525</v>
      </c>
    </row>
    <row r="6" spans="1:3" ht="36" x14ac:dyDescent="0.3">
      <c r="A6" s="61">
        <f>A5+1</f>
        <v>2</v>
      </c>
      <c r="B6" s="62" t="s">
        <v>590</v>
      </c>
      <c r="C6" s="62" t="s">
        <v>526</v>
      </c>
    </row>
    <row r="7" spans="1:3" ht="18" x14ac:dyDescent="0.3">
      <c r="A7" s="59">
        <f t="shared" ref="A7:A25" si="0">A6+1</f>
        <v>3</v>
      </c>
      <c r="B7" s="60" t="s">
        <v>573</v>
      </c>
      <c r="C7" s="60" t="s">
        <v>527</v>
      </c>
    </row>
    <row r="8" spans="1:3" ht="18" x14ac:dyDescent="0.3">
      <c r="A8" s="61">
        <f t="shared" si="0"/>
        <v>4</v>
      </c>
      <c r="B8" s="62" t="s">
        <v>574</v>
      </c>
      <c r="C8" s="62" t="s">
        <v>526</v>
      </c>
    </row>
    <row r="9" spans="1:3" ht="42.75" customHeight="1" x14ac:dyDescent="0.3">
      <c r="A9" s="59">
        <f t="shared" si="0"/>
        <v>5</v>
      </c>
      <c r="B9" s="60" t="s">
        <v>589</v>
      </c>
      <c r="C9" s="60" t="s">
        <v>528</v>
      </c>
    </row>
    <row r="10" spans="1:3" ht="18" x14ac:dyDescent="0.3">
      <c r="A10" s="61">
        <f t="shared" si="0"/>
        <v>6</v>
      </c>
      <c r="B10" s="62" t="s">
        <v>575</v>
      </c>
      <c r="C10" s="62" t="s">
        <v>528</v>
      </c>
    </row>
    <row r="11" spans="1:3" ht="18" x14ac:dyDescent="0.3">
      <c r="A11" s="59">
        <f t="shared" si="0"/>
        <v>7</v>
      </c>
      <c r="B11" s="60" t="s">
        <v>576</v>
      </c>
      <c r="C11" s="60" t="s">
        <v>529</v>
      </c>
    </row>
    <row r="12" spans="1:3" ht="18" x14ac:dyDescent="0.3">
      <c r="A12" s="61">
        <f t="shared" si="0"/>
        <v>8</v>
      </c>
      <c r="B12" s="62" t="s">
        <v>577</v>
      </c>
      <c r="C12" s="62" t="s">
        <v>528</v>
      </c>
    </row>
    <row r="13" spans="1:3" ht="18" x14ac:dyDescent="0.3">
      <c r="A13" s="59">
        <f t="shared" si="0"/>
        <v>9</v>
      </c>
      <c r="B13" s="60" t="s">
        <v>578</v>
      </c>
      <c r="C13" s="60" t="s">
        <v>530</v>
      </c>
    </row>
    <row r="14" spans="1:3" ht="18" x14ac:dyDescent="0.3">
      <c r="A14" s="61">
        <f t="shared" si="0"/>
        <v>10</v>
      </c>
      <c r="B14" s="62" t="s">
        <v>531</v>
      </c>
      <c r="C14" s="62"/>
    </row>
    <row r="15" spans="1:3" ht="18" x14ac:dyDescent="0.3">
      <c r="A15" s="59">
        <f t="shared" si="0"/>
        <v>11</v>
      </c>
      <c r="B15" s="60" t="s">
        <v>579</v>
      </c>
      <c r="C15" s="60" t="s">
        <v>534</v>
      </c>
    </row>
    <row r="16" spans="1:3" ht="18" x14ac:dyDescent="0.3">
      <c r="A16" s="61">
        <f t="shared" si="0"/>
        <v>12</v>
      </c>
      <c r="B16" s="62" t="s">
        <v>580</v>
      </c>
      <c r="C16" s="62" t="s">
        <v>538</v>
      </c>
    </row>
    <row r="17" spans="1:3" ht="21" customHeight="1" x14ac:dyDescent="0.3">
      <c r="A17" s="59">
        <f t="shared" si="0"/>
        <v>13</v>
      </c>
      <c r="B17" s="60" t="s">
        <v>581</v>
      </c>
      <c r="C17" s="60" t="s">
        <v>532</v>
      </c>
    </row>
    <row r="18" spans="1:3" ht="18" x14ac:dyDescent="0.3">
      <c r="A18" s="61">
        <f t="shared" si="0"/>
        <v>14</v>
      </c>
      <c r="B18" s="62" t="s">
        <v>582</v>
      </c>
      <c r="C18" s="62" t="s">
        <v>533</v>
      </c>
    </row>
    <row r="19" spans="1:3" ht="18" x14ac:dyDescent="0.3">
      <c r="A19" s="59">
        <f t="shared" si="0"/>
        <v>15</v>
      </c>
      <c r="B19" s="60" t="s">
        <v>583</v>
      </c>
      <c r="C19" s="60" t="s">
        <v>534</v>
      </c>
    </row>
    <row r="20" spans="1:3" ht="18" x14ac:dyDescent="0.3">
      <c r="A20" s="61">
        <f t="shared" si="0"/>
        <v>16</v>
      </c>
      <c r="B20" s="62" t="s">
        <v>584</v>
      </c>
      <c r="C20" s="62" t="s">
        <v>528</v>
      </c>
    </row>
    <row r="21" spans="1:3" ht="18" x14ac:dyDescent="0.3">
      <c r="A21" s="59">
        <f t="shared" si="0"/>
        <v>17</v>
      </c>
      <c r="B21" s="60" t="s">
        <v>585</v>
      </c>
      <c r="C21" s="60" t="s">
        <v>534</v>
      </c>
    </row>
    <row r="22" spans="1:3" ht="18" x14ac:dyDescent="0.3">
      <c r="A22" s="61">
        <f t="shared" si="0"/>
        <v>18</v>
      </c>
      <c r="B22" s="62" t="s">
        <v>586</v>
      </c>
      <c r="C22" s="62" t="s">
        <v>535</v>
      </c>
    </row>
    <row r="23" spans="1:3" ht="18" x14ac:dyDescent="0.3">
      <c r="A23" s="59">
        <f t="shared" si="0"/>
        <v>19</v>
      </c>
      <c r="B23" s="60" t="s">
        <v>587</v>
      </c>
      <c r="C23" s="60" t="s">
        <v>536</v>
      </c>
    </row>
    <row r="24" spans="1:3" ht="18" x14ac:dyDescent="0.3">
      <c r="A24" s="61">
        <f t="shared" si="0"/>
        <v>20</v>
      </c>
      <c r="B24" s="62" t="s">
        <v>588</v>
      </c>
      <c r="C24" s="62" t="s">
        <v>537</v>
      </c>
    </row>
    <row r="25" spans="1:3" ht="21.6" customHeight="1" x14ac:dyDescent="0.3">
      <c r="A25" s="59">
        <f t="shared" si="0"/>
        <v>21</v>
      </c>
      <c r="B25" s="60" t="s">
        <v>566</v>
      </c>
      <c r="C25" s="60" t="s">
        <v>523</v>
      </c>
    </row>
    <row r="26" spans="1:3" ht="18" x14ac:dyDescent="0.3">
      <c r="A26" s="63"/>
      <c r="B26" s="64"/>
      <c r="C26" s="64"/>
    </row>
    <row r="27" spans="1:3" ht="41.4" customHeight="1" x14ac:dyDescent="0.3">
      <c r="A27" s="58"/>
      <c r="B27" s="192" t="s">
        <v>737</v>
      </c>
      <c r="C27" s="192"/>
    </row>
    <row r="28" spans="1:3" ht="21" customHeight="1" x14ac:dyDescent="0.3">
      <c r="A28" s="157"/>
      <c r="B28" s="157" t="s">
        <v>734</v>
      </c>
      <c r="C28" s="157" t="s">
        <v>735</v>
      </c>
    </row>
    <row r="29" spans="1:3" ht="18" x14ac:dyDescent="0.3">
      <c r="A29" s="59">
        <v>1</v>
      </c>
      <c r="B29" s="60" t="s">
        <v>568</v>
      </c>
      <c r="C29" s="60" t="s">
        <v>539</v>
      </c>
    </row>
    <row r="30" spans="1:3" ht="36" x14ac:dyDescent="0.3">
      <c r="A30" s="61">
        <f>A29+1</f>
        <v>2</v>
      </c>
      <c r="B30" s="62" t="s">
        <v>571</v>
      </c>
      <c r="C30" s="62" t="s">
        <v>540</v>
      </c>
    </row>
    <row r="31" spans="1:3" ht="18" x14ac:dyDescent="0.3">
      <c r="A31" s="59">
        <f t="shared" ref="A31:A48" si="1">A30+1</f>
        <v>3</v>
      </c>
      <c r="B31" s="60" t="s">
        <v>569</v>
      </c>
      <c r="C31" s="60" t="s">
        <v>541</v>
      </c>
    </row>
    <row r="32" spans="1:3" ht="18" x14ac:dyDescent="0.3">
      <c r="A32" s="61">
        <f t="shared" si="1"/>
        <v>4</v>
      </c>
      <c r="B32" s="62" t="s">
        <v>570</v>
      </c>
      <c r="C32" s="62" t="s">
        <v>542</v>
      </c>
    </row>
    <row r="33" spans="1:3" ht="18" x14ac:dyDescent="0.3">
      <c r="A33" s="59">
        <f t="shared" si="1"/>
        <v>5</v>
      </c>
      <c r="B33" s="60" t="s">
        <v>554</v>
      </c>
      <c r="C33" s="60">
        <v>125</v>
      </c>
    </row>
    <row r="34" spans="1:3" ht="36" x14ac:dyDescent="0.3">
      <c r="A34" s="61">
        <f t="shared" si="1"/>
        <v>6</v>
      </c>
      <c r="B34" s="62" t="s">
        <v>555</v>
      </c>
      <c r="C34" s="62" t="s">
        <v>543</v>
      </c>
    </row>
    <row r="35" spans="1:3" ht="18" x14ac:dyDescent="0.3">
      <c r="A35" s="59">
        <f t="shared" si="1"/>
        <v>7</v>
      </c>
      <c r="B35" s="60" t="s">
        <v>556</v>
      </c>
      <c r="C35" s="60" t="s">
        <v>544</v>
      </c>
    </row>
    <row r="36" spans="1:3" ht="18" x14ac:dyDescent="0.3">
      <c r="A36" s="61">
        <f t="shared" si="1"/>
        <v>8</v>
      </c>
      <c r="B36" s="62" t="s">
        <v>531</v>
      </c>
      <c r="C36" s="62"/>
    </row>
    <row r="37" spans="1:3" ht="18" x14ac:dyDescent="0.3">
      <c r="A37" s="59">
        <f t="shared" si="1"/>
        <v>9</v>
      </c>
      <c r="B37" s="60" t="s">
        <v>557</v>
      </c>
      <c r="C37" s="60" t="s">
        <v>545</v>
      </c>
    </row>
    <row r="38" spans="1:3" ht="18" x14ac:dyDescent="0.3">
      <c r="A38" s="61">
        <f t="shared" si="1"/>
        <v>10</v>
      </c>
      <c r="B38" s="62" t="s">
        <v>558</v>
      </c>
      <c r="C38" s="62" t="s">
        <v>546</v>
      </c>
    </row>
    <row r="39" spans="1:3" ht="18" x14ac:dyDescent="0.3">
      <c r="A39" s="59">
        <f t="shared" si="1"/>
        <v>11</v>
      </c>
      <c r="B39" s="60" t="s">
        <v>559</v>
      </c>
      <c r="C39" s="60" t="s">
        <v>547</v>
      </c>
    </row>
    <row r="40" spans="1:3" ht="18" x14ac:dyDescent="0.3">
      <c r="A40" s="61">
        <f t="shared" si="1"/>
        <v>12</v>
      </c>
      <c r="B40" s="62" t="s">
        <v>560</v>
      </c>
      <c r="C40" s="62" t="s">
        <v>548</v>
      </c>
    </row>
    <row r="41" spans="1:3" ht="18" x14ac:dyDescent="0.3">
      <c r="A41" s="59">
        <f t="shared" si="1"/>
        <v>13</v>
      </c>
      <c r="B41" s="60" t="s">
        <v>561</v>
      </c>
      <c r="C41" s="60" t="s">
        <v>549</v>
      </c>
    </row>
    <row r="42" spans="1:3" ht="18" x14ac:dyDescent="0.3">
      <c r="A42" s="61">
        <f t="shared" si="1"/>
        <v>14</v>
      </c>
      <c r="B42" s="62" t="s">
        <v>562</v>
      </c>
      <c r="C42" s="62" t="s">
        <v>528</v>
      </c>
    </row>
    <row r="43" spans="1:3" ht="18" x14ac:dyDescent="0.3">
      <c r="A43" s="59">
        <f t="shared" si="1"/>
        <v>15</v>
      </c>
      <c r="B43" s="60" t="s">
        <v>563</v>
      </c>
      <c r="C43" s="60" t="s">
        <v>534</v>
      </c>
    </row>
    <row r="44" spans="1:3" ht="18" x14ac:dyDescent="0.3">
      <c r="A44" s="61">
        <f t="shared" si="1"/>
        <v>16</v>
      </c>
      <c r="B44" s="62" t="s">
        <v>564</v>
      </c>
      <c r="C44" s="62" t="s">
        <v>550</v>
      </c>
    </row>
    <row r="45" spans="1:3" ht="36" x14ac:dyDescent="0.3">
      <c r="A45" s="59">
        <f t="shared" si="1"/>
        <v>17</v>
      </c>
      <c r="B45" s="60" t="s">
        <v>572</v>
      </c>
      <c r="C45" s="60" t="s">
        <v>551</v>
      </c>
    </row>
    <row r="46" spans="1:3" ht="18" x14ac:dyDescent="0.3">
      <c r="A46" s="61">
        <f t="shared" si="1"/>
        <v>18</v>
      </c>
      <c r="B46" s="62" t="s">
        <v>565</v>
      </c>
      <c r="C46" s="62" t="s">
        <v>552</v>
      </c>
    </row>
    <row r="47" spans="1:3" ht="18" x14ac:dyDescent="0.3">
      <c r="A47" s="59">
        <f t="shared" si="1"/>
        <v>19</v>
      </c>
      <c r="B47" s="60" t="s">
        <v>566</v>
      </c>
      <c r="C47" s="60" t="s">
        <v>553</v>
      </c>
    </row>
    <row r="48" spans="1:3" ht="18" x14ac:dyDescent="0.3">
      <c r="A48" s="61">
        <f t="shared" si="1"/>
        <v>20</v>
      </c>
      <c r="B48" s="62" t="s">
        <v>567</v>
      </c>
      <c r="C48" s="62" t="s">
        <v>592</v>
      </c>
    </row>
    <row r="50" spans="2:3" ht="39.6" customHeight="1" x14ac:dyDescent="0.3">
      <c r="B50" s="188" t="s">
        <v>524</v>
      </c>
      <c r="C50" s="188"/>
    </row>
    <row r="51" spans="2:3" ht="33" customHeight="1" x14ac:dyDescent="0.3">
      <c r="B51" s="188" t="s">
        <v>738</v>
      </c>
      <c r="C51" s="188"/>
    </row>
    <row r="52" spans="2:3" ht="31.8" customHeight="1" x14ac:dyDescent="0.3">
      <c r="B52" s="188" t="s">
        <v>739</v>
      </c>
      <c r="C52" s="188"/>
    </row>
    <row r="53" spans="2:3" ht="33" customHeight="1" x14ac:dyDescent="0.3">
      <c r="B53" s="188" t="s">
        <v>740</v>
      </c>
      <c r="C53" s="188"/>
    </row>
  </sheetData>
  <sheetProtection password="CD74" sheet="1" objects="1" scenarios="1"/>
  <mergeCells count="7">
    <mergeCell ref="B52:C52"/>
    <mergeCell ref="B53:C53"/>
    <mergeCell ref="A1:C1"/>
    <mergeCell ref="B3:C3"/>
    <mergeCell ref="B27:C27"/>
    <mergeCell ref="B50:C50"/>
    <mergeCell ref="B51:C51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3"/>
  <sheetViews>
    <sheetView zoomScale="60" zoomScaleNormal="60" workbookViewId="0">
      <selection activeCell="B6" sqref="B6"/>
    </sheetView>
  </sheetViews>
  <sheetFormatPr defaultRowHeight="15.6" x14ac:dyDescent="0.3"/>
  <cols>
    <col min="1" max="1" width="9.109375" style="65"/>
    <col min="2" max="2" width="27.88671875" style="65" customWidth="1"/>
    <col min="3" max="3" width="21.44140625" style="65" customWidth="1"/>
    <col min="4" max="4" width="9.109375" style="65"/>
    <col min="5" max="5" width="60.5546875" style="65" customWidth="1"/>
    <col min="6" max="6" width="9.6640625" style="110" customWidth="1"/>
    <col min="7" max="7" width="24" style="65" customWidth="1"/>
    <col min="8" max="8" width="73.33203125" style="110" customWidth="1"/>
    <col min="9" max="9" width="13.6640625" style="95" customWidth="1"/>
    <col min="10" max="10" width="15.6640625" style="93" customWidth="1"/>
    <col min="11" max="11" width="31.109375" style="96" customWidth="1"/>
    <col min="12" max="12" width="73.5546875" style="2" customWidth="1"/>
  </cols>
  <sheetData>
    <row r="1" spans="1:17" x14ac:dyDescent="0.3">
      <c r="A1" s="2"/>
      <c r="B1" s="2"/>
      <c r="C1" s="2"/>
      <c r="D1" s="2"/>
      <c r="E1" s="93"/>
      <c r="F1" s="94"/>
      <c r="G1" s="93"/>
      <c r="H1" s="95"/>
    </row>
    <row r="2" spans="1:17" ht="78.75" customHeight="1" x14ac:dyDescent="0.3">
      <c r="A2" s="194" t="s">
        <v>670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6"/>
    </row>
    <row r="3" spans="1:17" x14ac:dyDescent="0.3">
      <c r="A3" s="97"/>
      <c r="B3" s="97"/>
      <c r="C3" s="97"/>
      <c r="D3" s="97"/>
      <c r="E3" s="97"/>
      <c r="F3" s="97"/>
      <c r="G3" s="97"/>
      <c r="H3" s="154"/>
      <c r="I3" s="97"/>
      <c r="J3" s="97"/>
      <c r="K3" s="97"/>
      <c r="L3" s="97"/>
    </row>
    <row r="4" spans="1:17" ht="42" x14ac:dyDescent="0.3">
      <c r="A4" s="81"/>
      <c r="B4" s="98" t="s">
        <v>20</v>
      </c>
      <c r="C4" s="98" t="s">
        <v>21</v>
      </c>
      <c r="D4" s="98" t="s">
        <v>22</v>
      </c>
      <c r="E4" s="98" t="s">
        <v>23</v>
      </c>
      <c r="F4" s="98" t="s">
        <v>24</v>
      </c>
      <c r="G4" s="98" t="s">
        <v>25</v>
      </c>
      <c r="H4" s="155" t="s">
        <v>26</v>
      </c>
      <c r="I4" s="98" t="s">
        <v>18</v>
      </c>
      <c r="J4" s="98" t="s">
        <v>17</v>
      </c>
      <c r="K4" s="98" t="s">
        <v>461</v>
      </c>
      <c r="L4" s="98" t="s">
        <v>27</v>
      </c>
    </row>
    <row r="5" spans="1:17" ht="21" x14ac:dyDescent="0.3">
      <c r="A5" s="193" t="s">
        <v>462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</row>
    <row r="6" spans="1:17" ht="21" x14ac:dyDescent="0.3">
      <c r="A6" s="99" t="str">
        <f>'Course List'!A10</f>
        <v>APSC</v>
      </c>
      <c r="B6" s="99" t="str">
        <f>'Course List'!B10</f>
        <v>Applied Science</v>
      </c>
      <c r="C6" s="99" t="str">
        <f>'Course List'!C10</f>
        <v>APSC 6211</v>
      </c>
      <c r="D6" s="99">
        <f>'Course List'!D10</f>
        <v>211</v>
      </c>
      <c r="E6" s="99" t="str">
        <f>'Course List'!E10</f>
        <v>Analytical Methods in Eng. I</v>
      </c>
      <c r="F6" s="99">
        <f>'Course List'!F10</f>
        <v>3</v>
      </c>
      <c r="G6" s="99" t="str">
        <f>'Course List'!G10</f>
        <v>F</v>
      </c>
      <c r="H6" s="99" t="str">
        <f>'Course List'!H10</f>
        <v>Approval of department</v>
      </c>
      <c r="I6" s="99" t="str">
        <f>'Course List'!I10</f>
        <v>T</v>
      </c>
      <c r="J6" s="99" t="str">
        <f>'Course List'!J10</f>
        <v xml:space="preserve"> ---</v>
      </c>
      <c r="K6" s="99" t="str">
        <f>'Course List'!K10</f>
        <v>Haque/Silva</v>
      </c>
      <c r="L6" s="99" t="str">
        <f>'Course List'!L10</f>
        <v xml:space="preserve"> ---</v>
      </c>
      <c r="M6" s="153"/>
      <c r="N6" s="153"/>
      <c r="O6" s="153"/>
      <c r="P6" s="153"/>
      <c r="Q6" s="153"/>
    </row>
    <row r="7" spans="1:17" ht="21" x14ac:dyDescent="0.3">
      <c r="A7" s="99" t="str">
        <f>'Course List'!A11</f>
        <v>APSC</v>
      </c>
      <c r="B7" s="99" t="str">
        <f>'Course List'!B11</f>
        <v>Applied Science</v>
      </c>
      <c r="C7" s="99" t="str">
        <f>'Course List'!C11</f>
        <v>APSC 6212</v>
      </c>
      <c r="D7" s="99">
        <f>'Course List'!D11</f>
        <v>212</v>
      </c>
      <c r="E7" s="99" t="str">
        <f>'Course List'!E11</f>
        <v>Analytical Methods in Eng. II</v>
      </c>
      <c r="F7" s="99">
        <f>'Course List'!F11</f>
        <v>3</v>
      </c>
      <c r="G7" s="99" t="str">
        <f>'Course List'!G11</f>
        <v>S</v>
      </c>
      <c r="H7" s="99" t="str">
        <f>'Course List'!H11</f>
        <v>Approval of department</v>
      </c>
      <c r="I7" s="99" t="str">
        <f>'Course List'!I11</f>
        <v>T</v>
      </c>
      <c r="J7" s="99" t="str">
        <f>'Course List'!J11</f>
        <v xml:space="preserve"> ---</v>
      </c>
      <c r="K7" s="99" t="str">
        <f>'Course List'!K11</f>
        <v>Haque</v>
      </c>
      <c r="L7" s="99" t="str">
        <f>'Course List'!L11</f>
        <v xml:space="preserve"> ---</v>
      </c>
    </row>
    <row r="8" spans="1:17" ht="21" x14ac:dyDescent="0.3">
      <c r="A8" s="99" t="str">
        <f>'Course List'!A12</f>
        <v>APSC</v>
      </c>
      <c r="B8" s="99" t="str">
        <f>'Course List'!B12</f>
        <v>Applied Science</v>
      </c>
      <c r="C8" s="99" t="str">
        <f>'Course List'!C12</f>
        <v>APSC 6213</v>
      </c>
      <c r="D8" s="99">
        <f>'Course List'!D12</f>
        <v>213</v>
      </c>
      <c r="E8" s="99" t="str">
        <f>'Course List'!E12</f>
        <v>Analytical Methods in Eng. III</v>
      </c>
      <c r="F8" s="99">
        <f>'Course List'!F12</f>
        <v>3</v>
      </c>
      <c r="G8" s="99" t="str">
        <f>'Course List'!G12</f>
        <v>F</v>
      </c>
      <c r="H8" s="99" t="str">
        <f>'Course List'!H12</f>
        <v>Approval of department</v>
      </c>
      <c r="I8" s="99" t="str">
        <f>'Course List'!I12</f>
        <v>T</v>
      </c>
      <c r="J8" s="99" t="str">
        <f>'Course List'!J12</f>
        <v xml:space="preserve"> ---</v>
      </c>
      <c r="K8" s="99" t="str">
        <f>'Course List'!K12</f>
        <v>Haque</v>
      </c>
      <c r="L8" s="99" t="str">
        <f>'Course List'!L12</f>
        <v>Core Course for M.Sc. Eng. Mech. Students</v>
      </c>
    </row>
    <row r="9" spans="1:17" ht="21" x14ac:dyDescent="0.3">
      <c r="A9" s="99" t="str">
        <f>'Course List'!A13</f>
        <v>EMSE</v>
      </c>
      <c r="B9" s="99" t="str">
        <f>'Course List'!B13</f>
        <v xml:space="preserve">Eng. Management </v>
      </c>
      <c r="C9" s="99" t="str">
        <f>'Course List'!C13</f>
        <v>APSC 6410</v>
      </c>
      <c r="D9" s="99">
        <f>'Course List'!D13</f>
        <v>260</v>
      </c>
      <c r="E9" s="99" t="str">
        <f>'Course List'!E13</f>
        <v>Survey of Finance  &amp; En. Economics</v>
      </c>
      <c r="F9" s="99">
        <f>'Course List'!F13</f>
        <v>3</v>
      </c>
      <c r="G9" s="99" t="str">
        <f>'Course List'!G13</f>
        <v>F &amp; S &amp; Sum</v>
      </c>
      <c r="H9" s="99" t="str">
        <f>'Course List'!H13</f>
        <v>---</v>
      </c>
      <c r="I9" s="99" t="str">
        <f>'Course List'!I13</f>
        <v>T</v>
      </c>
      <c r="J9" s="99" t="str">
        <f>'Course List'!J13</f>
        <v xml:space="preserve"> ---</v>
      </c>
      <c r="K9" s="99" t="str">
        <f>'Course List'!K13</f>
        <v>Staff</v>
      </c>
      <c r="L9" s="99" t="str">
        <f>'Course List'!L13</f>
        <v xml:space="preserve"> ---</v>
      </c>
    </row>
    <row r="10" spans="1:17" ht="21" x14ac:dyDescent="0.4">
      <c r="A10" s="90"/>
      <c r="B10" s="90"/>
      <c r="C10" s="102"/>
      <c r="D10" s="102"/>
      <c r="E10" s="102"/>
      <c r="F10" s="103"/>
      <c r="G10" s="102"/>
      <c r="H10" s="104"/>
      <c r="I10" s="104"/>
      <c r="J10" s="102"/>
      <c r="K10" s="105"/>
      <c r="L10" s="106"/>
    </row>
    <row r="11" spans="1:17" ht="21" x14ac:dyDescent="0.3">
      <c r="A11" s="193" t="s">
        <v>473</v>
      </c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</row>
    <row r="12" spans="1:17" ht="21" x14ac:dyDescent="0.3">
      <c r="A12" s="99" t="str">
        <f>'Course List'!A44</f>
        <v>  CE</v>
      </c>
      <c r="B12" s="99" t="str">
        <f>'Course List'!B44</f>
        <v> Civil Engineering</v>
      </c>
      <c r="C12" s="99" t="str">
        <f>'Course List'!C44</f>
        <v>CE 6101</v>
      </c>
      <c r="D12" s="99" t="str">
        <f>'Course List'!D44</f>
        <v>  201</v>
      </c>
      <c r="E12" s="99" t="str">
        <f>'Course List'!E44</f>
        <v> Numerical Methods in Enginrng</v>
      </c>
      <c r="F12" s="99">
        <f>'Course List'!F44</f>
        <v>3</v>
      </c>
      <c r="G12" s="99" t="str">
        <f>'Course List'!G44</f>
        <v>F</v>
      </c>
      <c r="H12" s="99" t="str">
        <f>'Course List'!H44</f>
        <v>CE 2210 (117)</v>
      </c>
      <c r="I12" s="99" t="str">
        <f>'Course List'!I44</f>
        <v>T</v>
      </c>
      <c r="J12" s="99" t="str">
        <f>'Course List'!J44</f>
        <v xml:space="preserve"> ---</v>
      </c>
      <c r="K12" s="99" t="str">
        <f>'Course List'!K44</f>
        <v>Eskandarian</v>
      </c>
      <c r="L12" s="99" t="str">
        <f>'Course List'!L44</f>
        <v xml:space="preserve"> ---</v>
      </c>
    </row>
    <row r="13" spans="1:17" ht="21" x14ac:dyDescent="0.3">
      <c r="A13" s="99" t="str">
        <f>'Course List'!A45</f>
        <v>  CE</v>
      </c>
      <c r="B13" s="99" t="str">
        <f>'Course List'!B45</f>
        <v> Civil Engineering</v>
      </c>
      <c r="C13" s="99" t="str">
        <f>'Course List'!C45</f>
        <v>CE 6102</v>
      </c>
      <c r="D13" s="99" t="str">
        <f>'Course List'!D45</f>
        <v>  202</v>
      </c>
      <c r="E13" s="99" t="str">
        <f>'Course List'!E45</f>
        <v> Application of Probability</v>
      </c>
      <c r="F13" s="99">
        <f>'Course List'!F45</f>
        <v>3</v>
      </c>
      <c r="G13" s="99" t="str">
        <f>'Course List'!G45</f>
        <v>S (Even)</v>
      </c>
      <c r="H13" s="99" t="str">
        <f>'Course List'!H45</f>
        <v>APSC 3115 (115)</v>
      </c>
      <c r="I13" s="99" t="str">
        <f>'Course List'!I45</f>
        <v>T</v>
      </c>
      <c r="J13" s="99" t="str">
        <f>'Course List'!J45</f>
        <v xml:space="preserve"> ---</v>
      </c>
      <c r="K13" s="99" t="str">
        <f>'Course List'!K45</f>
        <v>Silva</v>
      </c>
      <c r="L13" s="99" t="str">
        <f>'Course List'!L45</f>
        <v>Core Course for M.Sc. Trans. Eng. Students</v>
      </c>
    </row>
    <row r="14" spans="1:17" ht="21" x14ac:dyDescent="0.3">
      <c r="A14" s="99" t="str">
        <f>'Course List'!A46</f>
        <v>  CE</v>
      </c>
      <c r="B14" s="99" t="str">
        <f>'Course List'!B46</f>
        <v> Civil Engineering</v>
      </c>
      <c r="C14" s="99" t="str">
        <f>'Course List'!C46</f>
        <v>CE 6201</v>
      </c>
      <c r="D14" s="99" t="str">
        <f>'Course List'!D46</f>
        <v>  205</v>
      </c>
      <c r="E14" s="99" t="str">
        <f>'Course List'!E46</f>
        <v> Advanced Strength of Materials</v>
      </c>
      <c r="F14" s="99">
        <f>'Course List'!F46</f>
        <v>3</v>
      </c>
      <c r="G14" s="99" t="str">
        <f>'Course List'!G46</f>
        <v>S</v>
      </c>
      <c r="H14" s="99" t="str">
        <f>'Course List'!H46</f>
        <v>CE 2220 (120) &amp; CE3240 (122) or equivalent</v>
      </c>
      <c r="I14" s="99" t="str">
        <f>'Course List'!I46</f>
        <v>T</v>
      </c>
      <c r="J14" s="99" t="str">
        <f>'Course List'!J46</f>
        <v xml:space="preserve"> ---</v>
      </c>
      <c r="K14" s="99" t="str">
        <f>'Course List'!K46</f>
        <v>Manzari</v>
      </c>
      <c r="L14" s="99" t="str">
        <f>'Course List'!L46</f>
        <v>Core Course for M.Sc. Struct. Eng. Students</v>
      </c>
    </row>
    <row r="15" spans="1:17" ht="21" x14ac:dyDescent="0.3">
      <c r="A15" s="99" t="str">
        <f>'Course List'!A47</f>
        <v>  CE</v>
      </c>
      <c r="B15" s="99" t="str">
        <f>'Course List'!B47</f>
        <v> Civil Engineering</v>
      </c>
      <c r="C15" s="99" t="str">
        <f>'Course List'!C47</f>
        <v>CE 6202</v>
      </c>
      <c r="D15" s="99" t="str">
        <f>'Course List'!D47</f>
        <v>  210</v>
      </c>
      <c r="E15" s="99" t="str">
        <f>'Course List'!E47</f>
        <v> Methods of Structural Analysis</v>
      </c>
      <c r="F15" s="99">
        <f>'Course List'!F47</f>
        <v>3</v>
      </c>
      <c r="G15" s="99" t="str">
        <f>'Course List'!G47</f>
        <v>F</v>
      </c>
      <c r="H15" s="99" t="str">
        <f>'Course List'!H47</f>
        <v>CE 2220 (120) &amp; CE3240 (122)</v>
      </c>
      <c r="I15" s="99" t="str">
        <f>'Course List'!I47</f>
        <v>T</v>
      </c>
      <c r="J15" s="99" t="str">
        <f>'Course List'!J47</f>
        <v xml:space="preserve"> ---</v>
      </c>
      <c r="K15" s="99" t="str">
        <f>'Course List'!K47</f>
        <v>Badie</v>
      </c>
      <c r="L15" s="99" t="str">
        <f>'Course List'!L47</f>
        <v>Core Course for M.Sc. Struct. Eng. Students</v>
      </c>
    </row>
    <row r="16" spans="1:17" ht="21" x14ac:dyDescent="0.3">
      <c r="A16" s="99" t="str">
        <f>'Course List'!A48</f>
        <v>  CE</v>
      </c>
      <c r="B16" s="99" t="str">
        <f>'Course List'!B48</f>
        <v> Civil Engineering</v>
      </c>
      <c r="C16" s="99" t="str">
        <f>'Course List'!C48</f>
        <v>CE 6203</v>
      </c>
      <c r="D16" s="99" t="str">
        <f>'Course List'!D48</f>
        <v>  213</v>
      </c>
      <c r="E16" s="99" t="str">
        <f>'Course List'!E48</f>
        <v> Reliability Analysis Engr Stru</v>
      </c>
      <c r="F16" s="99">
        <f>'Course List'!F48</f>
        <v>3</v>
      </c>
      <c r="G16" s="99" t="str">
        <f>'Course List'!G48</f>
        <v>F (Odd)</v>
      </c>
      <c r="H16" s="99" t="str">
        <f>'Course List'!H48</f>
        <v>APSC 3115 (115)</v>
      </c>
      <c r="I16" s="99" t="str">
        <f>'Course List'!I48</f>
        <v>T</v>
      </c>
      <c r="J16" s="99" t="str">
        <f>'Course List'!J48</f>
        <v xml:space="preserve"> ---</v>
      </c>
      <c r="K16" s="99" t="str">
        <f>'Course List'!K48</f>
        <v>Sliva</v>
      </c>
      <c r="L16" s="99" t="str">
        <f>'Course List'!L48</f>
        <v xml:space="preserve"> ---</v>
      </c>
    </row>
    <row r="17" spans="1:12" ht="21" x14ac:dyDescent="0.3">
      <c r="A17" s="99" t="str">
        <f>'Course List'!A49</f>
        <v>  CE</v>
      </c>
      <c r="B17" s="99" t="str">
        <f>'Course List'!B49</f>
        <v> Civil Engineering</v>
      </c>
      <c r="C17" s="99" t="str">
        <f>'Course List'!C49</f>
        <v>CE 6204</v>
      </c>
      <c r="D17" s="99" t="str">
        <f>'Course List'!D49</f>
        <v>  214</v>
      </c>
      <c r="E17" s="99" t="str">
        <f>'Course List'!E49</f>
        <v> Analysis of Plates &amp; Shells</v>
      </c>
      <c r="F17" s="99">
        <f>'Course List'!F49</f>
        <v>3</v>
      </c>
      <c r="G17" s="99" t="str">
        <f>'Course List'!G49</f>
        <v>S (Odd)</v>
      </c>
      <c r="H17" s="99" t="str">
        <f>'Course List'!H49</f>
        <v>CE 2220 (120) &amp; CE3240 (122)</v>
      </c>
      <c r="I17" s="99" t="str">
        <f>'Course List'!I49</f>
        <v>T</v>
      </c>
      <c r="J17" s="99" t="str">
        <f>'Course List'!J49</f>
        <v xml:space="preserve"> ---</v>
      </c>
      <c r="K17" s="99" t="str">
        <f>'Course List'!K49</f>
        <v>Haque</v>
      </c>
      <c r="L17" s="99" t="str">
        <f>'Course List'!L49</f>
        <v xml:space="preserve"> ---</v>
      </c>
    </row>
    <row r="18" spans="1:12" ht="21" x14ac:dyDescent="0.3">
      <c r="A18" s="99" t="str">
        <f>'Course List'!A50</f>
        <v>  CE</v>
      </c>
      <c r="B18" s="99" t="str">
        <f>'Course List'!B50</f>
        <v> Civil Engineering</v>
      </c>
      <c r="C18" s="99" t="str">
        <f>'Course List'!C50</f>
        <v>CE 6205</v>
      </c>
      <c r="D18" s="99" t="str">
        <f>'Course List'!D50</f>
        <v>  215</v>
      </c>
      <c r="E18" s="99" t="str">
        <f>'Course List'!E50</f>
        <v> Theory of Structural Stability</v>
      </c>
      <c r="F18" s="99">
        <f>'Course List'!F50</f>
        <v>3</v>
      </c>
      <c r="G18" s="99" t="str">
        <f>'Course List'!G50</f>
        <v>F</v>
      </c>
      <c r="H18" s="99" t="str">
        <f>'Course List'!H50</f>
        <v>CE 2220 (120) &amp; CE3240 (122)</v>
      </c>
      <c r="I18" s="99" t="str">
        <f>'Course List'!I50</f>
        <v>T</v>
      </c>
      <c r="J18" s="99" t="str">
        <f>'Course List'!J50</f>
        <v xml:space="preserve"> ---</v>
      </c>
      <c r="K18" s="99" t="str">
        <f>'Course List'!K50</f>
        <v>Haque</v>
      </c>
      <c r="L18" s="99" t="str">
        <f>'Course List'!L50</f>
        <v xml:space="preserve"> ---</v>
      </c>
    </row>
    <row r="19" spans="1:12" ht="21" x14ac:dyDescent="0.3">
      <c r="A19" s="99" t="str">
        <f>'Course List'!A51</f>
        <v>  CE</v>
      </c>
      <c r="B19" s="99" t="str">
        <f>'Course List'!B51</f>
        <v> Civil Engineering</v>
      </c>
      <c r="C19" s="99" t="str">
        <f>'Course List'!C51</f>
        <v>CE 6206</v>
      </c>
      <c r="D19" s="99" t="str">
        <f>'Course List'!D51</f>
        <v>  220</v>
      </c>
      <c r="E19" s="99" t="str">
        <f>'Course List'!E51</f>
        <v> Continuum Mechanics</v>
      </c>
      <c r="F19" s="99">
        <f>'Course List'!F51</f>
        <v>3</v>
      </c>
      <c r="G19" s="99" t="str">
        <f>'Course List'!G51</f>
        <v>F (Odd)</v>
      </c>
      <c r="H19" s="99" t="str">
        <f>'Course List'!H51</f>
        <v>CE 2220 (120)</v>
      </c>
      <c r="I19" s="99" t="str">
        <f>'Course List'!I51</f>
        <v>T</v>
      </c>
      <c r="J19" s="99" t="str">
        <f>'Course List'!J51</f>
        <v xml:space="preserve"> ---</v>
      </c>
      <c r="K19" s="99" t="str">
        <f>'Course List'!K51</f>
        <v>Manzari</v>
      </c>
      <c r="L19" s="99" t="str">
        <f>'Course List'!L51</f>
        <v>Core Course for M.Sc. Eng. Mech. Students</v>
      </c>
    </row>
    <row r="20" spans="1:12" ht="21" x14ac:dyDescent="0.3">
      <c r="A20" s="99" t="str">
        <f>'Course List'!A52</f>
        <v>  CE</v>
      </c>
      <c r="B20" s="99" t="str">
        <f>'Course List'!B52</f>
        <v> Civil Engineering</v>
      </c>
      <c r="C20" s="99" t="str">
        <f>'Course List'!C52</f>
        <v>CE 6207</v>
      </c>
      <c r="D20" s="99" t="str">
        <f>'Course List'!D52</f>
        <v>  221</v>
      </c>
      <c r="E20" s="99" t="str">
        <f>'Course List'!E52</f>
        <v> Theory of Elasticity I</v>
      </c>
      <c r="F20" s="99">
        <f>'Course List'!F52</f>
        <v>3</v>
      </c>
      <c r="G20" s="99" t="str">
        <f>'Course List'!G52</f>
        <v>S</v>
      </c>
      <c r="H20" s="99" t="str">
        <f>'Course List'!H52</f>
        <v>CE 2220 (120)</v>
      </c>
      <c r="I20" s="99" t="str">
        <f>'Course List'!I52</f>
        <v>T</v>
      </c>
      <c r="J20" s="99" t="str">
        <f>'Course List'!J52</f>
        <v xml:space="preserve"> ---</v>
      </c>
      <c r="K20" s="99" t="str">
        <f>'Course List'!K52</f>
        <v>Manzari</v>
      </c>
      <c r="L20" s="99" t="str">
        <f>'Course List'!L52</f>
        <v xml:space="preserve"> ---</v>
      </c>
    </row>
    <row r="21" spans="1:12" ht="21" x14ac:dyDescent="0.3">
      <c r="A21" s="99" t="str">
        <f>'Course List'!A53</f>
        <v>  CE</v>
      </c>
      <c r="B21" s="99" t="str">
        <f>'Course List'!B53</f>
        <v> Civil Engineering</v>
      </c>
      <c r="C21" s="99" t="str">
        <f>'Course List'!C53</f>
        <v>CE 6208</v>
      </c>
      <c r="D21" s="99" t="str">
        <f>'Course List'!D53</f>
        <v>  222</v>
      </c>
      <c r="E21" s="99" t="str">
        <f>'Course List'!E53</f>
        <v> Plasticity</v>
      </c>
      <c r="F21" s="99">
        <f>'Course List'!F53</f>
        <v>3</v>
      </c>
      <c r="G21" s="99" t="str">
        <f>'Course List'!G53</f>
        <v>AS ARRANG.</v>
      </c>
      <c r="H21" s="99" t="str">
        <f>'Course List'!H53</f>
        <v>CE 6206 (220)</v>
      </c>
      <c r="I21" s="99" t="str">
        <f>'Course List'!I53</f>
        <v>T</v>
      </c>
      <c r="J21" s="99" t="str">
        <f>'Course List'!J53</f>
        <v xml:space="preserve"> ---</v>
      </c>
      <c r="K21" s="99" t="str">
        <f>'Course List'!K53</f>
        <v>Manzari</v>
      </c>
      <c r="L21" s="99" t="str">
        <f>'Course List'!L53</f>
        <v xml:space="preserve"> ---</v>
      </c>
    </row>
    <row r="22" spans="1:12" ht="21" x14ac:dyDescent="0.3">
      <c r="A22" s="99" t="str">
        <f>'Course List'!A54</f>
        <v>  CE</v>
      </c>
      <c r="B22" s="99" t="str">
        <f>'Course List'!B54</f>
        <v> Civil Engineering</v>
      </c>
      <c r="C22" s="99" t="str">
        <f>'Course List'!C54</f>
        <v>CE 6209</v>
      </c>
      <c r="D22" s="99" t="str">
        <f>'Course List'!D54</f>
        <v>  223</v>
      </c>
      <c r="E22" s="99" t="str">
        <f>'Course List'!E54</f>
        <v> Mechanics/ Composite Materials</v>
      </c>
      <c r="F22" s="99">
        <f>'Course List'!F54</f>
        <v>3</v>
      </c>
      <c r="G22" s="99" t="str">
        <f>'Course List'!G54</f>
        <v>S (Odd)</v>
      </c>
      <c r="H22" s="99" t="str">
        <f>'Course List'!H54</f>
        <v>CE 3240 (122)</v>
      </c>
      <c r="I22" s="99" t="str">
        <f>'Course List'!I54</f>
        <v>T</v>
      </c>
      <c r="J22" s="99" t="str">
        <f>'Course List'!J54</f>
        <v xml:space="preserve"> ---</v>
      </c>
      <c r="K22" s="99" t="str">
        <f>'Course List'!K54</f>
        <v>Manzari</v>
      </c>
      <c r="L22" s="99" t="str">
        <f>'Course List'!L54</f>
        <v xml:space="preserve"> ---</v>
      </c>
    </row>
    <row r="23" spans="1:12" ht="103.5" customHeight="1" x14ac:dyDescent="0.3">
      <c r="A23" s="99" t="str">
        <f>'Course List'!A55</f>
        <v>  CE</v>
      </c>
      <c r="B23" s="99" t="str">
        <f>'Course List'!B55</f>
        <v> Civil Engineering</v>
      </c>
      <c r="C23" s="99" t="str">
        <f>'Course List'!C55</f>
        <v>CE 6210</v>
      </c>
      <c r="D23" s="99" t="str">
        <f>'Course List'!D55</f>
        <v>  227</v>
      </c>
      <c r="E23" s="99" t="str">
        <f>'Course List'!E55</f>
        <v> Intro to Finite Elmnt Analysis</v>
      </c>
      <c r="F23" s="99">
        <f>'Course List'!F55</f>
        <v>3</v>
      </c>
      <c r="G23" s="99" t="str">
        <f>'Course List'!G55</f>
        <v>F</v>
      </c>
      <c r="H23" s="99" t="str">
        <f>'Course List'!H55</f>
        <v>Proficiency in one computer language
and
CE 2220 (120) &amp; CE3240 (122)</v>
      </c>
      <c r="I23" s="99" t="str">
        <f>'Course List'!I55</f>
        <v>T</v>
      </c>
      <c r="J23" s="99" t="str">
        <f>'Course List'!J55</f>
        <v xml:space="preserve"> ---</v>
      </c>
      <c r="K23" s="99" t="str">
        <f>'Course List'!K55</f>
        <v>Haque</v>
      </c>
      <c r="L23" s="99" t="str">
        <f>'Course List'!L55</f>
        <v>Core Course for M.Sc. Eng. Mech. Students
Core Course for M.Sc. Geo. Eng. Students
Core Course for M.Sc. Struct. Eng. Students
Core Course for M.Sc. Trans. Eng. Students</v>
      </c>
    </row>
    <row r="24" spans="1:12" ht="21" x14ac:dyDescent="0.3">
      <c r="A24" s="99" t="str">
        <f>'Course List'!A56</f>
        <v>  CE</v>
      </c>
      <c r="B24" s="99" t="str">
        <f>'Course List'!B56</f>
        <v> Civil Engineering</v>
      </c>
      <c r="C24" s="99" t="str">
        <f>'Course List'!C56</f>
        <v>CE 6301</v>
      </c>
      <c r="D24" s="99" t="str">
        <f>'Course List'!D56</f>
        <v>  206</v>
      </c>
      <c r="E24" s="99" t="str">
        <f>'Course List'!E56</f>
        <v> Design of Reinforced Concrete</v>
      </c>
      <c r="F24" s="100">
        <f>'Course List'!F56</f>
        <v>3</v>
      </c>
      <c r="G24" s="101" t="str">
        <f>'Course List'!G56</f>
        <v>F</v>
      </c>
      <c r="H24" s="108" t="str">
        <f>'Course List'!H56</f>
        <v>CE 3310 (192)</v>
      </c>
      <c r="I24" s="99" t="str">
        <f>'Course List'!I56</f>
        <v xml:space="preserve"> ---</v>
      </c>
      <c r="J24" s="101" t="str">
        <f>'Course List'!J56</f>
        <v>D/T</v>
      </c>
      <c r="K24" s="100" t="str">
        <f>'Course List'!K56</f>
        <v>Badie</v>
      </c>
      <c r="L24" s="107" t="str">
        <f>'Course List'!L56</f>
        <v>Concrete</v>
      </c>
    </row>
    <row r="25" spans="1:12" ht="21" x14ac:dyDescent="0.3">
      <c r="A25" s="99" t="str">
        <f>'Course List'!A57</f>
        <v>  CE</v>
      </c>
      <c r="B25" s="99" t="str">
        <f>'Course List'!B57</f>
        <v> Civil Engineering</v>
      </c>
      <c r="C25" s="99" t="str">
        <f>'Course List'!C57</f>
        <v>CE 6302</v>
      </c>
      <c r="D25" s="99" t="str">
        <f>'Course List'!D57</f>
        <v>  207</v>
      </c>
      <c r="E25" s="99" t="str">
        <f>'Course List'!E57</f>
        <v> Prestressed Concrete Structure</v>
      </c>
      <c r="F25" s="100">
        <f>'Course List'!F57</f>
        <v>3</v>
      </c>
      <c r="G25" s="101" t="str">
        <f>'Course List'!G57</f>
        <v>S</v>
      </c>
      <c r="H25" s="108" t="str">
        <f>'Course List'!H57</f>
        <v>CE 3310 (192)</v>
      </c>
      <c r="I25" s="99" t="str">
        <f>'Course List'!I57</f>
        <v xml:space="preserve"> ---</v>
      </c>
      <c r="J25" s="101" t="str">
        <f>'Course List'!J57</f>
        <v>D/T</v>
      </c>
      <c r="K25" s="100" t="str">
        <f>'Course List'!K57</f>
        <v>Badie</v>
      </c>
      <c r="L25" s="107" t="str">
        <f>'Course List'!L57</f>
        <v>Concrete</v>
      </c>
    </row>
    <row r="26" spans="1:12" ht="21" x14ac:dyDescent="0.3">
      <c r="A26" s="99" t="str">
        <f>'Course List'!A58</f>
        <v>  CE</v>
      </c>
      <c r="B26" s="99" t="str">
        <f>'Course List'!B58</f>
        <v> Civil Engineering</v>
      </c>
      <c r="C26" s="99" t="str">
        <f>'Course List'!C58</f>
        <v>CE 6310</v>
      </c>
      <c r="D26" s="99" t="str">
        <f>'Course List'!D58</f>
        <v>  208</v>
      </c>
      <c r="E26" s="99" t="str">
        <f>'Course List'!E58</f>
        <v> Advanced Reinforced Concrete</v>
      </c>
      <c r="F26" s="100">
        <f>'Course List'!F58</f>
        <v>3</v>
      </c>
      <c r="G26" s="101" t="str">
        <f>'Course List'!G58</f>
        <v>AS ARRANG.</v>
      </c>
      <c r="H26" s="108" t="str">
        <f>'Course List'!H58</f>
        <v>CE6301 (206)</v>
      </c>
      <c r="I26" s="99" t="str">
        <f>'Course List'!I58</f>
        <v xml:space="preserve"> ---</v>
      </c>
      <c r="J26" s="101" t="str">
        <f>'Course List'!J58</f>
        <v>D/T</v>
      </c>
      <c r="K26" s="100" t="str">
        <f>'Course List'!K58</f>
        <v>Badie</v>
      </c>
      <c r="L26" s="107" t="str">
        <f>'Course List'!L58</f>
        <v>Concrete</v>
      </c>
    </row>
    <row r="27" spans="1:12" ht="21" x14ac:dyDescent="0.3">
      <c r="A27" s="99" t="str">
        <f>'Course List'!A59</f>
        <v>  CE</v>
      </c>
      <c r="B27" s="99" t="str">
        <f>'Course List'!B59</f>
        <v> Civil Engineering</v>
      </c>
      <c r="C27" s="99" t="str">
        <f>'Course List'!C59</f>
        <v>CE 6311</v>
      </c>
      <c r="D27" s="99" t="str">
        <f>'Course List'!D59</f>
        <v>  209</v>
      </c>
      <c r="E27" s="99" t="str">
        <f>'Course List'!E59</f>
        <v> Bridge Design</v>
      </c>
      <c r="F27" s="100">
        <f>'Course List'!F59</f>
        <v>3</v>
      </c>
      <c r="G27" s="101" t="str">
        <f>'Course List'!G59</f>
        <v>AS ARRANG.</v>
      </c>
      <c r="H27" s="108" t="str">
        <f>'Course List'!H59</f>
        <v>CE6302 (207)</v>
      </c>
      <c r="I27" s="99" t="str">
        <f>'Course List'!I59</f>
        <v xml:space="preserve"> ---</v>
      </c>
      <c r="J27" s="101" t="str">
        <f>'Course List'!J59</f>
        <v>D/T</v>
      </c>
      <c r="K27" s="100" t="str">
        <f>'Course List'!K59</f>
        <v>Badie</v>
      </c>
      <c r="L27" s="107" t="str">
        <f>'Course List'!L59</f>
        <v>Concrete</v>
      </c>
    </row>
    <row r="28" spans="1:12" ht="21" x14ac:dyDescent="0.3">
      <c r="A28" s="99" t="str">
        <f>'Course List'!A60</f>
        <v>  CE</v>
      </c>
      <c r="B28" s="99" t="str">
        <f>'Course List'!B60</f>
        <v> Civil Engineering</v>
      </c>
      <c r="C28" s="99" t="str">
        <f>'Course List'!C60</f>
        <v>CE 6320</v>
      </c>
      <c r="D28" s="99" t="str">
        <f>'Course List'!D60</f>
        <v>  211</v>
      </c>
      <c r="E28" s="99" t="str">
        <f>'Course List'!E60</f>
        <v> Design of Metal Structures</v>
      </c>
      <c r="F28" s="100">
        <f>'Course List'!F60</f>
        <v>3</v>
      </c>
      <c r="G28" s="101" t="str">
        <f>'Course List'!G60</f>
        <v>S</v>
      </c>
      <c r="H28" s="108" t="str">
        <f>'Course List'!H60</f>
        <v>CE4320 (191)</v>
      </c>
      <c r="I28" s="99" t="str">
        <f>'Course List'!I60</f>
        <v xml:space="preserve"> ---</v>
      </c>
      <c r="J28" s="101" t="str">
        <f>'Course List'!J60</f>
        <v>D/T</v>
      </c>
      <c r="K28" s="100" t="str">
        <f>'Course List'!K60</f>
        <v>Roddis</v>
      </c>
      <c r="L28" s="107" t="str">
        <f>'Course List'!L60</f>
        <v>Steel</v>
      </c>
    </row>
    <row r="29" spans="1:12" ht="21" x14ac:dyDescent="0.3">
      <c r="A29" s="99" t="str">
        <f>'Course List'!A61</f>
        <v>  CE</v>
      </c>
      <c r="B29" s="99" t="str">
        <f>'Course List'!B61</f>
        <v> Civil Engineering</v>
      </c>
      <c r="C29" s="99" t="str">
        <f>'Course List'!C61</f>
        <v>CE 6321</v>
      </c>
      <c r="D29" s="99" t="str">
        <f>'Course List'!D61</f>
        <v>  212</v>
      </c>
      <c r="E29" s="99" t="str">
        <f>'Course List'!E61</f>
        <v> Advanced Metal Structures</v>
      </c>
      <c r="F29" s="100">
        <f>'Course List'!F61</f>
        <v>3</v>
      </c>
      <c r="G29" s="101" t="str">
        <f>'Course List'!G61</f>
        <v>AS ARRANG.</v>
      </c>
      <c r="H29" s="108" t="str">
        <f>'Course List'!H61</f>
        <v>CE6320 (211)</v>
      </c>
      <c r="I29" s="99" t="str">
        <f>'Course List'!I61</f>
        <v xml:space="preserve"> ---</v>
      </c>
      <c r="J29" s="101" t="str">
        <f>'Course List'!J61</f>
        <v>D/T</v>
      </c>
      <c r="K29" s="100" t="str">
        <f>'Course List'!K61</f>
        <v>Roddis</v>
      </c>
      <c r="L29" s="107" t="str">
        <f>'Course List'!L61</f>
        <v>Steel</v>
      </c>
    </row>
    <row r="30" spans="1:12" ht="21" x14ac:dyDescent="0.3">
      <c r="A30" s="99" t="str">
        <f>'Course List'!A62</f>
        <v>  CE</v>
      </c>
      <c r="B30" s="99" t="str">
        <f>'Course List'!B62</f>
        <v> Civil Engineering</v>
      </c>
      <c r="C30" s="99" t="str">
        <f>'Course List'!C62</f>
        <v>CE 6340</v>
      </c>
      <c r="D30" s="99" t="str">
        <f>'Course List'!D62</f>
        <v>  216</v>
      </c>
      <c r="E30" s="99" t="str">
        <f>'Course List'!E62</f>
        <v> Structural Dynamics</v>
      </c>
      <c r="F30" s="100">
        <f>'Course List'!F62</f>
        <v>3</v>
      </c>
      <c r="G30" s="101" t="str">
        <f>'Course List'!G62</f>
        <v>F (Odd)</v>
      </c>
      <c r="H30" s="108" t="str">
        <f>'Course List'!H62</f>
        <v>CE3240 (122) or equivalent</v>
      </c>
      <c r="I30" s="99" t="str">
        <f>'Course List'!I62</f>
        <v>T</v>
      </c>
      <c r="J30" s="101" t="str">
        <f>'Course List'!J62</f>
        <v xml:space="preserve"> ---</v>
      </c>
      <c r="K30" s="100" t="str">
        <f>'Course List'!K62</f>
        <v>Manzari</v>
      </c>
      <c r="L30" s="107" t="str">
        <f>'Course List'!L62</f>
        <v xml:space="preserve"> ---</v>
      </c>
    </row>
    <row r="31" spans="1:12" ht="21" x14ac:dyDescent="0.3">
      <c r="A31" s="99" t="str">
        <f>'Course List'!A63</f>
        <v>  CE</v>
      </c>
      <c r="B31" s="99" t="str">
        <f>'Course List'!B63</f>
        <v> Civil Engineering</v>
      </c>
      <c r="C31" s="99" t="str">
        <f>'Course List'!C63</f>
        <v>CE 6341</v>
      </c>
      <c r="D31" s="99" t="str">
        <f>'Course List'!D63</f>
        <v>  217</v>
      </c>
      <c r="E31" s="99" t="str">
        <f>'Course List'!E63</f>
        <v> Random Vibration of Structures</v>
      </c>
      <c r="F31" s="100">
        <f>'Course List'!F63</f>
        <v>3</v>
      </c>
      <c r="G31" s="101" t="str">
        <f>'Course List'!G63</f>
        <v>S (Even)</v>
      </c>
      <c r="H31" s="108" t="str">
        <f>'Course List'!H63</f>
        <v>ApSc 3115 (115) &amp; CE6340 (216) (or equivalent)</v>
      </c>
      <c r="I31" s="99" t="str">
        <f>'Course List'!I63</f>
        <v>T</v>
      </c>
      <c r="J31" s="101" t="str">
        <f>'Course List'!J63</f>
        <v xml:space="preserve"> ---</v>
      </c>
      <c r="K31" s="100" t="str">
        <f>'Course List'!K63</f>
        <v>Staff</v>
      </c>
      <c r="L31" s="107" t="str">
        <f>'Course List'!L63</f>
        <v xml:space="preserve"> ---</v>
      </c>
    </row>
    <row r="32" spans="1:12" ht="21" x14ac:dyDescent="0.3">
      <c r="A32" s="99" t="str">
        <f>'Course List'!A64</f>
        <v>  CE</v>
      </c>
      <c r="B32" s="99" t="str">
        <f>'Course List'!B64</f>
        <v> Civil Engineering</v>
      </c>
      <c r="C32" s="99" t="str">
        <f>'Course List'!C64</f>
        <v>CE 6342</v>
      </c>
      <c r="D32" s="99" t="str">
        <f>'Course List'!D64</f>
        <v>  218</v>
      </c>
      <c r="E32" s="99" t="str">
        <f>'Course List'!E64</f>
        <v> Structural Dgn Resist Nat Haz</v>
      </c>
      <c r="F32" s="100">
        <f>'Course List'!F64</f>
        <v>3</v>
      </c>
      <c r="G32" s="101" t="str">
        <f>'Course List'!G64</f>
        <v>S</v>
      </c>
      <c r="H32" s="108" t="str">
        <f>'Course List'!H64</f>
        <v>CE 3240 (122), CE 4340 (196), 6340  or 6701</v>
      </c>
      <c r="I32" s="99" t="str">
        <f>'Course List'!I64</f>
        <v>T</v>
      </c>
      <c r="J32" s="101" t="str">
        <f>'Course List'!J64</f>
        <v xml:space="preserve"> ---</v>
      </c>
      <c r="K32" s="100" t="str">
        <f>'Course List'!K64</f>
        <v>Silva</v>
      </c>
      <c r="L32" s="107" t="str">
        <f>'Course List'!L64</f>
        <v>Core Course for M.Sc. Struct. Eng. Students</v>
      </c>
    </row>
    <row r="33" spans="1:12" ht="21" x14ac:dyDescent="0.3">
      <c r="A33" s="99" t="str">
        <f>'Course List'!A65</f>
        <v>  CE</v>
      </c>
      <c r="B33" s="99" t="str">
        <f>'Course List'!B65</f>
        <v> Civil Engineering</v>
      </c>
      <c r="C33" s="99" t="str">
        <f>'Course List'!C65</f>
        <v>CE 6350</v>
      </c>
      <c r="D33" s="99" t="str">
        <f>'Course List'!D65</f>
        <v>  225</v>
      </c>
      <c r="E33" s="99" t="str">
        <f>'Course List'!E65</f>
        <v> Intro to Biomechanics</v>
      </c>
      <c r="F33" s="100">
        <f>'Course List'!F65</f>
        <v>3</v>
      </c>
      <c r="G33" s="101" t="str">
        <f>'Course List'!G65</f>
        <v>S</v>
      </c>
      <c r="H33" s="108" t="str">
        <f>'Course List'!H65</f>
        <v>CE 2220 (120)</v>
      </c>
      <c r="I33" s="99" t="str">
        <f>'Course List'!I65</f>
        <v>T</v>
      </c>
      <c r="J33" s="101" t="str">
        <f>'Course List'!J65</f>
        <v xml:space="preserve"> ---</v>
      </c>
      <c r="K33" s="100" t="str">
        <f>'Course List'!K65</f>
        <v>Eskandarian</v>
      </c>
      <c r="L33" s="107" t="str">
        <f>'Course List'!L65</f>
        <v xml:space="preserve"> ---</v>
      </c>
    </row>
    <row r="34" spans="1:12" ht="21" x14ac:dyDescent="0.3">
      <c r="A34" s="99" t="str">
        <f>'Course List'!A66</f>
        <v>  CE</v>
      </c>
      <c r="B34" s="99" t="str">
        <f>'Course List'!B66</f>
        <v> Civil Engineering</v>
      </c>
      <c r="C34" s="99" t="str">
        <f>'Course List'!C66</f>
        <v>CE 6401</v>
      </c>
      <c r="D34" s="99" t="str">
        <f>'Course List'!D66</f>
        <v>  230</v>
      </c>
      <c r="E34" s="99" t="str">
        <f>'Course List'!E66</f>
        <v> Fundamentals of Soil Behavior</v>
      </c>
      <c r="F34" s="100">
        <f>'Course List'!F66</f>
        <v>3</v>
      </c>
      <c r="G34" s="101" t="str">
        <f>'Course List'!G66</f>
        <v>F (Even)</v>
      </c>
      <c r="H34" s="108" t="str">
        <f>'Course List'!H66</f>
        <v>CE 4410 (168) or equivalent</v>
      </c>
      <c r="I34" s="99" t="str">
        <f>'Course List'!I66</f>
        <v>T</v>
      </c>
      <c r="J34" s="101" t="str">
        <f>'Course List'!J66</f>
        <v xml:space="preserve"> ---</v>
      </c>
      <c r="K34" s="100" t="str">
        <f>'Course List'!K66</f>
        <v>Manzari</v>
      </c>
      <c r="L34" s="107" t="str">
        <f>'Course List'!L66</f>
        <v>Geo. Tech.</v>
      </c>
    </row>
    <row r="35" spans="1:12" ht="21" x14ac:dyDescent="0.3">
      <c r="A35" s="99" t="str">
        <f>'Course List'!A67</f>
        <v>  CE</v>
      </c>
      <c r="B35" s="99" t="str">
        <f>'Course List'!B67</f>
        <v> Civil Engineering</v>
      </c>
      <c r="C35" s="99" t="str">
        <f>'Course List'!C67</f>
        <v>CE 6402</v>
      </c>
      <c r="D35" s="99" t="str">
        <f>'Course List'!D67</f>
        <v>  231</v>
      </c>
      <c r="E35" s="99" t="str">
        <f>'Course List'!E67</f>
        <v> Theoretical Soil Mechanics</v>
      </c>
      <c r="F35" s="100">
        <f>'Course List'!F67</f>
        <v>3</v>
      </c>
      <c r="G35" s="101" t="str">
        <f>'Course List'!G67</f>
        <v>F (Odd)</v>
      </c>
      <c r="H35" s="108" t="str">
        <f>'Course List'!H67</f>
        <v>CE4410 (168) (or equivalent)</v>
      </c>
      <c r="I35" s="99" t="str">
        <f>'Course List'!I67</f>
        <v>T</v>
      </c>
      <c r="J35" s="101" t="str">
        <f>'Course List'!J67</f>
        <v xml:space="preserve"> ---</v>
      </c>
      <c r="K35" s="100" t="str">
        <f>'Course List'!K67</f>
        <v>Manzari</v>
      </c>
      <c r="L35" s="107" t="str">
        <f>'Course List'!L67</f>
        <v>Core Course for M.Sc. Geo. Eng. Students</v>
      </c>
    </row>
    <row r="36" spans="1:12" ht="21" x14ac:dyDescent="0.3">
      <c r="A36" s="99" t="str">
        <f>'Course List'!A68</f>
        <v>  CE</v>
      </c>
      <c r="B36" s="99" t="str">
        <f>'Course List'!B68</f>
        <v> Civil Engineering</v>
      </c>
      <c r="C36" s="99" t="str">
        <f>'Course List'!C68</f>
        <v>CE 6403</v>
      </c>
      <c r="D36" s="99" t="str">
        <f>'Course List'!D68</f>
        <v>  232</v>
      </c>
      <c r="E36" s="99" t="str">
        <f>'Course List'!E68</f>
        <v> Geotechnical Engineering</v>
      </c>
      <c r="F36" s="100">
        <f>'Course List'!F68</f>
        <v>3</v>
      </c>
      <c r="G36" s="101" t="str">
        <f>'Course List'!G68</f>
        <v>S</v>
      </c>
      <c r="H36" s="108" t="str">
        <f>'Course List'!H68</f>
        <v>CE 4410 (168) or equivalent</v>
      </c>
      <c r="I36" s="99" t="str">
        <f>'Course List'!I68</f>
        <v xml:space="preserve"> ---</v>
      </c>
      <c r="J36" s="101" t="str">
        <f>'Course List'!J68</f>
        <v>D/T</v>
      </c>
      <c r="K36" s="100" t="str">
        <f>'Course List'!K68</f>
        <v>Manzari</v>
      </c>
      <c r="L36" s="107" t="str">
        <f>'Course List'!L68</f>
        <v>Geo. Tech.</v>
      </c>
    </row>
    <row r="37" spans="1:12" ht="21" x14ac:dyDescent="0.3">
      <c r="A37" s="99" t="str">
        <f>'Course List'!A69</f>
        <v>  CE</v>
      </c>
      <c r="B37" s="99" t="str">
        <f>'Course List'!B69</f>
        <v> Civil Engineering</v>
      </c>
      <c r="C37" s="99" t="str">
        <f>'Course List'!C69</f>
        <v>CE 6404</v>
      </c>
      <c r="D37" s="99" t="str">
        <f>'Course List'!D69</f>
        <v>  233</v>
      </c>
      <c r="E37" s="99" t="str">
        <f>'Course List'!E69</f>
        <v> Geotech Earthquake Engr</v>
      </c>
      <c r="F37" s="100">
        <f>'Course List'!F69</f>
        <v>3</v>
      </c>
      <c r="G37" s="101" t="str">
        <f>'Course List'!G69</f>
        <v>AS ARRANG.</v>
      </c>
      <c r="H37" s="108" t="str">
        <f>'Course List'!H69</f>
        <v>CE 4410 (168) or equivalent</v>
      </c>
      <c r="I37" s="99" t="str">
        <f>'Course List'!I69</f>
        <v xml:space="preserve"> ---</v>
      </c>
      <c r="J37" s="101" t="str">
        <f>'Course List'!J69</f>
        <v>D/T</v>
      </c>
      <c r="K37" s="100" t="str">
        <f>'Course List'!K69</f>
        <v>Manzari</v>
      </c>
      <c r="L37" s="107" t="str">
        <f>'Course List'!L69</f>
        <v>Geo. Tech.</v>
      </c>
    </row>
    <row r="38" spans="1:12" ht="21" x14ac:dyDescent="0.3">
      <c r="A38" s="99" t="str">
        <f>'Course List'!A70</f>
        <v>  CE</v>
      </c>
      <c r="B38" s="99" t="str">
        <f>'Course List'!B70</f>
        <v> Civil Engineering</v>
      </c>
      <c r="C38" s="99" t="str">
        <f>'Course List'!C70</f>
        <v>CE 6405</v>
      </c>
      <c r="D38" s="99" t="str">
        <f>'Course List'!D70</f>
        <v>  234</v>
      </c>
      <c r="E38" s="99" t="str">
        <f>'Course List'!E70</f>
        <v> Rock Engineering</v>
      </c>
      <c r="F38" s="100">
        <f>'Course List'!F70</f>
        <v>3</v>
      </c>
      <c r="G38" s="101" t="str">
        <f>'Course List'!G70</f>
        <v>AS ARRANG.</v>
      </c>
      <c r="H38" s="108" t="str">
        <f>'Course List'!H70</f>
        <v>CE 4410 (168) or equivalent</v>
      </c>
      <c r="I38" s="99" t="str">
        <f>'Course List'!I70</f>
        <v xml:space="preserve"> ---</v>
      </c>
      <c r="J38" s="101" t="str">
        <f>'Course List'!J70</f>
        <v>D/T</v>
      </c>
      <c r="K38" s="100" t="str">
        <f>'Course List'!K70</f>
        <v>Manzari</v>
      </c>
      <c r="L38" s="107" t="str">
        <f>'Course List'!L70</f>
        <v>Geo. Tech.</v>
      </c>
    </row>
    <row r="39" spans="1:12" ht="21" x14ac:dyDescent="0.3">
      <c r="A39" s="99" t="str">
        <f>'Course List'!A71</f>
        <v>  CE</v>
      </c>
      <c r="B39" s="99" t="str">
        <f>'Course List'!B71</f>
        <v> Civil Engineering</v>
      </c>
      <c r="C39" s="99" t="str">
        <f>'Course List'!C71</f>
        <v>CE 6501</v>
      </c>
      <c r="D39" s="99" t="str">
        <f>'Course List'!D71</f>
        <v>  240</v>
      </c>
      <c r="E39" s="99" t="str">
        <f>'Course List'!E71</f>
        <v> Environmental Chemistry</v>
      </c>
      <c r="F39" s="100">
        <f>'Course List'!F71</f>
        <v>3</v>
      </c>
      <c r="G39" s="101" t="str">
        <f>'Course List'!G71</f>
        <v>F</v>
      </c>
      <c r="H39" s="108" t="str">
        <f>'Course List'!H71</f>
        <v>Chem 1111 (11), Chem 1112 (12)</v>
      </c>
      <c r="I39" s="99" t="str">
        <f>'Course List'!I71</f>
        <v>T</v>
      </c>
      <c r="J39" s="101" t="str">
        <f>'Course List'!J71</f>
        <v xml:space="preserve"> ---</v>
      </c>
      <c r="K39" s="100" t="str">
        <f>'Course List'!K71</f>
        <v>Riffat</v>
      </c>
      <c r="L39" s="107" t="str">
        <f>'Course List'!L71</f>
        <v>Env. Eng.</v>
      </c>
    </row>
    <row r="40" spans="1:12" ht="21" x14ac:dyDescent="0.3">
      <c r="A40" s="99" t="str">
        <f>'Course List'!A72</f>
        <v>  CE</v>
      </c>
      <c r="B40" s="99" t="str">
        <f>'Course List'!B72</f>
        <v> Civil Engineering</v>
      </c>
      <c r="C40" s="99" t="str">
        <f>'Course List'!C72</f>
        <v>CE 6502</v>
      </c>
      <c r="D40" s="99" t="str">
        <f>'Course List'!D72</f>
        <v>  241</v>
      </c>
      <c r="E40" s="99" t="str">
        <f>'Course List'!E72</f>
        <v> Adv Sanitary Engr Design</v>
      </c>
      <c r="F40" s="100">
        <f>'Course List'!F72</f>
        <v>3</v>
      </c>
      <c r="G40" s="101" t="str">
        <f>'Course List'!G72</f>
        <v>S</v>
      </c>
      <c r="H40" s="108" t="str">
        <f>'Course List'!H72</f>
        <v>CE 4530 (197)</v>
      </c>
      <c r="I40" s="99" t="str">
        <f>'Course List'!I72</f>
        <v xml:space="preserve"> ---</v>
      </c>
      <c r="J40" s="101" t="str">
        <f>'Course List'!J72</f>
        <v>D/T</v>
      </c>
      <c r="K40" s="100" t="str">
        <f>'Course List'!K72</f>
        <v>Riffat</v>
      </c>
      <c r="L40" s="107" t="str">
        <f>'Course List'!L72</f>
        <v>Reqd course for BS env option</v>
      </c>
    </row>
    <row r="41" spans="1:12" ht="42" x14ac:dyDescent="0.3">
      <c r="A41" s="99" t="str">
        <f>'Course List'!A73</f>
        <v>  CE</v>
      </c>
      <c r="B41" s="99" t="str">
        <f>'Course List'!B73</f>
        <v> Civil Engineering</v>
      </c>
      <c r="C41" s="99" t="str">
        <f>'Course List'!C73</f>
        <v>CE 6503</v>
      </c>
      <c r="D41" s="99" t="str">
        <f>'Course List'!D73</f>
        <v>  242</v>
      </c>
      <c r="E41" s="99" t="str">
        <f>'Course List'!E73</f>
        <v> Principles of Envr Engr</v>
      </c>
      <c r="F41" s="100">
        <f>'Course List'!F73</f>
        <v>3</v>
      </c>
      <c r="G41" s="101" t="str">
        <f>'Course List'!G73</f>
        <v>F</v>
      </c>
      <c r="H41" s="108" t="str">
        <f>'Course List'!H73</f>
        <v>CE 3520 or equivalent</v>
      </c>
      <c r="I41" s="99" t="str">
        <f>'Course List'!I73</f>
        <v>T</v>
      </c>
      <c r="J41" s="101" t="str">
        <f>'Course List'!J73</f>
        <v xml:space="preserve"> ---</v>
      </c>
      <c r="K41" s="100" t="str">
        <f>'Course List'!K73</f>
        <v>Riffat</v>
      </c>
      <c r="L41" s="107" t="str">
        <f>'Course List'!L73</f>
        <v>Core Course for M.Sc. Env. Eng. Students
Core Course for M.Sc. Water R. Students</v>
      </c>
    </row>
    <row r="42" spans="1:12" ht="21" x14ac:dyDescent="0.3">
      <c r="A42" s="99" t="str">
        <f>'Course List'!A74</f>
        <v>  CE</v>
      </c>
      <c r="B42" s="99" t="str">
        <f>'Course List'!B74</f>
        <v> Civil Engineering</v>
      </c>
      <c r="C42" s="99" t="str">
        <f>'Course List'!C74</f>
        <v>CE 6504</v>
      </c>
      <c r="D42" s="99" t="str">
        <f>'Course List'!D74</f>
        <v>  243</v>
      </c>
      <c r="E42" s="99" t="str">
        <f>'Course List'!E74</f>
        <v> Water/Waste Treatment Process</v>
      </c>
      <c r="F42" s="100">
        <f>'Course List'!F74</f>
        <v>3</v>
      </c>
      <c r="G42" s="101" t="str">
        <f>'Course List'!G74</f>
        <v>S</v>
      </c>
      <c r="H42" s="108" t="str">
        <f>'Course List'!H74</f>
        <v>CE 6503 (242)</v>
      </c>
      <c r="I42" s="99" t="str">
        <f>'Course List'!I74</f>
        <v xml:space="preserve"> ---</v>
      </c>
      <c r="J42" s="101" t="str">
        <f>'Course List'!J74</f>
        <v>D/T</v>
      </c>
      <c r="K42" s="100" t="str">
        <f>'Course List'!K74</f>
        <v>Riffat</v>
      </c>
      <c r="L42" s="107" t="str">
        <f>'Course List'!L74</f>
        <v>Env. Eng.</v>
      </c>
    </row>
    <row r="43" spans="1:12" ht="21" x14ac:dyDescent="0.3">
      <c r="A43" s="99" t="str">
        <f>'Course List'!A75</f>
        <v>  CE</v>
      </c>
      <c r="B43" s="99" t="str">
        <f>'Course List'!B75</f>
        <v> Civil Engineering</v>
      </c>
      <c r="C43" s="99" t="str">
        <f>'Course List'!C75</f>
        <v>CE 6505</v>
      </c>
      <c r="D43" s="99" t="str">
        <f>'Course List'!D75</f>
        <v>  244</v>
      </c>
      <c r="E43" s="99" t="str">
        <f>'Course List'!E75</f>
        <v> Environmental Impact Assessmen</v>
      </c>
      <c r="F43" s="100">
        <f>'Course List'!F75</f>
        <v>3</v>
      </c>
      <c r="G43" s="101" t="str">
        <f>'Course List'!G75</f>
        <v>F</v>
      </c>
      <c r="H43" s="108" t="str">
        <f>'Course List'!H75</f>
        <v>CE 3520 (194) or equivalent</v>
      </c>
      <c r="I43" s="99" t="str">
        <f>'Course List'!I75</f>
        <v>T</v>
      </c>
      <c r="J43" s="101" t="str">
        <f>'Course List'!J75</f>
        <v xml:space="preserve"> ---</v>
      </c>
      <c r="K43" s="100" t="str">
        <f>'Course List'!K75</f>
        <v>Riffat</v>
      </c>
      <c r="L43" s="107" t="str">
        <f>'Course List'!L75</f>
        <v>Env. Eng.</v>
      </c>
    </row>
    <row r="44" spans="1:12" ht="21" x14ac:dyDescent="0.3">
      <c r="A44" s="99" t="str">
        <f>'Course List'!A76</f>
        <v>  CE</v>
      </c>
      <c r="B44" s="99" t="str">
        <f>'Course List'!B76</f>
        <v> Civil Engineering</v>
      </c>
      <c r="C44" s="99" t="str">
        <f>'Course List'!C76</f>
        <v>CE 6506</v>
      </c>
      <c r="D44" s="99" t="str">
        <f>'Course List'!D76</f>
        <v>  245</v>
      </c>
      <c r="E44" s="99" t="str">
        <f>'Course List'!E76</f>
        <v> Microbiology for EV Engrs</v>
      </c>
      <c r="F44" s="100">
        <f>'Course List'!F76</f>
        <v>3</v>
      </c>
      <c r="G44" s="101" t="str">
        <f>'Course List'!G76</f>
        <v>S (Even)</v>
      </c>
      <c r="H44" s="108" t="str">
        <f>'Course List'!H76</f>
        <v>CE 3520 (194) or equivalent</v>
      </c>
      <c r="I44" s="99" t="str">
        <f>'Course List'!I76</f>
        <v>---</v>
      </c>
      <c r="J44" s="101" t="str">
        <f>'Course List'!J76</f>
        <v>D/T</v>
      </c>
      <c r="K44" s="100" t="str">
        <f>'Course List'!K76</f>
        <v>Riffat</v>
      </c>
      <c r="L44" s="107" t="str">
        <f>'Course List'!L76</f>
        <v>Env. Eng.</v>
      </c>
    </row>
    <row r="45" spans="1:12" ht="21" x14ac:dyDescent="0.3">
      <c r="A45" s="99" t="str">
        <f>'Course List'!A77</f>
        <v>  CE</v>
      </c>
      <c r="B45" s="99" t="str">
        <f>'Course List'!B77</f>
        <v> Civil Engineering</v>
      </c>
      <c r="C45" s="99" t="str">
        <f>'Course List'!C77</f>
        <v>CE 6507</v>
      </c>
      <c r="D45" s="99" t="str">
        <f>'Course List'!D77</f>
        <v>  246</v>
      </c>
      <c r="E45" s="99" t="str">
        <f>'Course List'!E77</f>
        <v> Advanced Treatment Processes</v>
      </c>
      <c r="F45" s="100">
        <f>'Course List'!F77</f>
        <v>3</v>
      </c>
      <c r="G45" s="101" t="str">
        <f>'Course List'!G77</f>
        <v>F (Even)</v>
      </c>
      <c r="H45" s="108" t="str">
        <f>'Course List'!H77</f>
        <v>CE 6504 (233) and Graduate standing</v>
      </c>
      <c r="I45" s="99" t="str">
        <f>'Course List'!I77</f>
        <v>T</v>
      </c>
      <c r="J45" s="101" t="str">
        <f>'Course List'!J77</f>
        <v xml:space="preserve"> ---</v>
      </c>
      <c r="K45" s="100" t="str">
        <f>'Course List'!K77</f>
        <v>Riffat</v>
      </c>
      <c r="L45" s="107" t="str">
        <f>'Course List'!L77</f>
        <v>Env. Eng.</v>
      </c>
    </row>
    <row r="46" spans="1:12" ht="21" x14ac:dyDescent="0.3">
      <c r="A46" s="99" t="str">
        <f>'Course List'!A78</f>
        <v>  CE</v>
      </c>
      <c r="B46" s="99" t="str">
        <f>'Course List'!B78</f>
        <v> Civil Engineering</v>
      </c>
      <c r="C46" s="99" t="str">
        <f>'Course List'!C78</f>
        <v>CE 6508</v>
      </c>
      <c r="D46" s="99" t="str">
        <f>'Course List'!D78</f>
        <v>  247</v>
      </c>
      <c r="E46" s="99" t="str">
        <f>'Course List'!E78</f>
        <v> Industrial Waste Treatment</v>
      </c>
      <c r="F46" s="100">
        <f>'Course List'!F78</f>
        <v>3</v>
      </c>
      <c r="G46" s="101" t="str">
        <f>'Course List'!G78</f>
        <v>F</v>
      </c>
      <c r="H46" s="108" t="str">
        <f>'Course List'!H78</f>
        <v>CE 3520 (194) or equivalent</v>
      </c>
      <c r="I46" s="217" t="s">
        <v>66</v>
      </c>
      <c r="J46" s="101" t="s">
        <v>479</v>
      </c>
      <c r="K46" s="100" t="str">
        <f>'Course List'!K78</f>
        <v>Riffat</v>
      </c>
      <c r="L46" s="107" t="str">
        <f>'Course List'!L78</f>
        <v>Env. Eng.</v>
      </c>
    </row>
    <row r="47" spans="1:12" ht="21" x14ac:dyDescent="0.3">
      <c r="A47" s="99" t="str">
        <f>'Course List'!A79</f>
        <v>  CE</v>
      </c>
      <c r="B47" s="99" t="str">
        <f>'Course List'!B79</f>
        <v> Civil Engineering</v>
      </c>
      <c r="C47" s="99" t="str">
        <f>'Course List'!C79</f>
        <v>CE 6509</v>
      </c>
      <c r="D47" s="99" t="str">
        <f>'Course List'!D79</f>
        <v>  248</v>
      </c>
      <c r="E47" s="99" t="str">
        <f>'Course List'!E79</f>
        <v> Intro to Hazardous Wastes</v>
      </c>
      <c r="F47" s="100">
        <f>'Course List'!F79</f>
        <v>3</v>
      </c>
      <c r="G47" s="101" t="str">
        <f>'Course List'!G79</f>
        <v>S</v>
      </c>
      <c r="H47" s="108" t="str">
        <f>'Course List'!H79</f>
        <v>CE 3520 (194) or equivalent</v>
      </c>
      <c r="I47" s="99" t="str">
        <f>'Course List'!I79</f>
        <v xml:space="preserve"> ---</v>
      </c>
      <c r="J47" s="101" t="str">
        <f>'Course List'!J79</f>
        <v>D/T</v>
      </c>
      <c r="K47" s="100" t="str">
        <f>'Course List'!K79</f>
        <v>Riffat</v>
      </c>
      <c r="L47" s="107" t="str">
        <f>'Course List'!L79</f>
        <v>Env. Eng.</v>
      </c>
    </row>
    <row r="48" spans="1:12" ht="55.5" customHeight="1" x14ac:dyDescent="0.3">
      <c r="A48" s="99" t="str">
        <f>'Course List'!A80</f>
        <v>  CE</v>
      </c>
      <c r="B48" s="99" t="str">
        <f>'Course List'!B80</f>
        <v> Civil Engineering</v>
      </c>
      <c r="C48" s="99" t="str">
        <f>'Course List'!C80</f>
        <v>CE 6601</v>
      </c>
      <c r="D48" s="99" t="str">
        <f>'Course List'!D80</f>
        <v>  250</v>
      </c>
      <c r="E48" s="99" t="str">
        <f>'Course List'!E80</f>
        <v> Open Channel Flow</v>
      </c>
      <c r="F48" s="100">
        <f>'Course List'!F80</f>
        <v>3</v>
      </c>
      <c r="G48" s="101" t="str">
        <f>'Course List'!G80</f>
        <v>F</v>
      </c>
      <c r="H48" s="108" t="str">
        <f>'Course List'!H80</f>
        <v>CE 3610 (193) or equivalent</v>
      </c>
      <c r="I48" s="99" t="str">
        <f>'Course List'!I80</f>
        <v>T</v>
      </c>
      <c r="J48" s="101" t="str">
        <f>'Course List'!J80</f>
        <v xml:space="preserve"> ---</v>
      </c>
      <c r="K48" s="100" t="str">
        <f>'Course List'!K80</f>
        <v>Staff</v>
      </c>
      <c r="L48" s="107" t="str">
        <f>'Course List'!L80</f>
        <v>Core Course for M.Sc. Env. Eng. Students
Core Course for M.Sc. Water R. Students</v>
      </c>
    </row>
    <row r="49" spans="1:12" ht="21" x14ac:dyDescent="0.3">
      <c r="A49" s="99" t="str">
        <f>'Course List'!A81</f>
        <v>  CE</v>
      </c>
      <c r="B49" s="99" t="str">
        <f>'Course List'!B81</f>
        <v> Civil Engineering</v>
      </c>
      <c r="C49" s="99" t="str">
        <f>'Course List'!C81</f>
        <v>CE 6602</v>
      </c>
      <c r="D49" s="99" t="str">
        <f>'Course List'!D81</f>
        <v>  251</v>
      </c>
      <c r="E49" s="99" t="str">
        <f>'Course List'!E81</f>
        <v> Hydraulic Engineering</v>
      </c>
      <c r="F49" s="100">
        <f>'Course List'!F81</f>
        <v>3</v>
      </c>
      <c r="G49" s="101" t="str">
        <f>'Course List'!G81</f>
        <v>AS ARRANG.</v>
      </c>
      <c r="H49" s="108" t="str">
        <f>'Course List'!H81</f>
        <v>CE 3610 (193)</v>
      </c>
      <c r="I49" s="99" t="str">
        <f>'Course List'!I81</f>
        <v>T</v>
      </c>
      <c r="J49" s="101" t="str">
        <f>'Course List'!J81</f>
        <v xml:space="preserve"> ---</v>
      </c>
      <c r="K49" s="100" t="str">
        <f>'Course List'!K81</f>
        <v>Haque</v>
      </c>
      <c r="L49" s="107" t="str">
        <f>'Course List'!L81</f>
        <v>Water R.</v>
      </c>
    </row>
    <row r="50" spans="1:12" s="53" customFormat="1" ht="21" x14ac:dyDescent="0.3">
      <c r="A50" s="99" t="str">
        <f>'Course List'!A82</f>
        <v>  CE</v>
      </c>
      <c r="B50" s="99" t="str">
        <f>'Course List'!B82</f>
        <v> Civil Engineering</v>
      </c>
      <c r="C50" s="99" t="str">
        <f>'Course List'!C82</f>
        <v>CE 6603</v>
      </c>
      <c r="D50" s="99" t="str">
        <f>'Course List'!D82</f>
        <v>  252</v>
      </c>
      <c r="E50" s="99" t="str">
        <f>'Course List'!E82</f>
        <v> Design of Dams</v>
      </c>
      <c r="F50" s="100">
        <f>'Course List'!F82</f>
        <v>3</v>
      </c>
      <c r="G50" s="101" t="str">
        <f>'Course List'!G82</f>
        <v>AS ARRANG.</v>
      </c>
      <c r="H50" s="108" t="str">
        <f>'Course List'!H82</f>
        <v>CE 3610 (193)</v>
      </c>
      <c r="I50" s="99">
        <f>'Course List'!I82</f>
        <v>0</v>
      </c>
      <c r="J50" s="101" t="str">
        <f>'Course List'!J82</f>
        <v>D/T</v>
      </c>
      <c r="K50" s="100" t="str">
        <f>'Course List'!K82</f>
        <v>Staff</v>
      </c>
      <c r="L50" s="107" t="str">
        <f>'Course List'!L82</f>
        <v>Water R.</v>
      </c>
    </row>
    <row r="51" spans="1:12" s="53" customFormat="1" ht="21" x14ac:dyDescent="0.3">
      <c r="A51" s="99" t="str">
        <f>'Course List'!A83</f>
        <v>  CE</v>
      </c>
      <c r="B51" s="99" t="str">
        <f>'Course List'!B83</f>
        <v> Civil Engineering</v>
      </c>
      <c r="C51" s="99" t="str">
        <f>'Course List'!C83</f>
        <v>CE 6604</v>
      </c>
      <c r="D51" s="99" t="str">
        <f>'Course List'!D83</f>
        <v>  253</v>
      </c>
      <c r="E51" s="99" t="str">
        <f>'Course List'!E83</f>
        <v> Advanced Hydrology</v>
      </c>
      <c r="F51" s="100">
        <f>'Course List'!F83</f>
        <v>3</v>
      </c>
      <c r="G51" s="101" t="str">
        <f>'Course List'!G83</f>
        <v>AS ARRANG.</v>
      </c>
      <c r="H51" s="108" t="str">
        <f>'Course List'!H83</f>
        <v>CE 4620 (195)</v>
      </c>
      <c r="I51" s="99" t="str">
        <f>'Course List'!I83</f>
        <v>T</v>
      </c>
      <c r="J51" s="101" t="str">
        <f>'Course List'!J83</f>
        <v xml:space="preserve"> ---</v>
      </c>
      <c r="K51" s="100" t="str">
        <f>'Course List'!K83</f>
        <v>Staff</v>
      </c>
      <c r="L51" s="107" t="str">
        <f>'Course List'!L83</f>
        <v>Water R.</v>
      </c>
    </row>
    <row r="52" spans="1:12" s="53" customFormat="1" ht="21" x14ac:dyDescent="0.3">
      <c r="A52" s="99" t="str">
        <f>'Course List'!A84</f>
        <v>  CE</v>
      </c>
      <c r="B52" s="99" t="str">
        <f>'Course List'!B84</f>
        <v> Civil Engineering</v>
      </c>
      <c r="C52" s="99" t="str">
        <f>'Course List'!C84</f>
        <v>CE 6605</v>
      </c>
      <c r="D52" s="99" t="str">
        <f>'Course List'!D84</f>
        <v>  254</v>
      </c>
      <c r="E52" s="99" t="str">
        <f>'Course List'!E84</f>
        <v> Ground Water and Seepage</v>
      </c>
      <c r="F52" s="100">
        <f>'Course List'!F84</f>
        <v>3</v>
      </c>
      <c r="G52" s="101" t="str">
        <f>'Course List'!G84</f>
        <v>S</v>
      </c>
      <c r="H52" s="108" t="str">
        <f>'Course List'!H84</f>
        <v>CE 4410 (168)</v>
      </c>
      <c r="I52" s="99" t="str">
        <f>'Course List'!I84</f>
        <v>T</v>
      </c>
      <c r="J52" s="101" t="str">
        <f>'Course List'!J84</f>
        <v xml:space="preserve"> ---</v>
      </c>
      <c r="K52" s="100" t="str">
        <f>'Course List'!K84</f>
        <v>Haque</v>
      </c>
      <c r="L52" s="107" t="str">
        <f>'Course List'!L84</f>
        <v>Core Course for M.Sc. Geo. Eng. Students</v>
      </c>
    </row>
    <row r="53" spans="1:12" s="53" customFormat="1" ht="21" x14ac:dyDescent="0.3">
      <c r="A53" s="99" t="str">
        <f>'Course List'!A85</f>
        <v>  CE</v>
      </c>
      <c r="B53" s="99" t="str">
        <f>'Course List'!B85</f>
        <v> Civil Engineering</v>
      </c>
      <c r="C53" s="99" t="str">
        <f>'Course List'!C85</f>
        <v>CE 6606</v>
      </c>
      <c r="D53" s="99" t="str">
        <f>'Course List'!D85</f>
        <v>  255</v>
      </c>
      <c r="E53" s="99" t="str">
        <f>'Course List'!E85</f>
        <v> Mechanics of Water Waves</v>
      </c>
      <c r="F53" s="100">
        <f>'Course List'!F85</f>
        <v>3</v>
      </c>
      <c r="G53" s="101" t="str">
        <f>'Course List'!G85</f>
        <v>AS ARRANG.</v>
      </c>
      <c r="H53" s="108" t="str">
        <f>'Course List'!H85</f>
        <v>ApSc 6213 (213)</v>
      </c>
      <c r="I53" s="99" t="str">
        <f>'Course List'!I85</f>
        <v>T</v>
      </c>
      <c r="J53" s="101" t="str">
        <f>'Course List'!J85</f>
        <v xml:space="preserve"> ---</v>
      </c>
      <c r="K53" s="100" t="str">
        <f>'Course List'!K85</f>
        <v>Haque</v>
      </c>
      <c r="L53" s="107" t="str">
        <f>'Course List'!L85</f>
        <v>Water R.</v>
      </c>
    </row>
    <row r="54" spans="1:12" s="53" customFormat="1" ht="21" x14ac:dyDescent="0.3">
      <c r="A54" s="99" t="str">
        <f>'Course List'!A86</f>
        <v>CE</v>
      </c>
      <c r="B54" s="99" t="str">
        <f>'Course List'!B86</f>
        <v>Civil Engineering</v>
      </c>
      <c r="C54" s="99" t="str">
        <f>'Course List'!C86</f>
        <v>CE 6607</v>
      </c>
      <c r="D54" s="99">
        <f>'Course List'!D86</f>
        <v>256</v>
      </c>
      <c r="E54" s="99" t="str">
        <f>'Course List'!E86</f>
        <v>Water Resources Planning/Contr</v>
      </c>
      <c r="F54" s="100">
        <f>'Course List'!F86</f>
        <v>3</v>
      </c>
      <c r="G54" s="101" t="str">
        <f>'Course List'!G86</f>
        <v>AS ARRANG.</v>
      </c>
      <c r="H54" s="108" t="str">
        <f>'Course List'!H86</f>
        <v>CE4410 (168) (or equivalent)</v>
      </c>
      <c r="I54" s="99" t="str">
        <f>'Course List'!I86</f>
        <v>T</v>
      </c>
      <c r="J54" s="101" t="str">
        <f>'Course List'!J86</f>
        <v xml:space="preserve"> ---</v>
      </c>
      <c r="K54" s="100" t="str">
        <f>'Course List'!K86</f>
        <v>Staff</v>
      </c>
      <c r="L54" s="107" t="str">
        <f>'Course List'!L86</f>
        <v>Water R.</v>
      </c>
    </row>
    <row r="55" spans="1:12" s="53" customFormat="1" ht="21" x14ac:dyDescent="0.3">
      <c r="A55" s="99" t="str">
        <f>'Course List'!A87</f>
        <v>  CE</v>
      </c>
      <c r="B55" s="99" t="str">
        <f>'Course List'!B87</f>
        <v> Civil Engineering</v>
      </c>
      <c r="C55" s="99" t="str">
        <f>'Course List'!C87</f>
        <v>CE 6608</v>
      </c>
      <c r="D55" s="99" t="str">
        <f>'Course List'!D87</f>
        <v>  257</v>
      </c>
      <c r="E55" s="99" t="str">
        <f>'Course List'!E87</f>
        <v> Hydraulic Modeling</v>
      </c>
      <c r="F55" s="100">
        <f>'Course List'!F87</f>
        <v>3</v>
      </c>
      <c r="G55" s="101" t="str">
        <f>'Course List'!G87</f>
        <v>AS ARRANG.</v>
      </c>
      <c r="H55" s="108" t="str">
        <f>'Course List'!H87</f>
        <v>CE 3610 (193)</v>
      </c>
      <c r="I55" s="99" t="str">
        <f>'Course List'!I87</f>
        <v>T</v>
      </c>
      <c r="J55" s="101" t="str">
        <f>'Course List'!J87</f>
        <v xml:space="preserve"> ---</v>
      </c>
      <c r="K55" s="100" t="str">
        <f>'Course List'!K87</f>
        <v>Staff</v>
      </c>
      <c r="L55" s="107" t="str">
        <f>'Course List'!L87</f>
        <v>Water R.</v>
      </c>
    </row>
    <row r="56" spans="1:12" s="53" customFormat="1" ht="54" customHeight="1" x14ac:dyDescent="0.3">
      <c r="A56" s="99" t="str">
        <f>'Course List'!A88</f>
        <v>  CE</v>
      </c>
      <c r="B56" s="99" t="str">
        <f>'Course List'!B88</f>
        <v> Civil Engineering</v>
      </c>
      <c r="C56" s="99" t="str">
        <f>'Course List'!C88</f>
        <v>CE 6609</v>
      </c>
      <c r="D56" s="99" t="str">
        <f>'Course List'!D88</f>
        <v>  258</v>
      </c>
      <c r="E56" s="99" t="str">
        <f>'Course List'!E88</f>
        <v> Numerical Methods in EV Engr</v>
      </c>
      <c r="F56" s="100">
        <f>'Course List'!F88</f>
        <v>3</v>
      </c>
      <c r="G56" s="101" t="str">
        <f>'Course List'!G88</f>
        <v>S</v>
      </c>
      <c r="H56" s="108" t="str">
        <f>'Course List'!H88</f>
        <v>MAE3126 ( or equivalent)  
&amp; CE 2210 (or equivalent)</v>
      </c>
      <c r="I56" s="99" t="str">
        <f>'Course List'!I88</f>
        <v>T</v>
      </c>
      <c r="J56" s="101" t="str">
        <f>'Course List'!J88</f>
        <v xml:space="preserve"> ---</v>
      </c>
      <c r="K56" s="100" t="str">
        <f>'Course List'!K88</f>
        <v>Staff</v>
      </c>
      <c r="L56" s="107" t="str">
        <f>'Course List'!L88</f>
        <v>Core Course for M.Sc. Env. Eng. Students
Core Course for M.Sc. Water R. Students</v>
      </c>
    </row>
    <row r="57" spans="1:12" s="53" customFormat="1" ht="21" x14ac:dyDescent="0.3">
      <c r="A57" s="99" t="str">
        <f>'Course List'!A89</f>
        <v>  CE</v>
      </c>
      <c r="B57" s="99" t="str">
        <f>'Course List'!B89</f>
        <v> Civil Engineering</v>
      </c>
      <c r="C57" s="99" t="str">
        <f>'Course List'!C89</f>
        <v>CE 6610</v>
      </c>
      <c r="D57" s="99" t="str">
        <f>'Course List'!D89</f>
        <v>  259</v>
      </c>
      <c r="E57" s="99" t="str">
        <f>'Course List'!E89</f>
        <v> Pollution Transport Systems</v>
      </c>
      <c r="F57" s="100">
        <f>'Course List'!F89</f>
        <v>3</v>
      </c>
      <c r="G57" s="101" t="str">
        <f>'Course List'!G89</f>
        <v>AS ARRANG.</v>
      </c>
      <c r="H57" s="108" t="str">
        <f>'Course List'!H89</f>
        <v>CE 3610 (193), MAE 2131</v>
      </c>
      <c r="I57" s="99" t="str">
        <f>'Course List'!I89</f>
        <v>T</v>
      </c>
      <c r="J57" s="101" t="str">
        <f>'Course List'!J89</f>
        <v xml:space="preserve"> ---</v>
      </c>
      <c r="K57" s="100" t="str">
        <f>'Course List'!K89</f>
        <v>Staff</v>
      </c>
      <c r="L57" s="107">
        <f>'Course List'!L89</f>
        <v>0</v>
      </c>
    </row>
    <row r="58" spans="1:12" s="53" customFormat="1" ht="21" x14ac:dyDescent="0.3">
      <c r="A58" s="99" t="str">
        <f>'Course List'!A90</f>
        <v>  CE</v>
      </c>
      <c r="B58" s="99" t="str">
        <f>'Course List'!B90</f>
        <v> Civil Engineering</v>
      </c>
      <c r="C58" s="99" t="str">
        <f>'Course List'!C90</f>
        <v>CE 6701</v>
      </c>
      <c r="D58" s="99" t="str">
        <f>'Course List'!D90</f>
        <v>  260</v>
      </c>
      <c r="E58" s="99" t="str">
        <f>'Course List'!E90</f>
        <v> Analytical Mechanics</v>
      </c>
      <c r="F58" s="100">
        <f>'Course List'!F90</f>
        <v>3</v>
      </c>
      <c r="G58" s="101" t="str">
        <f>'Course List'!G90</f>
        <v>F</v>
      </c>
      <c r="H58" s="108" t="str">
        <f>'Course List'!H90</f>
        <v>ApSc 2058 (58),  ApSc 2113 (113) &amp; Senior Standing</v>
      </c>
      <c r="I58" s="99" t="str">
        <f>'Course List'!I90</f>
        <v>T</v>
      </c>
      <c r="J58" s="101" t="str">
        <f>'Course List'!J90</f>
        <v xml:space="preserve"> ---</v>
      </c>
      <c r="K58" s="100" t="str">
        <f>'Course List'!K90</f>
        <v>Eskandarian</v>
      </c>
      <c r="L58" s="107" t="str">
        <f>'Course List'!L90</f>
        <v>Core Course for M.Sc. Trans. Eng. Students</v>
      </c>
    </row>
    <row r="59" spans="1:12" s="53" customFormat="1" ht="21" x14ac:dyDescent="0.3">
      <c r="A59" s="99" t="str">
        <f>'Course List'!A91</f>
        <v>  CE</v>
      </c>
      <c r="B59" s="99" t="str">
        <f>'Course List'!B91</f>
        <v> Civil Engineering</v>
      </c>
      <c r="C59" s="99" t="str">
        <f>'Course List'!C91</f>
        <v>CE 6702</v>
      </c>
      <c r="D59" s="99" t="str">
        <f>'Course List'!D91</f>
        <v>  261</v>
      </c>
      <c r="E59" s="99" t="str">
        <f>'Course List'!E91</f>
        <v> Vehicle Dynamics</v>
      </c>
      <c r="F59" s="100">
        <f>'Course List'!F91</f>
        <v>3</v>
      </c>
      <c r="G59" s="101" t="str">
        <f>'Course List'!G91</f>
        <v>S (Even)</v>
      </c>
      <c r="H59" s="108" t="str">
        <f>'Course List'!H91</f>
        <v>CE 6701 (260)</v>
      </c>
      <c r="I59" s="99" t="str">
        <f>'Course List'!I91</f>
        <v>T</v>
      </c>
      <c r="J59" s="101" t="str">
        <f>'Course List'!J91</f>
        <v xml:space="preserve"> ---</v>
      </c>
      <c r="K59" s="100" t="str">
        <f>'Course List'!K91</f>
        <v>Eskandarian</v>
      </c>
      <c r="L59" s="107" t="str">
        <f>'Course List'!L91</f>
        <v>Trans. Safety</v>
      </c>
    </row>
    <row r="60" spans="1:12" s="53" customFormat="1" ht="21" x14ac:dyDescent="0.3">
      <c r="A60" s="99" t="str">
        <f>'Course List'!A92</f>
        <v>  CE</v>
      </c>
      <c r="B60" s="99" t="str">
        <f>'Course List'!B92</f>
        <v> Civil Engineering</v>
      </c>
      <c r="C60" s="99" t="str">
        <f>'Course List'!C92</f>
        <v>CE 6703</v>
      </c>
      <c r="D60" s="99" t="str">
        <f>'Course List'!D92</f>
        <v>  262</v>
      </c>
      <c r="E60" s="99" t="str">
        <f>'Course List'!E92</f>
        <v> Vehicle Stand &amp; Crsh Test Anal</v>
      </c>
      <c r="F60" s="100">
        <f>'Course List'!F92</f>
        <v>3</v>
      </c>
      <c r="G60" s="101" t="str">
        <f>'Course List'!G92</f>
        <v>F</v>
      </c>
      <c r="H60" s="108" t="str">
        <f>'Course List'!H92</f>
        <v>ApSC 2058 (58), CE 2220 (120) &amp; Senior Standing</v>
      </c>
      <c r="I60" s="99" t="str">
        <f>'Course List'!I92</f>
        <v>T</v>
      </c>
      <c r="J60" s="101" t="str">
        <f>'Course List'!J92</f>
        <v xml:space="preserve"> ---</v>
      </c>
      <c r="K60" s="100" t="str">
        <f>'Course List'!K92</f>
        <v>Digges</v>
      </c>
      <c r="L60" s="107" t="str">
        <f>'Course List'!L92</f>
        <v>Trans. Safety</v>
      </c>
    </row>
    <row r="61" spans="1:12" s="53" customFormat="1" ht="42" x14ac:dyDescent="0.3">
      <c r="A61" s="99" t="str">
        <f>'Course List'!A93</f>
        <v>  CE</v>
      </c>
      <c r="B61" s="99" t="str">
        <f>'Course List'!B93</f>
        <v> Civil Engineering</v>
      </c>
      <c r="C61" s="99" t="str">
        <f>'Course List'!C93</f>
        <v>CE 6704</v>
      </c>
      <c r="D61" s="99" t="str">
        <f>'Course List'!D93</f>
        <v>  263</v>
      </c>
      <c r="E61" s="99" t="str">
        <f>'Course List'!E93</f>
        <v> Crash Investigation &amp; Analysis</v>
      </c>
      <c r="F61" s="100">
        <f>'Course List'!F93</f>
        <v>3</v>
      </c>
      <c r="G61" s="101" t="str">
        <f>'Course List'!G93</f>
        <v>S</v>
      </c>
      <c r="H61" s="108" t="str">
        <f>'Course List'!H93</f>
        <v>ApSC 2058 (58), CE 2220 (120), ApSc 3115 (115) (or Equiv.)  &amp; Senior Standing</v>
      </c>
      <c r="I61" s="99" t="str">
        <f>'Course List'!I93</f>
        <v>T</v>
      </c>
      <c r="J61" s="101" t="str">
        <f>'Course List'!J93</f>
        <v xml:space="preserve"> ---</v>
      </c>
      <c r="K61" s="100" t="str">
        <f>'Course List'!K93</f>
        <v>Digges</v>
      </c>
      <c r="L61" s="107" t="str">
        <f>'Course List'!L93</f>
        <v>Trans. Safety</v>
      </c>
    </row>
    <row r="62" spans="1:12" s="53" customFormat="1" ht="21" x14ac:dyDescent="0.3">
      <c r="A62" s="99" t="str">
        <f>'Course List'!A94</f>
        <v>  CE</v>
      </c>
      <c r="B62" s="99" t="str">
        <f>'Course List'!B94</f>
        <v> Civil Engineering</v>
      </c>
      <c r="C62" s="99" t="str">
        <f>'Course List'!C94</f>
        <v>CE 6705</v>
      </c>
      <c r="D62" s="99" t="str">
        <f>'Course List'!D94</f>
        <v>  264</v>
      </c>
      <c r="E62" s="99" t="str">
        <f>'Course List'!E94</f>
        <v> Non-Linear FEM &amp; Simulation</v>
      </c>
      <c r="F62" s="100">
        <f>'Course List'!F94</f>
        <v>3</v>
      </c>
      <c r="G62" s="101" t="str">
        <f>'Course List'!G94</f>
        <v>S</v>
      </c>
      <c r="H62" s="108" t="str">
        <f>'Course List'!H94</f>
        <v>CE 2220 (120) &amp; CE 6210 (227) &amp; Senior Standing</v>
      </c>
      <c r="I62" s="99" t="str">
        <f>'Course List'!I94</f>
        <v>T</v>
      </c>
      <c r="J62" s="101" t="str">
        <f>'Course List'!J94</f>
        <v xml:space="preserve"> ---</v>
      </c>
      <c r="K62" s="100" t="str">
        <f>'Course List'!K94</f>
        <v>Eskandarian</v>
      </c>
      <c r="L62" s="107" t="str">
        <f>'Course List'!L94</f>
        <v>Trans. Safety</v>
      </c>
    </row>
    <row r="63" spans="1:12" s="53" customFormat="1" ht="21" x14ac:dyDescent="0.3">
      <c r="A63" s="99" t="str">
        <f>'Course List'!A95</f>
        <v>CE</v>
      </c>
      <c r="B63" s="99" t="str">
        <f>'Course List'!B95</f>
        <v> Civil Engineering</v>
      </c>
      <c r="C63" s="99" t="str">
        <f>'Course List'!C95</f>
        <v>CE 6706</v>
      </c>
      <c r="D63" s="99" t="str">
        <f>'Course List'!D95</f>
        <v>  269</v>
      </c>
      <c r="E63" s="99" t="str">
        <f>'Course List'!E95</f>
        <v> Pavement &amp; Runway Design</v>
      </c>
      <c r="F63" s="100">
        <f>'Course List'!F95</f>
        <v>3</v>
      </c>
      <c r="G63" s="101" t="str">
        <f>'Course List'!G95</f>
        <v>S (Odd)</v>
      </c>
      <c r="H63" s="108" t="str">
        <f>'Course List'!H95</f>
        <v>CE 4410 (168) or equivalent</v>
      </c>
      <c r="I63" s="99" t="str">
        <f>'Course List'!I95</f>
        <v xml:space="preserve"> ---</v>
      </c>
      <c r="J63" s="101" t="str">
        <f>'Course List'!J95</f>
        <v>D/T</v>
      </c>
      <c r="K63" s="100" t="str">
        <f>'Course List'!K95</f>
        <v>Manzari</v>
      </c>
      <c r="L63" s="107" t="str">
        <f>'Course List'!L95</f>
        <v>Pavment</v>
      </c>
    </row>
    <row r="64" spans="1:12" s="53" customFormat="1" ht="21" x14ac:dyDescent="0.3">
      <c r="A64" s="99" t="str">
        <f>'Course List'!A96</f>
        <v>  CE</v>
      </c>
      <c r="B64" s="99" t="str">
        <f>'Course List'!B96</f>
        <v> Civil Engineering</v>
      </c>
      <c r="C64" s="99" t="str">
        <f>'Course List'!C96</f>
        <v>CE 6707</v>
      </c>
      <c r="D64" s="99" t="str">
        <f>'Course List'!D96</f>
        <v>  270</v>
      </c>
      <c r="E64" s="99" t="str">
        <f>'Course List'!E96</f>
        <v> Systs Dynamics Modeling&amp;Contol</v>
      </c>
      <c r="F64" s="100">
        <f>'Course List'!F96</f>
        <v>3</v>
      </c>
      <c r="G64" s="101" t="str">
        <f>'Course List'!G96</f>
        <v>F</v>
      </c>
      <c r="H64" s="108" t="str">
        <f>'Course List'!H96</f>
        <v>ApSc 2058 (58),  ApSc 2113 (113) &amp; Senior Standing</v>
      </c>
      <c r="I64" s="99" t="str">
        <f>'Course List'!I96</f>
        <v>T</v>
      </c>
      <c r="J64" s="101" t="str">
        <f>'Course List'!J96</f>
        <v xml:space="preserve"> ---</v>
      </c>
      <c r="K64" s="100" t="str">
        <f>'Course List'!K96</f>
        <v>Eskandarian</v>
      </c>
      <c r="L64" s="107" t="str">
        <f>'Course List'!L96</f>
        <v>Trans. Safety</v>
      </c>
    </row>
    <row r="65" spans="1:19" s="53" customFormat="1" ht="21" x14ac:dyDescent="0.3">
      <c r="A65" s="99" t="str">
        <f>'Course List'!A97</f>
        <v>  CE</v>
      </c>
      <c r="B65" s="99" t="str">
        <f>'Course List'!B97</f>
        <v> Civil Engineering</v>
      </c>
      <c r="C65" s="99" t="str">
        <f>'Course List'!C97</f>
        <v>CE 6721</v>
      </c>
      <c r="D65" s="99" t="str">
        <f>'Course List'!D97</f>
        <v>  272</v>
      </c>
      <c r="E65" s="99" t="str">
        <f>'Course List'!E97</f>
        <v> Traffic Engin &amp; Highway Safety</v>
      </c>
      <c r="F65" s="100">
        <f>'Course List'!F97</f>
        <v>3</v>
      </c>
      <c r="G65" s="101" t="str">
        <f>'Course List'!G97</f>
        <v>F</v>
      </c>
      <c r="H65" s="108" t="str">
        <f>'Course List'!H97</f>
        <v>CE 2710 (170) or approval of department</v>
      </c>
      <c r="I65" s="99" t="str">
        <f>'Course List'!I97</f>
        <v xml:space="preserve"> ---</v>
      </c>
      <c r="J65" s="101" t="str">
        <f>'Course List'!J97</f>
        <v>D/T</v>
      </c>
      <c r="K65" s="100" t="str">
        <f>'Course List'!K97</f>
        <v>Eskandarian/Hamdar</v>
      </c>
      <c r="L65" s="107" t="str">
        <f>'Course List'!L97</f>
        <v>Core Course for M.Sc. Trans. Eng. Students</v>
      </c>
    </row>
    <row r="66" spans="1:19" ht="21" x14ac:dyDescent="0.3">
      <c r="A66" s="99" t="str">
        <f>'Course List'!A98</f>
        <v>  CE</v>
      </c>
      <c r="B66" s="99" t="str">
        <f>'Course List'!B98</f>
        <v> Civil Engineering</v>
      </c>
      <c r="C66" s="99" t="str">
        <f>'Course List'!C98</f>
        <v>CE 6722</v>
      </c>
      <c r="D66" s="99" t="str">
        <f>'Course List'!D98</f>
        <v>  273</v>
      </c>
      <c r="E66" s="99" t="str">
        <f>'Course List'!E98</f>
        <v> Intelligent Transportation Sys</v>
      </c>
      <c r="F66" s="100">
        <f>'Course List'!F98</f>
        <v>3</v>
      </c>
      <c r="G66" s="101" t="str">
        <f>'Course List'!G98</f>
        <v>S</v>
      </c>
      <c r="H66" s="108" t="str">
        <f>'Course List'!H98</f>
        <v>CE 2710 (170) or CE 3720 (171) &amp; Senior Standing</v>
      </c>
      <c r="I66" s="99" t="str">
        <f>'Course List'!I98</f>
        <v>T</v>
      </c>
      <c r="J66" s="101" t="str">
        <f>'Course List'!J98</f>
        <v xml:space="preserve"> ---</v>
      </c>
      <c r="K66" s="100" t="str">
        <f>'Course List'!K98</f>
        <v>Eskandarian</v>
      </c>
      <c r="L66" s="107" t="str">
        <f>'Course List'!L98</f>
        <v>Core Course for M.Sc. Trans. Eng. Students</v>
      </c>
      <c r="N66" s="53"/>
      <c r="O66" s="53"/>
      <c r="P66" s="53"/>
      <c r="Q66" s="53"/>
      <c r="R66" s="53"/>
      <c r="S66" s="53"/>
    </row>
    <row r="67" spans="1:19" x14ac:dyDescent="0.3">
      <c r="A67" s="17"/>
      <c r="B67" s="17"/>
      <c r="C67" s="17"/>
      <c r="D67" s="17"/>
      <c r="E67" s="17"/>
      <c r="F67" s="15"/>
      <c r="G67" s="17"/>
      <c r="H67" s="16"/>
      <c r="I67" s="16"/>
      <c r="J67" s="17"/>
    </row>
    <row r="68" spans="1:19" x14ac:dyDescent="0.3">
      <c r="A68" s="17"/>
      <c r="B68" s="17"/>
      <c r="C68" s="17"/>
      <c r="D68" s="17"/>
      <c r="E68" s="17"/>
      <c r="F68" s="15"/>
      <c r="G68" s="17"/>
      <c r="H68" s="16"/>
      <c r="I68" s="16"/>
      <c r="J68" s="17"/>
    </row>
    <row r="69" spans="1:19" x14ac:dyDescent="0.3">
      <c r="A69" s="17"/>
      <c r="B69" s="17"/>
      <c r="C69" s="17"/>
      <c r="D69" s="17"/>
      <c r="E69" s="17"/>
      <c r="F69" s="15"/>
      <c r="G69" s="17"/>
      <c r="H69" s="16"/>
      <c r="I69" s="16"/>
      <c r="J69" s="17"/>
    </row>
    <row r="70" spans="1:19" x14ac:dyDescent="0.3">
      <c r="A70" s="17"/>
      <c r="B70" s="17"/>
      <c r="C70" s="17"/>
      <c r="D70" s="17"/>
      <c r="E70" s="17"/>
      <c r="F70" s="15"/>
      <c r="G70" s="17"/>
      <c r="H70" s="16"/>
      <c r="I70" s="16"/>
      <c r="J70" s="17"/>
    </row>
    <row r="71" spans="1:19" x14ac:dyDescent="0.3">
      <c r="A71" s="17"/>
      <c r="B71" s="17"/>
      <c r="C71" s="17"/>
      <c r="D71" s="17"/>
      <c r="E71" s="17"/>
      <c r="F71" s="15"/>
      <c r="G71" s="17"/>
      <c r="H71" s="16"/>
      <c r="I71" s="16"/>
      <c r="J71" s="17"/>
    </row>
    <row r="72" spans="1:19" x14ac:dyDescent="0.3">
      <c r="A72" s="17"/>
      <c r="B72" s="17"/>
      <c r="C72" s="17"/>
      <c r="D72" s="17"/>
      <c r="E72" s="17"/>
      <c r="F72" s="15"/>
      <c r="G72" s="17"/>
      <c r="H72" s="16"/>
      <c r="I72" s="16"/>
      <c r="J72" s="17"/>
    </row>
    <row r="73" spans="1:19" x14ac:dyDescent="0.3">
      <c r="A73" s="17"/>
      <c r="B73" s="17"/>
      <c r="C73" s="17"/>
      <c r="D73" s="17"/>
      <c r="E73" s="17"/>
      <c r="F73" s="16"/>
      <c r="G73" s="17"/>
      <c r="H73" s="16"/>
      <c r="I73" s="15"/>
      <c r="J73" s="109"/>
    </row>
    <row r="74" spans="1:19" x14ac:dyDescent="0.3">
      <c r="A74" s="17"/>
      <c r="B74" s="17"/>
      <c r="C74" s="17"/>
      <c r="D74" s="17"/>
      <c r="E74" s="17"/>
      <c r="F74" s="16"/>
      <c r="G74" s="17"/>
      <c r="H74" s="16"/>
      <c r="I74" s="15"/>
      <c r="J74" s="109"/>
    </row>
    <row r="75" spans="1:19" x14ac:dyDescent="0.3">
      <c r="A75" s="17"/>
      <c r="B75" s="17"/>
      <c r="C75" s="17"/>
      <c r="D75" s="17"/>
      <c r="E75" s="17"/>
      <c r="F75" s="16"/>
      <c r="G75" s="17"/>
      <c r="H75" s="16"/>
      <c r="I75" s="15"/>
      <c r="J75" s="109"/>
    </row>
    <row r="76" spans="1:19" x14ac:dyDescent="0.3">
      <c r="A76" s="17"/>
      <c r="B76" s="17"/>
      <c r="C76" s="17"/>
      <c r="D76" s="17"/>
      <c r="E76" s="17"/>
      <c r="F76" s="16"/>
      <c r="G76" s="17"/>
      <c r="H76" s="16"/>
      <c r="I76" s="15"/>
      <c r="J76" s="109"/>
    </row>
    <row r="77" spans="1:19" x14ac:dyDescent="0.3">
      <c r="A77" s="17"/>
      <c r="B77" s="17"/>
      <c r="C77" s="17"/>
      <c r="D77" s="17"/>
      <c r="E77" s="17"/>
      <c r="F77" s="16"/>
      <c r="G77" s="17"/>
      <c r="H77" s="16"/>
      <c r="I77" s="15"/>
      <c r="J77" s="109"/>
    </row>
    <row r="78" spans="1:19" x14ac:dyDescent="0.3">
      <c r="A78" s="17"/>
      <c r="B78" s="17"/>
      <c r="C78" s="17"/>
      <c r="D78" s="17"/>
      <c r="E78" s="17"/>
      <c r="F78" s="16"/>
      <c r="G78" s="17"/>
      <c r="H78" s="16"/>
      <c r="I78" s="15"/>
      <c r="J78" s="109"/>
    </row>
    <row r="79" spans="1:19" x14ac:dyDescent="0.3">
      <c r="A79" s="17"/>
      <c r="B79" s="17"/>
      <c r="C79" s="17"/>
      <c r="D79" s="17"/>
      <c r="E79" s="17"/>
      <c r="F79" s="16"/>
      <c r="G79" s="17"/>
      <c r="H79" s="16"/>
      <c r="I79" s="15"/>
      <c r="J79" s="109"/>
    </row>
    <row r="80" spans="1:19" x14ac:dyDescent="0.3">
      <c r="A80" s="17"/>
      <c r="B80" s="17"/>
      <c r="C80" s="17"/>
      <c r="D80" s="17"/>
      <c r="E80" s="17"/>
      <c r="F80" s="16"/>
      <c r="G80" s="17"/>
      <c r="H80" s="16"/>
      <c r="I80" s="15"/>
      <c r="J80" s="109"/>
    </row>
    <row r="81" spans="1:10" x14ac:dyDescent="0.3">
      <c r="A81" s="17"/>
      <c r="B81" s="17"/>
      <c r="C81" s="17"/>
      <c r="D81" s="17"/>
      <c r="E81" s="17"/>
      <c r="F81" s="16"/>
      <c r="G81" s="17"/>
      <c r="H81" s="16"/>
      <c r="I81" s="15"/>
      <c r="J81" s="109"/>
    </row>
    <row r="82" spans="1:10" x14ac:dyDescent="0.3">
      <c r="A82" s="17"/>
      <c r="B82" s="17"/>
      <c r="C82" s="17"/>
      <c r="D82" s="17"/>
      <c r="E82" s="17"/>
      <c r="F82" s="16"/>
      <c r="G82" s="17"/>
      <c r="H82" s="16"/>
      <c r="I82" s="15"/>
      <c r="J82" s="109"/>
    </row>
    <row r="83" spans="1:10" x14ac:dyDescent="0.3">
      <c r="A83" s="17"/>
      <c r="B83" s="17"/>
      <c r="C83" s="17"/>
      <c r="D83" s="17"/>
      <c r="E83" s="17"/>
      <c r="F83" s="16"/>
      <c r="G83" s="17"/>
      <c r="H83" s="16"/>
      <c r="I83" s="15"/>
      <c r="J83" s="109"/>
    </row>
    <row r="84" spans="1:10" x14ac:dyDescent="0.3">
      <c r="A84" s="17"/>
      <c r="B84" s="17"/>
      <c r="C84" s="17"/>
      <c r="D84" s="17"/>
      <c r="E84" s="17"/>
      <c r="F84" s="16"/>
      <c r="G84" s="17"/>
      <c r="H84" s="16"/>
      <c r="I84" s="15"/>
      <c r="J84" s="109"/>
    </row>
    <row r="85" spans="1:10" x14ac:dyDescent="0.3">
      <c r="A85" s="17"/>
      <c r="B85" s="17"/>
      <c r="C85" s="17"/>
      <c r="D85" s="17"/>
      <c r="E85" s="17"/>
      <c r="F85" s="16"/>
      <c r="G85" s="17"/>
      <c r="H85" s="16"/>
      <c r="I85" s="15"/>
      <c r="J85" s="109"/>
    </row>
    <row r="86" spans="1:10" x14ac:dyDescent="0.3">
      <c r="A86" s="17"/>
      <c r="B86" s="17"/>
      <c r="C86" s="17"/>
      <c r="D86" s="17"/>
      <c r="E86" s="17"/>
      <c r="F86" s="16"/>
      <c r="G86" s="17"/>
      <c r="H86" s="16"/>
      <c r="I86" s="15"/>
      <c r="J86" s="109"/>
    </row>
    <row r="87" spans="1:10" x14ac:dyDescent="0.3">
      <c r="A87" s="17"/>
      <c r="B87" s="17"/>
      <c r="C87" s="17"/>
      <c r="D87" s="17"/>
      <c r="E87" s="17"/>
      <c r="F87" s="16"/>
      <c r="G87" s="17"/>
      <c r="H87" s="16"/>
      <c r="I87" s="15"/>
      <c r="J87" s="109"/>
    </row>
    <row r="88" spans="1:10" x14ac:dyDescent="0.3">
      <c r="A88" s="17"/>
      <c r="B88" s="17"/>
      <c r="C88" s="17"/>
      <c r="D88" s="17"/>
      <c r="E88" s="17"/>
      <c r="F88" s="16"/>
      <c r="G88" s="17"/>
      <c r="H88" s="16"/>
      <c r="I88" s="15"/>
      <c r="J88" s="109"/>
    </row>
    <row r="89" spans="1:10" x14ac:dyDescent="0.3">
      <c r="A89" s="17"/>
      <c r="B89" s="17"/>
      <c r="C89" s="17"/>
      <c r="D89" s="17"/>
      <c r="E89" s="17"/>
      <c r="F89" s="16"/>
      <c r="G89" s="17"/>
      <c r="H89" s="16"/>
      <c r="I89" s="15"/>
      <c r="J89" s="109"/>
    </row>
    <row r="90" spans="1:10" x14ac:dyDescent="0.3">
      <c r="A90" s="17"/>
      <c r="B90" s="17"/>
      <c r="C90" s="17"/>
      <c r="D90" s="17"/>
      <c r="E90" s="17"/>
      <c r="F90" s="16"/>
      <c r="G90" s="17"/>
      <c r="H90" s="16"/>
      <c r="I90" s="15"/>
      <c r="J90" s="109"/>
    </row>
    <row r="91" spans="1:10" x14ac:dyDescent="0.3">
      <c r="A91" s="17"/>
      <c r="B91" s="17"/>
      <c r="C91" s="17"/>
      <c r="D91" s="17"/>
      <c r="E91" s="17"/>
      <c r="F91" s="16"/>
      <c r="G91" s="17"/>
      <c r="H91" s="16"/>
      <c r="I91" s="15"/>
      <c r="J91" s="109"/>
    </row>
    <row r="92" spans="1:10" x14ac:dyDescent="0.3">
      <c r="A92" s="17"/>
      <c r="B92" s="17"/>
      <c r="C92" s="17"/>
      <c r="D92" s="17"/>
      <c r="E92" s="17"/>
      <c r="F92" s="16"/>
      <c r="G92" s="17"/>
      <c r="H92" s="16"/>
      <c r="I92" s="15"/>
      <c r="J92" s="109"/>
    </row>
    <row r="93" spans="1:10" x14ac:dyDescent="0.3">
      <c r="A93" s="17"/>
      <c r="B93" s="17"/>
      <c r="C93" s="17"/>
      <c r="D93" s="17"/>
      <c r="E93" s="17"/>
      <c r="F93" s="16"/>
      <c r="G93" s="17"/>
      <c r="H93" s="16"/>
      <c r="I93" s="15"/>
      <c r="J93" s="109"/>
    </row>
    <row r="94" spans="1:10" x14ac:dyDescent="0.3">
      <c r="A94" s="17"/>
      <c r="B94" s="17"/>
      <c r="C94" s="17"/>
      <c r="D94" s="17"/>
      <c r="E94" s="17"/>
      <c r="F94" s="16"/>
      <c r="G94" s="17"/>
      <c r="H94" s="16"/>
      <c r="I94" s="15"/>
      <c r="J94" s="109"/>
    </row>
    <row r="95" spans="1:10" x14ac:dyDescent="0.3">
      <c r="A95" s="17"/>
      <c r="B95" s="17"/>
      <c r="C95" s="17"/>
      <c r="D95" s="17"/>
      <c r="E95" s="17"/>
      <c r="F95" s="16"/>
      <c r="G95" s="17"/>
      <c r="H95" s="16"/>
      <c r="I95" s="15"/>
      <c r="J95" s="109"/>
    </row>
    <row r="96" spans="1:10" x14ac:dyDescent="0.3">
      <c r="A96" s="17"/>
      <c r="B96" s="17"/>
      <c r="C96" s="17"/>
      <c r="D96" s="17"/>
      <c r="E96" s="17"/>
      <c r="F96" s="16"/>
      <c r="G96" s="17"/>
      <c r="H96" s="16"/>
      <c r="I96" s="15"/>
      <c r="J96" s="109"/>
    </row>
    <row r="97" spans="1:10" x14ac:dyDescent="0.3">
      <c r="A97" s="17"/>
      <c r="B97" s="17"/>
      <c r="C97" s="17"/>
      <c r="D97" s="17"/>
      <c r="E97" s="17"/>
      <c r="F97" s="16"/>
      <c r="G97" s="17"/>
      <c r="H97" s="16"/>
      <c r="I97" s="15"/>
      <c r="J97" s="109"/>
    </row>
    <row r="98" spans="1:10" x14ac:dyDescent="0.3">
      <c r="A98" s="17"/>
      <c r="B98" s="17"/>
      <c r="C98" s="17"/>
      <c r="D98" s="17"/>
      <c r="E98" s="17"/>
      <c r="F98" s="16"/>
      <c r="G98" s="17"/>
      <c r="H98" s="16"/>
      <c r="I98" s="15"/>
      <c r="J98" s="109"/>
    </row>
    <row r="99" spans="1:10" x14ac:dyDescent="0.3">
      <c r="A99" s="17"/>
      <c r="B99" s="17"/>
      <c r="C99" s="17"/>
      <c r="D99" s="17"/>
      <c r="E99" s="17"/>
      <c r="F99" s="16"/>
      <c r="G99" s="17"/>
      <c r="H99" s="16"/>
      <c r="I99" s="15"/>
      <c r="J99" s="109"/>
    </row>
    <row r="100" spans="1:10" x14ac:dyDescent="0.3">
      <c r="A100" s="17"/>
      <c r="B100" s="17"/>
      <c r="C100" s="17"/>
      <c r="D100" s="17"/>
      <c r="E100" s="17"/>
      <c r="F100" s="16"/>
      <c r="G100" s="17"/>
      <c r="H100" s="16"/>
      <c r="I100" s="15"/>
      <c r="J100" s="109"/>
    </row>
    <row r="101" spans="1:10" x14ac:dyDescent="0.3">
      <c r="A101" s="17"/>
      <c r="B101" s="17"/>
      <c r="C101" s="17"/>
      <c r="D101" s="17"/>
      <c r="E101" s="17"/>
      <c r="F101" s="16"/>
      <c r="G101" s="17"/>
      <c r="H101" s="16"/>
      <c r="I101" s="15"/>
      <c r="J101" s="109"/>
    </row>
    <row r="102" spans="1:10" x14ac:dyDescent="0.3">
      <c r="A102" s="17"/>
      <c r="B102" s="17"/>
      <c r="C102" s="17"/>
      <c r="D102" s="17"/>
      <c r="E102" s="17"/>
      <c r="F102" s="16"/>
      <c r="G102" s="17"/>
      <c r="H102" s="16"/>
      <c r="I102" s="15"/>
      <c r="J102" s="109"/>
    </row>
    <row r="103" spans="1:10" x14ac:dyDescent="0.3">
      <c r="A103" s="17"/>
      <c r="B103" s="17"/>
      <c r="C103" s="17"/>
      <c r="D103" s="17"/>
      <c r="E103" s="17"/>
      <c r="F103" s="16"/>
      <c r="G103" s="17"/>
      <c r="H103" s="16"/>
      <c r="I103" s="15"/>
      <c r="J103" s="109"/>
    </row>
    <row r="104" spans="1:10" x14ac:dyDescent="0.3">
      <c r="A104" s="17"/>
      <c r="B104" s="17"/>
      <c r="C104" s="17"/>
      <c r="D104" s="17"/>
      <c r="E104" s="17"/>
      <c r="F104" s="16"/>
      <c r="G104" s="17"/>
      <c r="H104" s="16"/>
      <c r="I104" s="15"/>
      <c r="J104" s="109"/>
    </row>
    <row r="105" spans="1:10" x14ac:dyDescent="0.3">
      <c r="A105" s="17"/>
      <c r="B105" s="17"/>
      <c r="C105" s="17"/>
      <c r="D105" s="17"/>
      <c r="E105" s="17"/>
      <c r="F105" s="16"/>
      <c r="G105" s="17"/>
      <c r="H105" s="16"/>
      <c r="I105" s="15"/>
      <c r="J105" s="109"/>
    </row>
    <row r="106" spans="1:10" x14ac:dyDescent="0.3">
      <c r="A106" s="17"/>
      <c r="B106" s="17"/>
      <c r="C106" s="17"/>
      <c r="D106" s="17"/>
      <c r="E106" s="17"/>
      <c r="F106" s="16"/>
      <c r="G106" s="17"/>
      <c r="H106" s="16"/>
      <c r="I106" s="15"/>
      <c r="J106" s="109"/>
    </row>
    <row r="107" spans="1:10" x14ac:dyDescent="0.3">
      <c r="A107" s="17"/>
      <c r="B107" s="17"/>
      <c r="C107" s="17"/>
      <c r="D107" s="17"/>
      <c r="E107" s="17"/>
      <c r="F107" s="16"/>
      <c r="G107" s="17"/>
      <c r="H107" s="16"/>
      <c r="I107" s="15"/>
      <c r="J107" s="109"/>
    </row>
    <row r="108" spans="1:10" x14ac:dyDescent="0.3">
      <c r="A108" s="17"/>
      <c r="B108" s="17"/>
      <c r="C108" s="17"/>
      <c r="D108" s="17"/>
      <c r="E108" s="17"/>
      <c r="F108" s="16"/>
      <c r="G108" s="17"/>
      <c r="H108" s="16"/>
      <c r="I108" s="15"/>
      <c r="J108" s="109"/>
    </row>
    <row r="109" spans="1:10" x14ac:dyDescent="0.3">
      <c r="A109" s="17"/>
      <c r="B109" s="17"/>
      <c r="C109" s="17"/>
      <c r="D109" s="17"/>
      <c r="E109" s="17"/>
      <c r="F109" s="16"/>
      <c r="G109" s="17"/>
      <c r="H109" s="16"/>
      <c r="I109" s="15"/>
      <c r="J109" s="109"/>
    </row>
    <row r="110" spans="1:10" x14ac:dyDescent="0.3">
      <c r="A110" s="17"/>
      <c r="B110" s="17"/>
      <c r="C110" s="17"/>
      <c r="D110" s="17"/>
      <c r="E110" s="17"/>
      <c r="F110" s="16"/>
      <c r="G110" s="17"/>
      <c r="H110" s="16"/>
      <c r="I110" s="15"/>
      <c r="J110" s="109"/>
    </row>
    <row r="111" spans="1:10" x14ac:dyDescent="0.3">
      <c r="A111" s="17"/>
      <c r="B111" s="17"/>
      <c r="C111" s="17"/>
      <c r="D111" s="17"/>
      <c r="E111" s="17"/>
      <c r="F111" s="16"/>
      <c r="G111" s="17"/>
      <c r="H111" s="16"/>
      <c r="I111" s="15"/>
      <c r="J111" s="109"/>
    </row>
    <row r="112" spans="1:10" x14ac:dyDescent="0.3">
      <c r="A112" s="17"/>
      <c r="B112" s="17"/>
      <c r="C112" s="17"/>
      <c r="D112" s="17"/>
      <c r="E112" s="17"/>
      <c r="F112" s="16"/>
      <c r="G112" s="17"/>
      <c r="H112" s="16"/>
      <c r="I112" s="15"/>
      <c r="J112" s="109"/>
    </row>
    <row r="113" spans="1:10" x14ac:dyDescent="0.3">
      <c r="A113" s="17"/>
      <c r="B113" s="17"/>
      <c r="C113" s="17"/>
      <c r="D113" s="17"/>
      <c r="E113" s="17"/>
      <c r="F113" s="16"/>
      <c r="G113" s="17"/>
      <c r="H113" s="16"/>
      <c r="I113" s="15"/>
      <c r="J113" s="109"/>
    </row>
    <row r="114" spans="1:10" x14ac:dyDescent="0.3">
      <c r="A114" s="17"/>
      <c r="B114" s="17"/>
      <c r="C114" s="17"/>
      <c r="D114" s="17"/>
      <c r="E114" s="17"/>
      <c r="F114" s="16"/>
      <c r="G114" s="17"/>
      <c r="H114" s="16"/>
      <c r="I114" s="15"/>
      <c r="J114" s="109"/>
    </row>
    <row r="115" spans="1:10" x14ac:dyDescent="0.3">
      <c r="A115" s="17"/>
      <c r="B115" s="17"/>
      <c r="C115" s="17"/>
      <c r="D115" s="17"/>
      <c r="E115" s="17"/>
      <c r="F115" s="16"/>
      <c r="G115" s="17"/>
      <c r="H115" s="16"/>
      <c r="I115" s="15"/>
      <c r="J115" s="109"/>
    </row>
    <row r="116" spans="1:10" x14ac:dyDescent="0.3">
      <c r="A116" s="17"/>
      <c r="B116" s="17"/>
      <c r="C116" s="17"/>
      <c r="D116" s="17"/>
      <c r="E116" s="17"/>
      <c r="F116" s="16"/>
      <c r="G116" s="17"/>
      <c r="H116" s="16"/>
      <c r="I116" s="15"/>
      <c r="J116" s="109"/>
    </row>
    <row r="117" spans="1:10" x14ac:dyDescent="0.3">
      <c r="A117" s="17"/>
      <c r="B117" s="17"/>
      <c r="C117" s="17"/>
      <c r="D117" s="17"/>
      <c r="E117" s="17"/>
      <c r="F117" s="16"/>
      <c r="G117" s="17"/>
      <c r="H117" s="16"/>
      <c r="I117" s="15"/>
      <c r="J117" s="109"/>
    </row>
    <row r="118" spans="1:10" x14ac:dyDescent="0.3">
      <c r="A118" s="17"/>
      <c r="B118" s="17"/>
      <c r="C118" s="17"/>
      <c r="D118" s="17"/>
      <c r="E118" s="17"/>
      <c r="F118" s="16"/>
      <c r="G118" s="17"/>
      <c r="H118" s="16"/>
      <c r="I118" s="15"/>
      <c r="J118" s="109"/>
    </row>
    <row r="119" spans="1:10" x14ac:dyDescent="0.3">
      <c r="A119" s="17"/>
      <c r="B119" s="17"/>
      <c r="C119" s="17"/>
      <c r="D119" s="17"/>
      <c r="E119" s="17"/>
      <c r="F119" s="16"/>
      <c r="G119" s="17"/>
      <c r="H119" s="16"/>
      <c r="I119" s="15"/>
      <c r="J119" s="109"/>
    </row>
    <row r="120" spans="1:10" x14ac:dyDescent="0.3">
      <c r="A120" s="17"/>
      <c r="B120" s="17"/>
      <c r="C120" s="17"/>
      <c r="D120" s="17"/>
      <c r="E120" s="17"/>
      <c r="F120" s="16"/>
      <c r="G120" s="17"/>
      <c r="H120" s="16"/>
      <c r="I120" s="15"/>
      <c r="J120" s="109"/>
    </row>
    <row r="121" spans="1:10" x14ac:dyDescent="0.3">
      <c r="A121" s="17"/>
      <c r="B121" s="17"/>
      <c r="C121" s="17"/>
      <c r="D121" s="17"/>
      <c r="E121" s="17"/>
      <c r="F121" s="16"/>
      <c r="G121" s="17"/>
      <c r="H121" s="16"/>
      <c r="I121" s="15"/>
      <c r="J121" s="109"/>
    </row>
    <row r="122" spans="1:10" x14ac:dyDescent="0.3">
      <c r="A122" s="17"/>
      <c r="B122" s="17"/>
      <c r="C122" s="17"/>
      <c r="D122" s="17"/>
      <c r="E122" s="17"/>
      <c r="F122" s="16"/>
      <c r="G122" s="17"/>
      <c r="H122" s="16"/>
      <c r="I122" s="15"/>
      <c r="J122" s="109"/>
    </row>
    <row r="123" spans="1:10" x14ac:dyDescent="0.3">
      <c r="A123" s="17"/>
      <c r="B123" s="17"/>
      <c r="C123" s="17"/>
      <c r="D123" s="17"/>
      <c r="E123" s="17"/>
      <c r="F123" s="16"/>
      <c r="G123" s="17"/>
      <c r="H123" s="16"/>
      <c r="I123" s="15"/>
      <c r="J123" s="109"/>
    </row>
  </sheetData>
  <sheetProtection password="CD74" sheet="1" objects="1" scenarios="1"/>
  <mergeCells count="3">
    <mergeCell ref="A11:L11"/>
    <mergeCell ref="A2:L2"/>
    <mergeCell ref="A5:L5"/>
  </mergeCells>
  <pageMargins left="0.43" right="0.17" top="0.18" bottom="0.16" header="0.16" footer="0.16"/>
  <pageSetup scale="39" fitToHeight="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7"/>
  <sheetViews>
    <sheetView zoomScale="130" zoomScaleNormal="130" workbookViewId="0">
      <selection activeCell="E5" sqref="E5"/>
    </sheetView>
  </sheetViews>
  <sheetFormatPr defaultColWidth="8.88671875" defaultRowHeight="18" x14ac:dyDescent="0.35"/>
  <cols>
    <col min="1" max="5" width="8.88671875" style="66"/>
    <col min="6" max="6" width="17.33203125" style="66" customWidth="1"/>
    <col min="7" max="16384" width="8.88671875" style="66"/>
  </cols>
  <sheetData>
    <row r="2" spans="2:6" ht="24" customHeight="1" x14ac:dyDescent="0.35">
      <c r="B2" s="198" t="s">
        <v>487</v>
      </c>
      <c r="C2" s="198"/>
      <c r="D2" s="198"/>
      <c r="E2" s="198"/>
      <c r="F2" s="198"/>
    </row>
    <row r="3" spans="2:6" x14ac:dyDescent="0.35">
      <c r="B3" s="172"/>
      <c r="C3" s="172"/>
      <c r="D3" s="172"/>
      <c r="E3" s="172"/>
      <c r="F3" s="172"/>
    </row>
    <row r="4" spans="2:6" ht="22.8" customHeight="1" x14ac:dyDescent="0.35">
      <c r="B4" s="197" t="s">
        <v>441</v>
      </c>
      <c r="C4" s="197"/>
      <c r="D4" s="197"/>
      <c r="E4" s="171" t="s">
        <v>440</v>
      </c>
      <c r="F4" s="171" t="s">
        <v>732</v>
      </c>
    </row>
    <row r="5" spans="2:6" x14ac:dyDescent="0.35">
      <c r="B5" s="165" t="s">
        <v>442</v>
      </c>
      <c r="C5" s="166" t="s">
        <v>443</v>
      </c>
      <c r="D5" s="67" t="s">
        <v>658</v>
      </c>
      <c r="E5" s="163">
        <v>4</v>
      </c>
      <c r="F5" s="67" t="s">
        <v>444</v>
      </c>
    </row>
    <row r="6" spans="2:6" x14ac:dyDescent="0.35">
      <c r="B6" s="167" t="s">
        <v>445</v>
      </c>
      <c r="C6" s="168" t="s">
        <v>443</v>
      </c>
      <c r="D6" s="162" t="s">
        <v>658</v>
      </c>
      <c r="E6" s="164">
        <v>3.7</v>
      </c>
      <c r="F6" s="162"/>
    </row>
    <row r="7" spans="2:6" x14ac:dyDescent="0.35">
      <c r="B7" s="165" t="s">
        <v>447</v>
      </c>
      <c r="C7" s="166" t="s">
        <v>443</v>
      </c>
      <c r="D7" s="67" t="s">
        <v>658</v>
      </c>
      <c r="E7" s="163">
        <v>3</v>
      </c>
      <c r="F7" s="67" t="s">
        <v>448</v>
      </c>
    </row>
    <row r="8" spans="2:6" x14ac:dyDescent="0.35">
      <c r="B8" s="167" t="s">
        <v>449</v>
      </c>
      <c r="C8" s="168" t="s">
        <v>443</v>
      </c>
      <c r="D8" s="162" t="s">
        <v>658</v>
      </c>
      <c r="E8" s="164">
        <v>2.7</v>
      </c>
      <c r="F8" s="162"/>
    </row>
    <row r="9" spans="2:6" x14ac:dyDescent="0.35">
      <c r="B9" s="167" t="s">
        <v>446</v>
      </c>
      <c r="C9" s="168" t="s">
        <v>443</v>
      </c>
      <c r="D9" s="162" t="s">
        <v>658</v>
      </c>
      <c r="E9" s="164">
        <v>3.3</v>
      </c>
      <c r="F9" s="162"/>
    </row>
    <row r="10" spans="2:6" x14ac:dyDescent="0.35">
      <c r="B10" s="165" t="s">
        <v>451</v>
      </c>
      <c r="C10" s="166" t="s">
        <v>443</v>
      </c>
      <c r="D10" s="67" t="s">
        <v>658</v>
      </c>
      <c r="E10" s="163">
        <v>2</v>
      </c>
      <c r="F10" s="67" t="s">
        <v>452</v>
      </c>
    </row>
    <row r="11" spans="2:6" x14ac:dyDescent="0.35">
      <c r="B11" s="167" t="s">
        <v>453</v>
      </c>
      <c r="C11" s="168" t="s">
        <v>443</v>
      </c>
      <c r="D11" s="162" t="s">
        <v>658</v>
      </c>
      <c r="E11" s="164">
        <v>1.7</v>
      </c>
      <c r="F11" s="162"/>
    </row>
    <row r="12" spans="2:6" x14ac:dyDescent="0.35">
      <c r="B12" s="167" t="s">
        <v>450</v>
      </c>
      <c r="C12" s="168" t="s">
        <v>443</v>
      </c>
      <c r="D12" s="162" t="s">
        <v>658</v>
      </c>
      <c r="E12" s="164">
        <v>2.2999999999999998</v>
      </c>
      <c r="F12" s="162"/>
    </row>
    <row r="13" spans="2:6" x14ac:dyDescent="0.35">
      <c r="B13" s="165" t="s">
        <v>149</v>
      </c>
      <c r="C13" s="166" t="s">
        <v>443</v>
      </c>
      <c r="D13" s="67" t="s">
        <v>658</v>
      </c>
      <c r="E13" s="163">
        <v>1</v>
      </c>
      <c r="F13" s="67" t="s">
        <v>733</v>
      </c>
    </row>
    <row r="14" spans="2:6" x14ac:dyDescent="0.35">
      <c r="B14" s="167" t="s">
        <v>455</v>
      </c>
      <c r="C14" s="168" t="s">
        <v>443</v>
      </c>
      <c r="D14" s="162" t="s">
        <v>658</v>
      </c>
      <c r="E14" s="164">
        <v>0.7</v>
      </c>
      <c r="F14" s="162"/>
    </row>
    <row r="15" spans="2:6" x14ac:dyDescent="0.35">
      <c r="B15" s="167" t="s">
        <v>454</v>
      </c>
      <c r="C15" s="168" t="s">
        <v>443</v>
      </c>
      <c r="D15" s="162" t="s">
        <v>658</v>
      </c>
      <c r="E15" s="164">
        <v>1.3</v>
      </c>
      <c r="F15" s="162"/>
    </row>
    <row r="16" spans="2:6" x14ac:dyDescent="0.35">
      <c r="B16" s="165" t="s">
        <v>38</v>
      </c>
      <c r="C16" s="169" t="s">
        <v>456</v>
      </c>
      <c r="D16" s="67" t="s">
        <v>658</v>
      </c>
      <c r="E16" s="163">
        <v>0</v>
      </c>
      <c r="F16" s="67" t="s">
        <v>457</v>
      </c>
    </row>
    <row r="17" spans="2:6" x14ac:dyDescent="0.35">
      <c r="B17" s="170" t="s">
        <v>663</v>
      </c>
      <c r="C17" s="170"/>
      <c r="D17" s="170"/>
      <c r="E17" s="170"/>
      <c r="F17" s="170"/>
    </row>
  </sheetData>
  <sheetProtection password="CD74" sheet="1" objects="1" scenarios="1"/>
  <mergeCells count="2">
    <mergeCell ref="B4:D4"/>
    <mergeCell ref="B2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09"/>
  <sheetViews>
    <sheetView tabSelected="1" zoomScale="80" zoomScaleNormal="80" workbookViewId="0">
      <selection activeCell="P25" sqref="P25"/>
    </sheetView>
  </sheetViews>
  <sheetFormatPr defaultColWidth="9.109375" defaultRowHeight="15.6" x14ac:dyDescent="0.3"/>
  <cols>
    <col min="1" max="1" width="4.6640625" style="3" customWidth="1"/>
    <col min="2" max="2" width="21.88671875" style="3" customWidth="1"/>
    <col min="3" max="3" width="9.109375" style="3" customWidth="1"/>
    <col min="4" max="4" width="52.77734375" style="3" customWidth="1"/>
    <col min="5" max="5" width="8.33203125" style="3" customWidth="1"/>
    <col min="6" max="6" width="10.5546875" style="3" customWidth="1"/>
    <col min="7" max="7" width="50" style="3" customWidth="1"/>
    <col min="8" max="8" width="8.5546875" style="3" customWidth="1"/>
    <col min="9" max="9" width="12.5546875" style="3" customWidth="1"/>
    <col min="10" max="10" width="14.109375" style="19" customWidth="1"/>
    <col min="11" max="11" width="8" style="19" customWidth="1"/>
    <col min="12" max="12" width="4.109375" style="19" customWidth="1"/>
    <col min="13" max="13" width="4.6640625" style="19" customWidth="1"/>
    <col min="14" max="14" width="7.6640625" style="19" customWidth="1"/>
    <col min="15" max="15" width="4.6640625" style="19" customWidth="1"/>
    <col min="16" max="27" width="9.109375" style="19"/>
    <col min="28" max="16384" width="9.109375" style="3"/>
  </cols>
  <sheetData>
    <row r="1" spans="1:27" s="116" customFormat="1" x14ac:dyDescent="0.3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</row>
    <row r="2" spans="1:27" s="116" customFormat="1" x14ac:dyDescent="0.3">
      <c r="A2" s="214" t="s">
        <v>1</v>
      </c>
      <c r="B2" s="214"/>
      <c r="C2" s="214"/>
      <c r="D2" s="214"/>
      <c r="E2" s="214"/>
      <c r="F2" s="214"/>
      <c r="G2" s="214"/>
      <c r="H2" s="214"/>
      <c r="I2" s="214"/>
      <c r="J2" s="214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</row>
    <row r="3" spans="1:27" s="116" customFormat="1" ht="16.2" thickBot="1" x14ac:dyDescent="0.35">
      <c r="A3" s="214" t="s">
        <v>2</v>
      </c>
      <c r="B3" s="214"/>
      <c r="C3" s="214"/>
      <c r="D3" s="214"/>
      <c r="E3" s="214"/>
      <c r="F3" s="214"/>
      <c r="G3" s="214"/>
      <c r="H3" s="214"/>
      <c r="I3" s="214"/>
      <c r="J3" s="214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</row>
    <row r="4" spans="1:27" ht="17.25" customHeight="1" x14ac:dyDescent="0.3">
      <c r="B4" s="210" t="s">
        <v>420</v>
      </c>
      <c r="C4" s="211"/>
      <c r="D4" s="161">
        <v>2013</v>
      </c>
      <c r="E4" s="212">
        <f>D4+1</f>
        <v>2014</v>
      </c>
      <c r="F4" s="213"/>
      <c r="G4" s="114" t="s">
        <v>429</v>
      </c>
      <c r="H4" s="114">
        <f>D4+3</f>
        <v>2016</v>
      </c>
      <c r="I4" s="115">
        <f>E4+3</f>
        <v>2017</v>
      </c>
      <c r="J4" s="41" t="s">
        <v>460</v>
      </c>
    </row>
    <row r="5" spans="1:27" s="24" customFormat="1" ht="16.5" customHeight="1" thickBot="1" x14ac:dyDescent="0.35">
      <c r="B5" s="207" t="s">
        <v>439</v>
      </c>
      <c r="C5" s="208"/>
      <c r="D5" s="208"/>
      <c r="E5" s="208"/>
      <c r="F5" s="208"/>
      <c r="G5" s="113" t="s">
        <v>458</v>
      </c>
      <c r="H5" s="200">
        <f>E10+E19+E28+E37+E46+E55+E64+E73</f>
        <v>132</v>
      </c>
      <c r="I5" s="209"/>
      <c r="J5" s="42">
        <f>M9</f>
        <v>0</v>
      </c>
      <c r="K5" s="14"/>
      <c r="L5" s="16"/>
      <c r="M5" s="16"/>
      <c r="N5" s="19"/>
      <c r="O5" s="20"/>
    </row>
    <row r="6" spans="1:27" s="29" customFormat="1" ht="15.75" customHeight="1" x14ac:dyDescent="0.3">
      <c r="B6" s="199" t="s">
        <v>433</v>
      </c>
      <c r="C6" s="200"/>
      <c r="D6" s="203"/>
      <c r="E6" s="203"/>
      <c r="F6" s="203"/>
      <c r="G6" s="26" t="s">
        <v>431</v>
      </c>
      <c r="H6" s="203"/>
      <c r="I6" s="205"/>
      <c r="J6" s="41" t="s">
        <v>459</v>
      </c>
      <c r="L6" s="122"/>
      <c r="M6" s="122"/>
      <c r="N6" s="122"/>
      <c r="O6" s="19"/>
    </row>
    <row r="7" spans="1:27" s="29" customFormat="1" ht="16.5" customHeight="1" thickBot="1" x14ac:dyDescent="0.35">
      <c r="B7" s="201" t="s">
        <v>434</v>
      </c>
      <c r="C7" s="202"/>
      <c r="D7" s="204"/>
      <c r="E7" s="204"/>
      <c r="F7" s="204"/>
      <c r="G7" s="27" t="s">
        <v>432</v>
      </c>
      <c r="H7" s="204"/>
      <c r="I7" s="206"/>
      <c r="J7" s="43">
        <f>IF(M9=0,0,ROUND(L9/M9,2))</f>
        <v>0</v>
      </c>
      <c r="K7" s="123"/>
      <c r="L7" s="122"/>
      <c r="M7" s="122"/>
      <c r="N7" s="122"/>
      <c r="O7" s="19"/>
    </row>
    <row r="8" spans="1:27" s="29" customFormat="1" ht="16.2" thickBot="1" x14ac:dyDescent="0.35">
      <c r="B8" s="124"/>
      <c r="C8" s="16"/>
      <c r="D8" s="124"/>
      <c r="E8" s="16"/>
      <c r="F8" s="16"/>
      <c r="G8" s="16"/>
      <c r="H8" s="16"/>
      <c r="I8" s="16"/>
      <c r="J8" s="16"/>
      <c r="K8" s="13"/>
      <c r="L8" s="122"/>
      <c r="M8" s="122"/>
      <c r="N8" s="122"/>
      <c r="O8" s="19"/>
    </row>
    <row r="9" spans="1:27" s="15" customFormat="1" ht="32.25" customHeight="1" thickBot="1" x14ac:dyDescent="0.35">
      <c r="B9" s="30" t="s">
        <v>396</v>
      </c>
      <c r="C9" s="31" t="s">
        <v>430</v>
      </c>
      <c r="D9" s="31" t="s">
        <v>23</v>
      </c>
      <c r="E9" s="31" t="s">
        <v>24</v>
      </c>
      <c r="F9" s="31" t="s">
        <v>25</v>
      </c>
      <c r="G9" s="31" t="s">
        <v>26</v>
      </c>
      <c r="H9" s="32" t="s">
        <v>5</v>
      </c>
      <c r="I9" s="33" t="s">
        <v>6</v>
      </c>
      <c r="J9" s="52" t="s">
        <v>440</v>
      </c>
      <c r="K9" s="16"/>
      <c r="L9" s="40">
        <f>L10+L19+L28+L37+L46+L55+L64+L73</f>
        <v>0</v>
      </c>
      <c r="M9" s="40">
        <f>M10+M19+M28+M37+M46+M55+M64+M73</f>
        <v>0</v>
      </c>
    </row>
    <row r="10" spans="1:27" s="29" customFormat="1" ht="16.2" thickBot="1" x14ac:dyDescent="0.35">
      <c r="A10" s="85"/>
      <c r="B10" s="86" t="s">
        <v>25</v>
      </c>
      <c r="C10" s="86">
        <v>1</v>
      </c>
      <c r="D10" s="86" t="s">
        <v>419</v>
      </c>
      <c r="E10" s="86">
        <f>SUM(E11:E18)</f>
        <v>16</v>
      </c>
      <c r="F10" s="87" t="s">
        <v>3</v>
      </c>
      <c r="G10" s="87">
        <f>D4</f>
        <v>2013</v>
      </c>
      <c r="H10" s="45"/>
      <c r="I10" s="46"/>
      <c r="J10" s="55">
        <f>IF(M10=0,0,ROUND(L10/M10,2))</f>
        <v>0</v>
      </c>
      <c r="K10" s="13"/>
      <c r="L10" s="38">
        <f>SUM(L11:L18)</f>
        <v>0</v>
      </c>
      <c r="M10" s="39">
        <f>SUM(M11:M18)</f>
        <v>0</v>
      </c>
      <c r="N10" s="14"/>
      <c r="O10" s="12"/>
    </row>
    <row r="11" spans="1:27" s="29" customFormat="1" x14ac:dyDescent="0.3">
      <c r="A11" s="88">
        <v>1</v>
      </c>
      <c r="B11" s="128" t="s">
        <v>295</v>
      </c>
      <c r="C11" s="129" t="str">
        <f>IF(B11=0,"",LOOKUP($B11,'Course List'!$C$6:$C$1017,'Course List'!D$6:D$1017))</f>
        <v>  001</v>
      </c>
      <c r="D11" s="129" t="str">
        <f>IF(B11=0,"",LOOKUP($B11,'Course List'!$C$6:$C$1017,'Course List'!E$6:E$1017))</f>
        <v> Intro:Civil &amp; Environmentl Eng</v>
      </c>
      <c r="E11" s="129">
        <f>IF(B11=0,"",LOOKUP($B11,'Course List'!$C$6:$C$1017,'Course List'!F$6:F$1017))</f>
        <v>1</v>
      </c>
      <c r="F11" s="129" t="str">
        <f>IF(B11=0,"",LOOKUP($B11,'Course List'!$C$6:$C$1017,'Course List'!G$6:G$1017))</f>
        <v>F</v>
      </c>
      <c r="G11" s="129" t="str">
        <f>IF(B11=0,"",LOOKUP($B11,'Course List'!$C$6:$C$1017,'Course List'!H$6:H$1017))</f>
        <v>None</v>
      </c>
      <c r="H11" s="83"/>
      <c r="I11" s="125"/>
      <c r="J11" s="119" t="str">
        <f>IF(H11=0,"",LOOKUP(H11,'GPA Table'!$B$5:$B$16,'GPA Table'!$E$5:$E$16))</f>
        <v/>
      </c>
      <c r="K11" s="13"/>
      <c r="L11" s="17">
        <f>IF(E11=0,0,IF(H11=0,0,J11*E11))</f>
        <v>0</v>
      </c>
      <c r="M11" s="17">
        <f>IF(H11=0,0,E11)</f>
        <v>0</v>
      </c>
      <c r="N11" s="122"/>
      <c r="O11" s="19"/>
    </row>
    <row r="12" spans="1:27" s="29" customFormat="1" x14ac:dyDescent="0.3">
      <c r="A12" s="88">
        <f>A11+1</f>
        <v>2</v>
      </c>
      <c r="B12" s="130" t="s">
        <v>397</v>
      </c>
      <c r="C12" s="129">
        <f>IF(B12=0,"",LOOKUP($B12,'Course List'!$C$6:$C$1017,'Course List'!D$6:D$1017))</f>
        <v>11</v>
      </c>
      <c r="D12" s="129" t="str">
        <f>IF(B12=0,"",LOOKUP($B12,'Course List'!$C$6:$C$1017,'Course List'!E$6:E$1017))</f>
        <v>General Chemistry I</v>
      </c>
      <c r="E12" s="129">
        <f>IF(B12=0,"",LOOKUP($B12,'Course List'!$C$6:$C$1017,'Course List'!F$6:F$1017))</f>
        <v>4</v>
      </c>
      <c r="F12" s="129" t="str">
        <f>IF(B12=0,"",LOOKUP($B12,'Course List'!$C$6:$C$1017,'Course List'!G$6:G$1017))</f>
        <v>F &amp; S</v>
      </c>
      <c r="G12" s="129" t="str">
        <f>IF(B12=0,"",LOOKUP($B12,'Course List'!$C$6:$C$1017,'Course List'!H$6:H$1017))</f>
        <v>One year of high school algebra</v>
      </c>
      <c r="H12" s="83"/>
      <c r="I12" s="125"/>
      <c r="J12" s="120" t="str">
        <f>IF(H12=0,"",LOOKUP(H12,'GPA Table'!$B$5:$B$16,'GPA Table'!$E$5:$E$16))</f>
        <v/>
      </c>
      <c r="K12" s="13"/>
      <c r="L12" s="17">
        <f t="shared" ref="L12:L16" si="0">IF(E12=0,0,IF(H12=0,0,J12*E12))</f>
        <v>0</v>
      </c>
      <c r="M12" s="17">
        <f t="shared" ref="M12:M16" si="1">IF(H12=0,0,E12)</f>
        <v>0</v>
      </c>
      <c r="N12" s="122"/>
      <c r="O12" s="19"/>
    </row>
    <row r="13" spans="1:27" s="29" customFormat="1" x14ac:dyDescent="0.3">
      <c r="A13" s="88">
        <f t="shared" ref="A13:A16" si="2">A12+1</f>
        <v>3</v>
      </c>
      <c r="B13" s="128" t="s">
        <v>414</v>
      </c>
      <c r="C13" s="129" t="str">
        <f>IF(B13=0,"",LOOKUP($B13,'Course List'!$C$6:$C$1017,'Course List'!D$6:D$1017))</f>
        <v>---</v>
      </c>
      <c r="D13" s="129" t="str">
        <f>IF(B13=0,"",LOOKUP($B13,'Course List'!$C$6:$C$1017,'Course List'!E$6:E$1017))</f>
        <v>See the H/SS List</v>
      </c>
      <c r="E13" s="129">
        <f>IF(B13=0,"",LOOKUP($B13,'Course List'!$C$6:$C$1017,'Course List'!F$6:F$1017))</f>
        <v>3</v>
      </c>
      <c r="F13" s="129" t="str">
        <f>IF(B13=0,"",LOOKUP($B13,'Course List'!$C$6:$C$1017,'Course List'!G$6:G$1017))</f>
        <v>F &amp; S</v>
      </c>
      <c r="G13" s="129" t="str">
        <f>IF(B13=0,"",LOOKUP($B13,'Course List'!$C$6:$C$1017,'Course List'!H$6:H$1017))</f>
        <v xml:space="preserve"> ---</v>
      </c>
      <c r="H13" s="83"/>
      <c r="I13" s="125"/>
      <c r="J13" s="120" t="str">
        <f>IF(H13=0,"",LOOKUP(H13,'GPA Table'!$B$5:$B$16,'GPA Table'!$E$5:$E$16))</f>
        <v/>
      </c>
      <c r="K13" s="13"/>
      <c r="L13" s="17">
        <f t="shared" si="0"/>
        <v>0</v>
      </c>
      <c r="M13" s="17">
        <f t="shared" si="1"/>
        <v>0</v>
      </c>
      <c r="N13" s="122"/>
      <c r="O13" s="19"/>
    </row>
    <row r="14" spans="1:27" s="29" customFormat="1" ht="33.75" customHeight="1" x14ac:dyDescent="0.3">
      <c r="A14" s="88">
        <f t="shared" si="2"/>
        <v>4</v>
      </c>
      <c r="B14" s="128" t="s">
        <v>394</v>
      </c>
      <c r="C14" s="129">
        <f>IF(B14=0,"",LOOKUP($B14,'Course List'!$C$6:$C$1017,'Course List'!D$6:D$1017))</f>
        <v>31</v>
      </c>
      <c r="D14" s="129" t="str">
        <f>IF(B14=0,"",LOOKUP($B14,'Course List'!$C$6:$C$1017,'Course List'!E$6:E$1017))</f>
        <v>Single-Variable Calculus I </v>
      </c>
      <c r="E14" s="129">
        <f>IF(B14=0,"",LOOKUP($B14,'Course List'!$C$6:$C$1017,'Course List'!F$6:F$1017))</f>
        <v>3</v>
      </c>
      <c r="F14" s="129" t="str">
        <f>IF(B14=0,"",LOOKUP($B14,'Course List'!$C$6:$C$1017,'Course List'!G$6:G$1017))</f>
        <v>F &amp; S</v>
      </c>
      <c r="G14" s="129" t="str">
        <f>IF(B14=0,"",LOOKUP($B14,'Course List'!$C$6:$C$1017,'Course List'!H$6:H$1017))</f>
        <v>The placement examination or a score of 720 or above on the SAT II in mathematics</v>
      </c>
      <c r="H14" s="83"/>
      <c r="I14" s="125"/>
      <c r="J14" s="120" t="str">
        <f>IF(H14=0,"",LOOKUP(H14,'GPA Table'!$B$5:$B$16,'GPA Table'!$E$5:$E$16))</f>
        <v/>
      </c>
      <c r="K14" s="13"/>
      <c r="L14" s="17">
        <f t="shared" si="0"/>
        <v>0</v>
      </c>
      <c r="M14" s="17">
        <f t="shared" si="1"/>
        <v>0</v>
      </c>
      <c r="N14" s="122"/>
      <c r="O14" s="19"/>
    </row>
    <row r="15" spans="1:27" s="29" customFormat="1" x14ac:dyDescent="0.3">
      <c r="A15" s="88">
        <f t="shared" si="2"/>
        <v>5</v>
      </c>
      <c r="B15" s="128" t="s">
        <v>395</v>
      </c>
      <c r="C15" s="129" t="str">
        <f>IF(B15=0,"",LOOKUP($B15,'Course List'!$C$6:$C$1017,'Course List'!D$6:D$1017))</f>
        <v>  001</v>
      </c>
      <c r="D15" s="129" t="str">
        <f>IF(B15=0,"",LOOKUP($B15,'Course List'!$C$6:$C$1017,'Course List'!E$6:E$1017))</f>
        <v> Engineering Orientation</v>
      </c>
      <c r="E15" s="129">
        <f>IF(B15=0,"",LOOKUP($B15,'Course List'!$C$6:$C$1017,'Course List'!F$6:F$1017))</f>
        <v>1</v>
      </c>
      <c r="F15" s="129" t="str">
        <f>IF(B15=0,"",LOOKUP($B15,'Course List'!$C$6:$C$1017,'Course List'!G$6:G$1017))</f>
        <v>F</v>
      </c>
      <c r="G15" s="129" t="str">
        <f>IF(B15=0,"",LOOKUP($B15,'Course List'!$C$6:$C$1017,'Course List'!H$6:H$1017))</f>
        <v xml:space="preserve"> ---</v>
      </c>
      <c r="H15" s="83"/>
      <c r="I15" s="125"/>
      <c r="J15" s="120" t="str">
        <f>IF(H15=0,"",LOOKUP(H15,'GPA Table'!$B$5:$B$16,'GPA Table'!$E$5:$E$16))</f>
        <v/>
      </c>
      <c r="K15" s="13"/>
      <c r="L15" s="17">
        <f t="shared" si="0"/>
        <v>0</v>
      </c>
      <c r="M15" s="17">
        <f t="shared" si="1"/>
        <v>0</v>
      </c>
      <c r="N15" s="122"/>
      <c r="O15" s="19"/>
    </row>
    <row r="16" spans="1:27" s="29" customFormat="1" x14ac:dyDescent="0.3">
      <c r="A16" s="88">
        <f t="shared" si="2"/>
        <v>6</v>
      </c>
      <c r="B16" s="128" t="s">
        <v>294</v>
      </c>
      <c r="C16" s="129">
        <f>IF(B16=0,"",LOOKUP($B16,'Course List'!$C$6:$C$1017,'Course List'!D$6:D$1017))</f>
        <v>20</v>
      </c>
      <c r="D16" s="129" t="str">
        <f>IF(B16=0,"",LOOKUP($B16,'Course List'!$C$6:$C$1017,'Course List'!E$6:E$1017))</f>
        <v>University Writing </v>
      </c>
      <c r="E16" s="129">
        <f>IF(B16=0,"",LOOKUP($B16,'Course List'!$C$6:$C$1017,'Course List'!F$6:F$1017))</f>
        <v>4</v>
      </c>
      <c r="F16" s="129" t="str">
        <f>IF(B16=0,"",LOOKUP($B16,'Course List'!$C$6:$C$1017,'Course List'!G$6:G$1017))</f>
        <v>F &amp; S</v>
      </c>
      <c r="G16" s="129" t="str">
        <f>IF(B16=0,"",LOOKUP($B16,'Course List'!$C$6:$C$1017,'Course List'!H$6:H$1017))</f>
        <v xml:space="preserve"> ---</v>
      </c>
      <c r="H16" s="83"/>
      <c r="I16" s="125"/>
      <c r="J16" s="120" t="str">
        <f>IF(H16=0,"",LOOKUP(H16,'GPA Table'!$B$5:$B$16,'GPA Table'!$E$5:$E$16))</f>
        <v/>
      </c>
      <c r="K16" s="13"/>
      <c r="L16" s="17">
        <f t="shared" si="0"/>
        <v>0</v>
      </c>
      <c r="M16" s="17">
        <f t="shared" si="1"/>
        <v>0</v>
      </c>
      <c r="N16" s="122"/>
      <c r="O16" s="19"/>
    </row>
    <row r="17" spans="1:15" s="29" customFormat="1" x14ac:dyDescent="0.3">
      <c r="A17" s="88">
        <f>A16+1</f>
        <v>7</v>
      </c>
      <c r="B17" s="159"/>
      <c r="C17" s="83" t="str">
        <f>IF(B17=0,"",LOOKUP($B17,'Course List'!$C$6:$C$1017,'Course List'!D$6:D$1017))</f>
        <v/>
      </c>
      <c r="D17" s="83" t="str">
        <f>IF(B17=0,"",LOOKUP($B17,'Course List'!$C$6:$C$1017,'Course List'!E$6:E$1017))</f>
        <v/>
      </c>
      <c r="E17" s="83" t="str">
        <f>IF(B17=0,"",LOOKUP($B17,'Course List'!$C$6:$C$1017,'Course List'!F$6:F$1017))</f>
        <v/>
      </c>
      <c r="F17" s="83" t="str">
        <f>IF(B17=0,"",LOOKUP($B17,'Course List'!$C$6:$C$1017,'Course List'!G$6:G$1017))</f>
        <v/>
      </c>
      <c r="G17" s="83" t="str">
        <f>IF(B17=0,"",LOOKUP($B17,'Course List'!$C$6:$C$1017,'Course List'!H$6:H$1017))</f>
        <v/>
      </c>
      <c r="H17" s="83"/>
      <c r="I17" s="125"/>
      <c r="J17" s="120" t="str">
        <f>IF(H17=0,"",LOOKUP(H17,'GPA Table'!$B$5:$B$16,'GPA Table'!$E$5:$E$16))</f>
        <v/>
      </c>
      <c r="K17" s="13"/>
      <c r="L17" s="17">
        <f>IF(E17=0,0,IF(H17=0,0,J17*E17))</f>
        <v>0</v>
      </c>
      <c r="M17" s="17">
        <f t="shared" ref="M17:M18" si="3">IF(H17=0,0,E17)</f>
        <v>0</v>
      </c>
      <c r="N17" s="122"/>
      <c r="O17" s="19"/>
    </row>
    <row r="18" spans="1:15" s="29" customFormat="1" ht="16.2" thickBot="1" x14ac:dyDescent="0.35">
      <c r="A18" s="89">
        <f>A17+1</f>
        <v>8</v>
      </c>
      <c r="B18" s="160"/>
      <c r="C18" s="83" t="str">
        <f>IF(B18=0,"",LOOKUP($B18,'Course List'!$C$6:$C$1017,'Course List'!D$6:D$1017))</f>
        <v/>
      </c>
      <c r="D18" s="83" t="str">
        <f>IF(B18=0,"",LOOKUP($B18,'Course List'!$C$6:$C$1017,'Course List'!E$6:E$1017))</f>
        <v/>
      </c>
      <c r="E18" s="83" t="str">
        <f>IF(B18=0,"",LOOKUP($B18,'Course List'!$C$6:$C$1017,'Course List'!F$6:F$1017))</f>
        <v/>
      </c>
      <c r="F18" s="83" t="str">
        <f>IF(B18=0,"",LOOKUP($B18,'Course List'!$C$6:$C$1017,'Course List'!G$6:G$1017))</f>
        <v/>
      </c>
      <c r="G18" s="83" t="str">
        <f>IF(B18=0,"",LOOKUP($B18,'Course List'!$C$6:$C$1017,'Course List'!H$6:H$1017))</f>
        <v/>
      </c>
      <c r="H18" s="83"/>
      <c r="I18" s="125"/>
      <c r="J18" s="120" t="str">
        <f>IF(H18=0,"",LOOKUP(H18,'GPA Table'!$B$5:$B$16,'GPA Table'!$E$5:$E$16))</f>
        <v/>
      </c>
      <c r="K18" s="13"/>
      <c r="L18" s="17">
        <f t="shared" ref="L18" si="4">IF(E18=0,0,IF(H18=0,0,J18*E18))</f>
        <v>0</v>
      </c>
      <c r="M18" s="17">
        <f t="shared" si="3"/>
        <v>0</v>
      </c>
      <c r="N18" s="122"/>
      <c r="O18" s="19"/>
    </row>
    <row r="19" spans="1:15" s="29" customFormat="1" ht="16.2" thickBot="1" x14ac:dyDescent="0.35">
      <c r="A19" s="85"/>
      <c r="B19" s="86" t="str">
        <f>B10</f>
        <v>Semester</v>
      </c>
      <c r="C19" s="86">
        <f>C10+1</f>
        <v>2</v>
      </c>
      <c r="D19" s="86" t="str">
        <f>D10</f>
        <v>Total Credit Hours</v>
      </c>
      <c r="E19" s="86">
        <f>SUM(E20:E27)</f>
        <v>16</v>
      </c>
      <c r="F19" s="87" t="s">
        <v>4</v>
      </c>
      <c r="G19" s="87">
        <f>G10+1</f>
        <v>2014</v>
      </c>
      <c r="H19" s="45"/>
      <c r="I19" s="46"/>
      <c r="J19" s="55">
        <f>IF(M19=0,0,ROUND(L19/M19,2))</f>
        <v>0</v>
      </c>
      <c r="K19" s="13"/>
      <c r="L19" s="38">
        <f>SUM(L20:L27)</f>
        <v>0</v>
      </c>
      <c r="M19" s="39">
        <f t="shared" ref="M19" si="5">SUM(M20:M27)</f>
        <v>0</v>
      </c>
      <c r="N19" s="14"/>
      <c r="O19" s="12"/>
    </row>
    <row r="20" spans="1:15" s="29" customFormat="1" x14ac:dyDescent="0.3">
      <c r="A20" s="88">
        <v>1</v>
      </c>
      <c r="B20" s="128" t="s">
        <v>723</v>
      </c>
      <c r="C20" s="129" t="str">
        <f>IF(B20=0,"",LOOKUP($B20,'Course List'!$C$6:$C$1017,'Course List'!D$6:D$1017))</f>
        <v>---</v>
      </c>
      <c r="D20" s="129" t="str">
        <f>IF(B20=0,"",LOOKUP($B20,'Course List'!$C$6:$C$1017,'Course List'!E$6:E$1017))</f>
        <v>Introduction to C Programming</v>
      </c>
      <c r="E20" s="129">
        <f>IF(B20=0,"",LOOKUP($B20,'Course List'!$C$6:$C$1017,'Course List'!F$6:F$1017))</f>
        <v>3</v>
      </c>
      <c r="F20" s="129" t="str">
        <f>IF(B20=0,"",LOOKUP($B20,'Course List'!$C$6:$C$1017,'Course List'!G$6:G$1017))</f>
        <v>S</v>
      </c>
      <c r="G20" s="129" t="str">
        <f>IF(B20=0,"",LOOKUP($B20,'Course List'!$C$6:$C$1017,'Course List'!H$6:H$1017))</f>
        <v>Math 1220 (20) or Math 1231 (31)</v>
      </c>
      <c r="H20" s="83"/>
      <c r="I20" s="125"/>
      <c r="J20" s="119" t="str">
        <f>IF(H20=0,"",LOOKUP(H20,'GPA Table'!$B$5:$B$16,'GPA Table'!$E$5:$E$16))</f>
        <v/>
      </c>
      <c r="K20" s="13"/>
      <c r="L20" s="17">
        <f t="shared" ref="L20:L27" si="6">IF(E20=0,0,IF(H20=0,0,J20*E20))</f>
        <v>0</v>
      </c>
      <c r="M20" s="17">
        <f t="shared" ref="M20:M27" si="7">IF(H20=0,0,E20)</f>
        <v>0</v>
      </c>
      <c r="N20" s="122"/>
      <c r="O20" s="19"/>
    </row>
    <row r="21" spans="1:15" s="29" customFormat="1" x14ac:dyDescent="0.3">
      <c r="A21" s="88">
        <f>A20+1</f>
        <v>2</v>
      </c>
      <c r="B21" s="130" t="s">
        <v>416</v>
      </c>
      <c r="C21" s="129" t="str">
        <f>IF(B21=0,"",LOOKUP($B21,'Course List'!$C$6:$C$1017,'Course List'!D$6:D$1017))</f>
        <v>---</v>
      </c>
      <c r="D21" s="129" t="str">
        <f>IF(B21=0,"",LOOKUP($B21,'Course List'!$C$6:$C$1017,'Course List'!E$6:E$1017))</f>
        <v>See the H/SS List</v>
      </c>
      <c r="E21" s="129">
        <f>IF(B21=0,"",LOOKUP($B21,'Course List'!$C$6:$C$1017,'Course List'!F$6:F$1017))</f>
        <v>3</v>
      </c>
      <c r="F21" s="129" t="str">
        <f>IF(B21=0,"",LOOKUP($B21,'Course List'!$C$6:$C$1017,'Course List'!G$6:G$1017))</f>
        <v>F &amp; S</v>
      </c>
      <c r="G21" s="129" t="str">
        <f>IF(B21=0,"",LOOKUP($B21,'Course List'!$C$6:$C$1017,'Course List'!H$6:H$1017))</f>
        <v xml:space="preserve"> ---</v>
      </c>
      <c r="H21" s="83"/>
      <c r="I21" s="125"/>
      <c r="J21" s="120" t="str">
        <f>IF(H21=0,"",LOOKUP(H21,'GPA Table'!$B$5:$B$16,'GPA Table'!$E$5:$E$16))</f>
        <v/>
      </c>
      <c r="K21" s="13"/>
      <c r="L21" s="17">
        <f t="shared" si="6"/>
        <v>0</v>
      </c>
      <c r="M21" s="17">
        <f t="shared" si="7"/>
        <v>0</v>
      </c>
      <c r="N21" s="122"/>
      <c r="O21" s="19"/>
    </row>
    <row r="22" spans="1:15" s="29" customFormat="1" x14ac:dyDescent="0.3">
      <c r="A22" s="88">
        <f t="shared" ref="A22:A26" si="8">A21+1</f>
        <v>3</v>
      </c>
      <c r="B22" s="128" t="s">
        <v>285</v>
      </c>
      <c r="C22" s="129">
        <f>IF(B22=0,"",LOOKUP($B22,'Course List'!$C$6:$C$1017,'Course List'!D$6:D$1017))</f>
        <v>4</v>
      </c>
      <c r="D22" s="129" t="str">
        <f>IF(B22=0,"",LOOKUP($B22,'Course List'!$C$6:$C$1017,'Course List'!E$6:E$1017))</f>
        <v>Engineering Drawing and Computer Graphics</v>
      </c>
      <c r="E22" s="129">
        <f>IF(B22=0,"",LOOKUP($B22,'Course List'!$C$6:$C$1017,'Course List'!F$6:F$1017))</f>
        <v>3</v>
      </c>
      <c r="F22" s="129" t="str">
        <f>IF(B22=0,"",LOOKUP($B22,'Course List'!$C$6:$C$1017,'Course List'!G$6:G$1017))</f>
        <v>F &amp; S</v>
      </c>
      <c r="G22" s="129" t="str">
        <f>IF(B22=0,"",LOOKUP($B22,'Course List'!$C$6:$C$1017,'Course List'!H$6:H$1017))</f>
        <v xml:space="preserve"> ---</v>
      </c>
      <c r="H22" s="83"/>
      <c r="I22" s="125"/>
      <c r="J22" s="120" t="str">
        <f>IF(H22=0,"",LOOKUP(H22,'GPA Table'!$B$5:$B$16,'GPA Table'!$E$5:$E$16))</f>
        <v/>
      </c>
      <c r="K22" s="13"/>
      <c r="L22" s="17">
        <f t="shared" si="6"/>
        <v>0</v>
      </c>
      <c r="M22" s="17">
        <f t="shared" si="7"/>
        <v>0</v>
      </c>
      <c r="N22" s="122"/>
      <c r="O22" s="19"/>
    </row>
    <row r="23" spans="1:15" s="29" customFormat="1" ht="15.6" customHeight="1" x14ac:dyDescent="0.3">
      <c r="A23" s="88">
        <f t="shared" si="8"/>
        <v>4</v>
      </c>
      <c r="B23" s="128" t="s">
        <v>417</v>
      </c>
      <c r="C23" s="129">
        <f>IF(B23=0,"",LOOKUP($B23,'Course List'!$C$6:$C$1017,'Course List'!D$6:D$1017))</f>
        <v>32</v>
      </c>
      <c r="D23" s="129" t="str">
        <f>IF(B23=0,"",LOOKUP($B23,'Course List'!$C$6:$C$1017,'Course List'!E$6:E$1017))</f>
        <v>Single-Variable Calculus II</v>
      </c>
      <c r="E23" s="129">
        <f>IF(B23=0,"",LOOKUP($B23,'Course List'!$C$6:$C$1017,'Course List'!F$6:F$1017))</f>
        <v>3</v>
      </c>
      <c r="F23" s="129" t="str">
        <f>IF(B23=0,"",LOOKUP($B23,'Course List'!$C$6:$C$1017,'Course List'!G$6:G$1017))</f>
        <v>F &amp; S</v>
      </c>
      <c r="G23" s="129" t="str">
        <f>IF(B23=0,"",LOOKUP($B23,'Course List'!$C$6:$C$1017,'Course List'!H$6:H$1017))</f>
        <v>Math 1221 (21) or 1231 (31)</v>
      </c>
      <c r="H23" s="83"/>
      <c r="I23" s="125"/>
      <c r="J23" s="120" t="str">
        <f>IF(H23=0,"",LOOKUP(H23,'GPA Table'!$B$5:$B$16,'GPA Table'!$E$5:$E$16))</f>
        <v/>
      </c>
      <c r="K23" s="13"/>
      <c r="L23" s="17">
        <f t="shared" si="6"/>
        <v>0</v>
      </c>
      <c r="M23" s="17">
        <f t="shared" si="7"/>
        <v>0</v>
      </c>
      <c r="N23" s="122"/>
      <c r="O23" s="19"/>
    </row>
    <row r="24" spans="1:15" s="29" customFormat="1" x14ac:dyDescent="0.3">
      <c r="A24" s="88">
        <f t="shared" si="8"/>
        <v>5</v>
      </c>
      <c r="B24" s="128" t="s">
        <v>418</v>
      </c>
      <c r="C24" s="129">
        <f>IF(B24=0,"",LOOKUP($B24,'Course List'!$C$6:$C$1017,'Course List'!D$6:D$1017))</f>
        <v>21</v>
      </c>
      <c r="D24" s="129" t="str">
        <f>IF(B24=0,"",LOOKUP($B24,'Course List'!$C$6:$C$1017,'Course List'!E$6:E$1017))</f>
        <v>University Physics I</v>
      </c>
      <c r="E24" s="129">
        <f>IF(B24=0,"",LOOKUP($B24,'Course List'!$C$6:$C$1017,'Course List'!F$6:F$1017))</f>
        <v>4</v>
      </c>
      <c r="F24" s="129" t="str">
        <f>IF(B24=0,"",LOOKUP($B24,'Course List'!$C$6:$C$1017,'Course List'!G$6:G$1017))</f>
        <v>F &amp; S</v>
      </c>
      <c r="G24" s="129" t="str">
        <f>IF(B24=0,"",LOOKUP($B24,'Course List'!$C$6:$C$1017,'Course List'!H$6:H$1017))</f>
        <v>Math 1231 (31), co-requisite Math 1232 (32)</v>
      </c>
      <c r="H24" s="83"/>
      <c r="I24" s="125"/>
      <c r="J24" s="120" t="str">
        <f>IF(H24=0,"",LOOKUP(H24,'GPA Table'!$B$5:$B$16,'GPA Table'!$E$5:$E$16))</f>
        <v/>
      </c>
      <c r="K24" s="13"/>
      <c r="L24" s="17">
        <f t="shared" si="6"/>
        <v>0</v>
      </c>
      <c r="M24" s="17">
        <f t="shared" si="7"/>
        <v>0</v>
      </c>
      <c r="N24" s="122"/>
      <c r="O24" s="19"/>
    </row>
    <row r="25" spans="1:15" s="29" customFormat="1" x14ac:dyDescent="0.3">
      <c r="A25" s="88">
        <f t="shared" si="8"/>
        <v>6</v>
      </c>
      <c r="B25" s="158"/>
      <c r="C25" s="83" t="str">
        <f>IF(B25=0,"",LOOKUP($B25,'Course List'!$C$6:$C$1017,'Course List'!D$6:D$1017))</f>
        <v/>
      </c>
      <c r="D25" s="83" t="str">
        <f>IF(B25=0,"",LOOKUP($B25,'Course List'!$C$6:$C$1017,'Course List'!E$6:E$1017))</f>
        <v/>
      </c>
      <c r="E25" s="83" t="str">
        <f>IF(B25=0,"",LOOKUP($B25,'Course List'!$C$6:$C$1017,'Course List'!F$6:F$1017))</f>
        <v/>
      </c>
      <c r="F25" s="83" t="str">
        <f>IF(B25=0,"",LOOKUP($B25,'Course List'!$C$6:$C$1017,'Course List'!G$6:G$1017))</f>
        <v/>
      </c>
      <c r="G25" s="83" t="str">
        <f>IF(B25=0,"",LOOKUP($B25,'Course List'!$C$6:$C$1017,'Course List'!H$6:H$1017))</f>
        <v/>
      </c>
      <c r="H25" s="83"/>
      <c r="I25" s="125"/>
      <c r="J25" s="120" t="str">
        <f>IF(H25=0,"",LOOKUP(H25,'GPA Table'!$B$5:$B$16,'GPA Table'!$E$5:$E$16))</f>
        <v/>
      </c>
      <c r="K25" s="13"/>
      <c r="L25" s="17">
        <f t="shared" si="6"/>
        <v>0</v>
      </c>
      <c r="M25" s="17">
        <f t="shared" si="7"/>
        <v>0</v>
      </c>
      <c r="N25" s="122"/>
      <c r="O25" s="19"/>
    </row>
    <row r="26" spans="1:15" s="29" customFormat="1" x14ac:dyDescent="0.3">
      <c r="A26" s="88">
        <f t="shared" si="8"/>
        <v>7</v>
      </c>
      <c r="B26" s="159"/>
      <c r="C26" s="83" t="str">
        <f>IF(B26=0,"",LOOKUP($B26,'Course List'!$C$6:$C$1017,'Course List'!D$6:D$1017))</f>
        <v/>
      </c>
      <c r="D26" s="83" t="str">
        <f>IF(B26=0,"",LOOKUP($B26,'Course List'!$C$6:$C$1017,'Course List'!E$6:E$1017))</f>
        <v/>
      </c>
      <c r="E26" s="83" t="str">
        <f>IF(B26=0,"",LOOKUP($B26,'Course List'!$C$6:$C$1017,'Course List'!F$6:F$1017))</f>
        <v/>
      </c>
      <c r="F26" s="83" t="str">
        <f>IF(B26=0,"",LOOKUP($B26,'Course List'!$C$6:$C$1017,'Course List'!G$6:G$1017))</f>
        <v/>
      </c>
      <c r="G26" s="83" t="str">
        <f>IF(B26=0,"",LOOKUP($B26,'Course List'!$C$6:$C$1017,'Course List'!H$6:H$1017))</f>
        <v/>
      </c>
      <c r="H26" s="83"/>
      <c r="I26" s="125"/>
      <c r="J26" s="120" t="str">
        <f>IF(H26=0,"",LOOKUP(H26,'GPA Table'!$B$5:$B$16,'GPA Table'!$E$5:$E$16))</f>
        <v/>
      </c>
      <c r="K26" s="13"/>
      <c r="L26" s="17">
        <f t="shared" si="6"/>
        <v>0</v>
      </c>
      <c r="M26" s="17">
        <f t="shared" si="7"/>
        <v>0</v>
      </c>
      <c r="N26" s="122"/>
      <c r="O26" s="19"/>
    </row>
    <row r="27" spans="1:15" s="29" customFormat="1" ht="16.2" thickBot="1" x14ac:dyDescent="0.35">
      <c r="A27" s="89">
        <f>A26+1</f>
        <v>8</v>
      </c>
      <c r="B27" s="160"/>
      <c r="C27" s="83" t="str">
        <f>IF(B27=0,"",LOOKUP($B27,'Course List'!$C$6:$C$1017,'Course List'!D$6:D$1017))</f>
        <v/>
      </c>
      <c r="D27" s="83" t="str">
        <f>IF(B27=0,"",LOOKUP($B27,'Course List'!$C$6:$C$1017,'Course List'!E$6:E$1017))</f>
        <v/>
      </c>
      <c r="E27" s="83" t="str">
        <f>IF(B27=0,"",LOOKUP($B27,'Course List'!$C$6:$C$1017,'Course List'!F$6:F$1017))</f>
        <v/>
      </c>
      <c r="F27" s="83" t="str">
        <f>IF(B27=0,"",LOOKUP($B27,'Course List'!$C$6:$C$1017,'Course List'!G$6:G$1017))</f>
        <v/>
      </c>
      <c r="G27" s="83" t="str">
        <f>IF(B27=0,"",LOOKUP($B27,'Course List'!$C$6:$C$1017,'Course List'!H$6:H$1017))</f>
        <v/>
      </c>
      <c r="H27" s="83"/>
      <c r="I27" s="125"/>
      <c r="J27" s="120" t="str">
        <f>IF(H27=0,"",LOOKUP(H27,'GPA Table'!$B$5:$B$16,'GPA Table'!$E$5:$E$16))</f>
        <v/>
      </c>
      <c r="K27" s="13"/>
      <c r="L27" s="17">
        <f t="shared" si="6"/>
        <v>0</v>
      </c>
      <c r="M27" s="17">
        <f t="shared" si="7"/>
        <v>0</v>
      </c>
      <c r="N27" s="122"/>
      <c r="O27" s="19"/>
    </row>
    <row r="28" spans="1:15" s="29" customFormat="1" ht="16.2" thickBot="1" x14ac:dyDescent="0.35">
      <c r="A28" s="85"/>
      <c r="B28" s="86" t="str">
        <f>B19</f>
        <v>Semester</v>
      </c>
      <c r="C28" s="86">
        <f>C19+1</f>
        <v>3</v>
      </c>
      <c r="D28" s="86" t="str">
        <f>D19</f>
        <v>Total Credit Hours</v>
      </c>
      <c r="E28" s="86">
        <f>SUM(E29:E36)</f>
        <v>16</v>
      </c>
      <c r="F28" s="87" t="str">
        <f>F10</f>
        <v>FALL</v>
      </c>
      <c r="G28" s="87">
        <f>G19</f>
        <v>2014</v>
      </c>
      <c r="H28" s="45"/>
      <c r="I28" s="46"/>
      <c r="J28" s="55">
        <f>IF(M28=0,0,ROUND(L28/M28,2))</f>
        <v>0</v>
      </c>
      <c r="K28" s="13"/>
      <c r="L28" s="38">
        <f>SUM(L29:L36)</f>
        <v>0</v>
      </c>
      <c r="M28" s="39">
        <f t="shared" ref="M28" si="9">SUM(M29:M36)</f>
        <v>0</v>
      </c>
      <c r="N28" s="14"/>
      <c r="O28" s="12"/>
    </row>
    <row r="29" spans="1:15" s="29" customFormat="1" ht="31.2" x14ac:dyDescent="0.3">
      <c r="A29" s="88">
        <v>1</v>
      </c>
      <c r="B29" s="128" t="s">
        <v>507</v>
      </c>
      <c r="C29" s="129" t="str">
        <f>IF(B29=0,"",LOOKUP($B29,'Course List'!$C$6:$C$1017,'Course List'!D$6:D$1017))</f>
        <v>  057</v>
      </c>
      <c r="D29" s="129" t="str">
        <f>IF(B29=0,"",LOOKUP($B29,'Course List'!$C$6:$C$1017,'Course List'!E$6:E$1017))</f>
        <v> Analytical Mechanics I (w recitation)</v>
      </c>
      <c r="E29" s="129">
        <f>IF(B29=0,"",LOOKUP($B29,'Course List'!$C$6:$C$1017,'Course List'!F$6:F$1017))</f>
        <v>3</v>
      </c>
      <c r="F29" s="129" t="str">
        <f>IF(B29=0,"",LOOKUP($B29,'Course List'!$C$6:$C$1017,'Course List'!G$6:G$1017))</f>
        <v>F &amp; S</v>
      </c>
      <c r="G29" s="129" t="str">
        <f>IF(B29=0,"",LOOKUP($B29,'Course List'!$C$6:$C$1017,'Course List'!H$6:H$1017))</f>
        <v>Prerequisite or concurrent registration: ApSc 2113 (113), Phys 1021 (21)</v>
      </c>
      <c r="H29" s="83"/>
      <c r="I29" s="125"/>
      <c r="J29" s="119" t="str">
        <f>IF(H29=0,"",LOOKUP(H29,'GPA Table'!$B$5:$B$16,'GPA Table'!$E$5:$E$16))</f>
        <v/>
      </c>
      <c r="K29" s="13"/>
      <c r="L29" s="17">
        <f t="shared" ref="L29:L36" si="10">IF(E29=0,0,IF(H29=0,0,J29*E29))</f>
        <v>0</v>
      </c>
      <c r="M29" s="17">
        <f t="shared" ref="M29:M36" si="11">IF(H29=0,0,E29)</f>
        <v>0</v>
      </c>
      <c r="N29" s="122"/>
      <c r="O29" s="19"/>
    </row>
    <row r="30" spans="1:15" s="29" customFormat="1" x14ac:dyDescent="0.3">
      <c r="A30" s="88">
        <f>A29+1</f>
        <v>2</v>
      </c>
      <c r="B30" s="130" t="s">
        <v>421</v>
      </c>
      <c r="C30" s="129" t="str">
        <f>IF(B30=0,"",LOOKUP($B30,'Course List'!$C$6:$C$1017,'Course List'!D$6:D$1017))</f>
        <v>  113</v>
      </c>
      <c r="D30" s="129" t="str">
        <f>IF(B30=0,"",LOOKUP($B30,'Course List'!$C$6:$C$1017,'Course List'!E$6:E$1017))</f>
        <v> Engineering Analysis I</v>
      </c>
      <c r="E30" s="129">
        <f>IF(B30=0,"",LOOKUP($B30,'Course List'!$C$6:$C$1017,'Course List'!F$6:F$1017))</f>
        <v>3</v>
      </c>
      <c r="F30" s="129" t="str">
        <f>IF(B30=0,"",LOOKUP($B30,'Course List'!$C$6:$C$1017,'Course List'!G$6:G$1017))</f>
        <v>F &amp; S</v>
      </c>
      <c r="G30" s="129" t="str">
        <f>IF(B30=0,"",LOOKUP($B30,'Course List'!$C$6:$C$1017,'Course List'!H$6:H$1017))</f>
        <v>Math 1232 (32), UW 1020 (20)</v>
      </c>
      <c r="H30" s="83"/>
      <c r="I30" s="125"/>
      <c r="J30" s="120" t="str">
        <f>IF(H30=0,"",LOOKUP(H30,'GPA Table'!$B$5:$B$16,'GPA Table'!$E$5:$E$16))</f>
        <v/>
      </c>
      <c r="K30" s="13"/>
      <c r="L30" s="17">
        <f t="shared" si="10"/>
        <v>0</v>
      </c>
      <c r="M30" s="17">
        <f t="shared" si="11"/>
        <v>0</v>
      </c>
      <c r="N30" s="122"/>
      <c r="O30" s="19"/>
    </row>
    <row r="31" spans="1:15" s="29" customFormat="1" x14ac:dyDescent="0.3">
      <c r="A31" s="88">
        <f t="shared" ref="A31:A35" si="12">A30+1</f>
        <v>3</v>
      </c>
      <c r="B31" s="128" t="s">
        <v>7</v>
      </c>
      <c r="C31" s="129" t="str">
        <f>IF(B31=0,"",LOOKUP($B31,'Course List'!$C$6:$C$1017,'Course List'!D$6:D$1017))</f>
        <v>---</v>
      </c>
      <c r="D31" s="129" t="str">
        <f>IF(B31=0,"",LOOKUP($B31,'Course List'!$C$6:$C$1017,'Course List'!E$6:E$1017))</f>
        <v>See the H/SS List</v>
      </c>
      <c r="E31" s="129">
        <f>IF(B31=0,"",LOOKUP($B31,'Course List'!$C$6:$C$1017,'Course List'!F$6:F$1017))</f>
        <v>3</v>
      </c>
      <c r="F31" s="129" t="str">
        <f>IF(B31=0,"",LOOKUP($B31,'Course List'!$C$6:$C$1017,'Course List'!G$6:G$1017))</f>
        <v>F &amp; S</v>
      </c>
      <c r="G31" s="129" t="str">
        <f>IF(B31=0,"",LOOKUP($B31,'Course List'!$C$6:$C$1017,'Course List'!H$6:H$1017))</f>
        <v xml:space="preserve"> ---</v>
      </c>
      <c r="H31" s="83"/>
      <c r="I31" s="125"/>
      <c r="J31" s="120" t="str">
        <f>IF(H31=0,"",LOOKUP(H31,'GPA Table'!$B$5:$B$16,'GPA Table'!$E$5:$E$16))</f>
        <v/>
      </c>
      <c r="K31" s="13"/>
      <c r="L31" s="17">
        <f t="shared" si="10"/>
        <v>0</v>
      </c>
      <c r="M31" s="17">
        <f t="shared" si="11"/>
        <v>0</v>
      </c>
      <c r="N31" s="122"/>
      <c r="O31" s="19"/>
    </row>
    <row r="32" spans="1:15" s="29" customFormat="1" ht="15.6" customHeight="1" x14ac:dyDescent="0.3">
      <c r="A32" s="88">
        <f t="shared" si="12"/>
        <v>4</v>
      </c>
      <c r="B32" s="128" t="s">
        <v>75</v>
      </c>
      <c r="C32" s="129">
        <f>IF(B32=0,"",LOOKUP($B32,'Course List'!$C$6:$C$1017,'Course List'!D$6:D$1017))</f>
        <v>32</v>
      </c>
      <c r="D32" s="129" t="str">
        <f>IF(B32=0,"",LOOKUP($B32,'Course List'!$C$6:$C$1017,'Course List'!E$6:E$1017))</f>
        <v>Single-Variable Calculus II</v>
      </c>
      <c r="E32" s="129">
        <f>IF(B32=0,"",LOOKUP($B32,'Course List'!$C$6:$C$1017,'Course List'!F$6:F$1017))</f>
        <v>3</v>
      </c>
      <c r="F32" s="129" t="str">
        <f>IF(B32=0,"",LOOKUP($B32,'Course List'!$C$6:$C$1017,'Course List'!G$6:G$1017))</f>
        <v>F &amp; S</v>
      </c>
      <c r="G32" s="129" t="str">
        <f>IF(B32=0,"",LOOKUP($B32,'Course List'!$C$6:$C$1017,'Course List'!H$6:H$1017))</f>
        <v>Math 1221 (21) or 1231 (31)</v>
      </c>
      <c r="H32" s="83"/>
      <c r="I32" s="125"/>
      <c r="J32" s="120" t="str">
        <f>IF(H32=0,"",LOOKUP(H32,'GPA Table'!$B$5:$B$16,'GPA Table'!$E$5:$E$16))</f>
        <v/>
      </c>
      <c r="K32" s="13"/>
      <c r="L32" s="17">
        <f t="shared" si="10"/>
        <v>0</v>
      </c>
      <c r="M32" s="17">
        <f t="shared" si="11"/>
        <v>0</v>
      </c>
      <c r="N32" s="122"/>
      <c r="O32" s="19"/>
    </row>
    <row r="33" spans="1:15" s="29" customFormat="1" x14ac:dyDescent="0.3">
      <c r="A33" s="88">
        <f t="shared" si="12"/>
        <v>5</v>
      </c>
      <c r="B33" s="128" t="s">
        <v>422</v>
      </c>
      <c r="C33" s="129">
        <f>IF(B33=0,"",LOOKUP($B33,'Course List'!$C$6:$C$1017,'Course List'!D$6:D$1017))</f>
        <v>22</v>
      </c>
      <c r="D33" s="129" t="str">
        <f>IF(B33=0,"",LOOKUP($B33,'Course List'!$C$6:$C$1017,'Course List'!E$6:E$1017))</f>
        <v>University Physics II</v>
      </c>
      <c r="E33" s="129">
        <f>IF(B33=0,"",LOOKUP($B33,'Course List'!$C$6:$C$1017,'Course List'!F$6:F$1017))</f>
        <v>4</v>
      </c>
      <c r="F33" s="129" t="str">
        <f>IF(B33=0,"",LOOKUP($B33,'Course List'!$C$6:$C$1017,'Course List'!G$6:G$1017))</f>
        <v>F &amp; S</v>
      </c>
      <c r="G33" s="129" t="str">
        <f>IF(B33=0,"",LOOKUP($B33,'Course List'!$C$6:$C$1017,'Course List'!H$6:H$1017))</f>
        <v>Phys 1021 (21)</v>
      </c>
      <c r="H33" s="83"/>
      <c r="I33" s="125"/>
      <c r="J33" s="120" t="str">
        <f>IF(H33=0,"",LOOKUP(H33,'GPA Table'!$B$5:$B$16,'GPA Table'!$E$5:$E$16))</f>
        <v/>
      </c>
      <c r="K33" s="13"/>
      <c r="L33" s="17">
        <f t="shared" si="10"/>
        <v>0</v>
      </c>
      <c r="M33" s="17">
        <f t="shared" si="11"/>
        <v>0</v>
      </c>
      <c r="N33" s="122"/>
      <c r="O33" s="19"/>
    </row>
    <row r="34" spans="1:15" s="29" customFormat="1" x14ac:dyDescent="0.3">
      <c r="A34" s="88">
        <f t="shared" si="12"/>
        <v>6</v>
      </c>
      <c r="B34" s="158"/>
      <c r="C34" s="83" t="str">
        <f>IF(B34=0,"",LOOKUP($B34,'Course List'!$C$6:$C$1017,'Course List'!D$6:D$1017))</f>
        <v/>
      </c>
      <c r="D34" s="83" t="str">
        <f>IF(B34=0,"",LOOKUP($B34,'Course List'!$C$6:$C$1017,'Course List'!E$6:E$1017))</f>
        <v/>
      </c>
      <c r="E34" s="83" t="str">
        <f>IF(B34=0,"",LOOKUP($B34,'Course List'!$C$6:$C$1017,'Course List'!F$6:F$1017))</f>
        <v/>
      </c>
      <c r="F34" s="83" t="str">
        <f>IF(B34=0,"",LOOKUP($B34,'Course List'!$C$6:$C$1017,'Course List'!G$6:G$1017))</f>
        <v/>
      </c>
      <c r="G34" s="83" t="str">
        <f>IF(B34=0,"",LOOKUP($B34,'Course List'!$C$6:$C$1017,'Course List'!H$6:H$1017))</f>
        <v/>
      </c>
      <c r="H34" s="83"/>
      <c r="I34" s="125"/>
      <c r="J34" s="120" t="str">
        <f>IF(H34=0,"",LOOKUP(H34,'GPA Table'!$B$5:$B$16,'GPA Table'!$E$5:$E$16))</f>
        <v/>
      </c>
      <c r="K34" s="13"/>
      <c r="L34" s="17">
        <f t="shared" si="10"/>
        <v>0</v>
      </c>
      <c r="M34" s="17">
        <f t="shared" si="11"/>
        <v>0</v>
      </c>
      <c r="N34" s="122"/>
      <c r="O34" s="19"/>
    </row>
    <row r="35" spans="1:15" s="29" customFormat="1" x14ac:dyDescent="0.3">
      <c r="A35" s="88">
        <f t="shared" si="12"/>
        <v>7</v>
      </c>
      <c r="B35" s="159"/>
      <c r="C35" s="83" t="str">
        <f>IF(B35=0,"",LOOKUP($B35,'Course List'!$C$6:$C$1017,'Course List'!D$6:D$1017))</f>
        <v/>
      </c>
      <c r="D35" s="83" t="str">
        <f>IF(B35=0,"",LOOKUP($B35,'Course List'!$C$6:$C$1017,'Course List'!E$6:E$1017))</f>
        <v/>
      </c>
      <c r="E35" s="83" t="str">
        <f>IF(B35=0,"",LOOKUP($B35,'Course List'!$C$6:$C$1017,'Course List'!F$6:F$1017))</f>
        <v/>
      </c>
      <c r="F35" s="83" t="str">
        <f>IF(B35=0,"",LOOKUP($B35,'Course List'!$C$6:$C$1017,'Course List'!G$6:G$1017))</f>
        <v/>
      </c>
      <c r="G35" s="83" t="str">
        <f>IF(B35=0,"",LOOKUP($B35,'Course List'!$C$6:$C$1017,'Course List'!H$6:H$1017))</f>
        <v/>
      </c>
      <c r="H35" s="83"/>
      <c r="I35" s="125"/>
      <c r="J35" s="120" t="str">
        <f>IF(H35=0,"",LOOKUP(H35,'GPA Table'!$B$5:$B$16,'GPA Table'!$E$5:$E$16))</f>
        <v/>
      </c>
      <c r="K35" s="13"/>
      <c r="L35" s="17">
        <f t="shared" si="10"/>
        <v>0</v>
      </c>
      <c r="M35" s="17">
        <f t="shared" si="11"/>
        <v>0</v>
      </c>
      <c r="N35" s="122"/>
      <c r="O35" s="19"/>
    </row>
    <row r="36" spans="1:15" s="29" customFormat="1" ht="16.2" thickBot="1" x14ac:dyDescent="0.35">
      <c r="A36" s="89">
        <f>A35+1</f>
        <v>8</v>
      </c>
      <c r="B36" s="160"/>
      <c r="C36" s="83" t="str">
        <f>IF(B36=0,"",LOOKUP($B36,'Course List'!$C$6:$C$1017,'Course List'!D$6:D$1017))</f>
        <v/>
      </c>
      <c r="D36" s="83" t="str">
        <f>IF(B36=0,"",LOOKUP($B36,'Course List'!$C$6:$C$1017,'Course List'!E$6:E$1017))</f>
        <v/>
      </c>
      <c r="E36" s="83" t="str">
        <f>IF(B36=0,"",LOOKUP($B36,'Course List'!$C$6:$C$1017,'Course List'!F$6:F$1017))</f>
        <v/>
      </c>
      <c r="F36" s="83" t="str">
        <f>IF(B36=0,"",LOOKUP($B36,'Course List'!$C$6:$C$1017,'Course List'!G$6:G$1017))</f>
        <v/>
      </c>
      <c r="G36" s="83" t="str">
        <f>IF(B36=0,"",LOOKUP($B36,'Course List'!$C$6:$C$1017,'Course List'!H$6:H$1017))</f>
        <v/>
      </c>
      <c r="H36" s="83"/>
      <c r="I36" s="125"/>
      <c r="J36" s="120" t="str">
        <f>IF(H36=0,"",LOOKUP(H36,'GPA Table'!$B$5:$B$16,'GPA Table'!$E$5:$E$16))</f>
        <v/>
      </c>
      <c r="K36" s="13"/>
      <c r="L36" s="17">
        <f t="shared" si="10"/>
        <v>0</v>
      </c>
      <c r="M36" s="17">
        <f t="shared" si="11"/>
        <v>0</v>
      </c>
      <c r="N36" s="122"/>
      <c r="O36" s="19"/>
    </row>
    <row r="37" spans="1:15" s="29" customFormat="1" ht="16.2" thickBot="1" x14ac:dyDescent="0.35">
      <c r="A37" s="85"/>
      <c r="B37" s="86" t="str">
        <f>B28</f>
        <v>Semester</v>
      </c>
      <c r="C37" s="86">
        <f>C28+1</f>
        <v>4</v>
      </c>
      <c r="D37" s="86" t="str">
        <f>D28</f>
        <v>Total Credit Hours</v>
      </c>
      <c r="E37" s="86">
        <f>SUM(E38:E45)</f>
        <v>18</v>
      </c>
      <c r="F37" s="87" t="str">
        <f>F19</f>
        <v>SPRING</v>
      </c>
      <c r="G37" s="87">
        <f>G28+1</f>
        <v>2015</v>
      </c>
      <c r="H37" s="45"/>
      <c r="I37" s="46"/>
      <c r="J37" s="55">
        <f>IF(M37=0,0,ROUND(L37/M37,2))</f>
        <v>0</v>
      </c>
      <c r="K37" s="13"/>
      <c r="L37" s="38">
        <f>SUM(L38:L45)</f>
        <v>0</v>
      </c>
      <c r="M37" s="39">
        <f t="shared" ref="M37" si="13">SUM(M38:M45)</f>
        <v>0</v>
      </c>
      <c r="N37" s="14"/>
      <c r="O37" s="12"/>
    </row>
    <row r="38" spans="1:15" s="29" customFormat="1" x14ac:dyDescent="0.3">
      <c r="A38" s="88">
        <v>1</v>
      </c>
      <c r="B38" s="128" t="s">
        <v>423</v>
      </c>
      <c r="C38" s="129" t="str">
        <f>IF(B38=0,"",LOOKUP($B38,'Course List'!$C$6:$C$1017,'Course List'!D$6:D$1017))</f>
        <v>  058</v>
      </c>
      <c r="D38" s="129" t="str">
        <f>IF(B38=0,"",LOOKUP($B38,'Course List'!$C$6:$C$1017,'Course List'!E$6:E$1017))</f>
        <v> Analytical Mechanics II (w recitation)</v>
      </c>
      <c r="E38" s="129">
        <f>IF(B38=0,"",LOOKUP($B38,'Course List'!$C$6:$C$1017,'Course List'!F$6:F$1017))</f>
        <v>3</v>
      </c>
      <c r="F38" s="129" t="str">
        <f>IF(B38=0,"",LOOKUP($B38,'Course List'!$C$6:$C$1017,'Course List'!G$6:G$1017))</f>
        <v>F &amp; S</v>
      </c>
      <c r="G38" s="129" t="str">
        <f>IF(B38=0,"",LOOKUP($B38,'Course List'!$C$6:$C$1017,'Course List'!H$6:H$1017))</f>
        <v>ApSc 2057 (57)</v>
      </c>
      <c r="H38" s="83"/>
      <c r="I38" s="125"/>
      <c r="J38" s="119" t="str">
        <f>IF(H38=0,"",LOOKUP(H38,'GPA Table'!$B$5:$B$16,'GPA Table'!$E$5:$E$16))</f>
        <v/>
      </c>
      <c r="K38" s="13"/>
      <c r="L38" s="17">
        <f t="shared" ref="L38:L45" si="14">IF(E38=0,0,IF(H38=0,0,J38*E38))</f>
        <v>0</v>
      </c>
      <c r="M38" s="17">
        <f t="shared" ref="M38:M45" si="15">IF(H38=0,0,E38)</f>
        <v>0</v>
      </c>
      <c r="N38" s="122"/>
      <c r="O38" s="19"/>
    </row>
    <row r="39" spans="1:15" s="29" customFormat="1" x14ac:dyDescent="0.3">
      <c r="A39" s="88">
        <f>A38+1</f>
        <v>2</v>
      </c>
      <c r="B39" s="130" t="s">
        <v>297</v>
      </c>
      <c r="C39" s="129" t="str">
        <f>IF(B39=0,"",LOOKUP($B39,'Course List'!$C$6:$C$1017,'Course List'!D$6:D$1017))</f>
        <v>  117</v>
      </c>
      <c r="D39" s="129" t="str">
        <f>IF(B39=0,"",LOOKUP($B39,'Course List'!$C$6:$C$1017,'Course List'!E$6:E$1017))</f>
        <v> Engineering Computations (w recitation)</v>
      </c>
      <c r="E39" s="129">
        <f>IF(B39=0,"",LOOKUP($B39,'Course List'!$C$6:$C$1017,'Course List'!F$6:F$1017))</f>
        <v>3</v>
      </c>
      <c r="F39" s="129" t="str">
        <f>IF(B39=0,"",LOOKUP($B39,'Course List'!$C$6:$C$1017,'Course List'!G$6:G$1017))</f>
        <v>S</v>
      </c>
      <c r="G39" s="129" t="str">
        <f>IF(B39=0,"",LOOKUP($B39,'Course List'!$C$6:$C$1017,'Course List'!H$6:H$1017))</f>
        <v>CSCI 1121</v>
      </c>
      <c r="H39" s="83"/>
      <c r="I39" s="125"/>
      <c r="J39" s="120" t="str">
        <f>IF(H39=0,"",LOOKUP(H39,'GPA Table'!$B$5:$B$16,'GPA Table'!$E$5:$E$16))</f>
        <v/>
      </c>
      <c r="K39" s="13"/>
      <c r="L39" s="17">
        <f t="shared" si="14"/>
        <v>0</v>
      </c>
      <c r="M39" s="17">
        <f t="shared" si="15"/>
        <v>0</v>
      </c>
      <c r="N39" s="122"/>
      <c r="O39" s="19"/>
    </row>
    <row r="40" spans="1:15" s="29" customFormat="1" x14ac:dyDescent="0.3">
      <c r="A40" s="88">
        <f t="shared" ref="A40:A42" si="16">A39+1</f>
        <v>3</v>
      </c>
      <c r="B40" s="128" t="s">
        <v>298</v>
      </c>
      <c r="C40" s="129" t="str">
        <f>IF(B40=0,"",LOOKUP($B40,'Course List'!$C$6:$C$1017,'Course List'!D$6:D$1017))</f>
        <v>  120</v>
      </c>
      <c r="D40" s="129" t="str">
        <f>IF(B40=0,"",LOOKUP($B40,'Course List'!$C$6:$C$1017,'Course List'!E$6:E$1017))</f>
        <v> Intro to Mechanics of Solids</v>
      </c>
      <c r="E40" s="129">
        <f>IF(B40=0,"",LOOKUP($B40,'Course List'!$C$6:$C$1017,'Course List'!F$6:F$1017))</f>
        <v>3</v>
      </c>
      <c r="F40" s="129" t="str">
        <f>IF(B40=0,"",LOOKUP($B40,'Course List'!$C$6:$C$1017,'Course List'!G$6:G$1017))</f>
        <v>F &amp; S</v>
      </c>
      <c r="G40" s="129" t="str">
        <f>IF(B40=0,"",LOOKUP($B40,'Course List'!$C$6:$C$1017,'Course List'!H$6:H$1017))</f>
        <v>ApSc 2057 (57), ApSc 2113 (113)</v>
      </c>
      <c r="H40" s="83"/>
      <c r="I40" s="125"/>
      <c r="J40" s="120" t="str">
        <f>IF(H40=0,"",LOOKUP(H40,'GPA Table'!$B$5:$B$16,'GPA Table'!$E$5:$E$16))</f>
        <v/>
      </c>
      <c r="K40" s="13"/>
      <c r="L40" s="17">
        <f t="shared" si="14"/>
        <v>0</v>
      </c>
      <c r="M40" s="17">
        <f t="shared" si="15"/>
        <v>0</v>
      </c>
      <c r="N40" s="122"/>
      <c r="O40" s="19"/>
    </row>
    <row r="41" spans="1:15" s="29" customFormat="1" ht="15.6" customHeight="1" x14ac:dyDescent="0.3">
      <c r="A41" s="88">
        <f t="shared" si="16"/>
        <v>4</v>
      </c>
      <c r="B41" s="128" t="s">
        <v>306</v>
      </c>
      <c r="C41" s="129" t="str">
        <f>IF(B41=0,"",LOOKUP($B41,'Course List'!$C$6:$C$1017,'Course List'!D$6:D$1017))</f>
        <v>  170</v>
      </c>
      <c r="D41" s="129" t="str">
        <f>IF(B41=0,"",LOOKUP($B41,'Course List'!$C$6:$C$1017,'Course List'!E$6:E$1017))</f>
        <v> Intro to Transportation Engine</v>
      </c>
      <c r="E41" s="129">
        <f>IF(B41=0,"",LOOKUP($B41,'Course List'!$C$6:$C$1017,'Course List'!F$6:F$1017))</f>
        <v>3</v>
      </c>
      <c r="F41" s="129" t="str">
        <f>IF(B41=0,"",LOOKUP($B41,'Course List'!$C$6:$C$1017,'Course List'!G$6:G$1017))</f>
        <v>S</v>
      </c>
      <c r="G41" s="129" t="str">
        <f>IF(B41=0,"",LOOKUP($B41,'Course List'!$C$6:$C$1017,'Course List'!H$6:H$1017))</f>
        <v>Math 2233 (33)</v>
      </c>
      <c r="H41" s="83"/>
      <c r="I41" s="125"/>
      <c r="J41" s="120" t="str">
        <f>IF(H41=0,"",LOOKUP(H41,'GPA Table'!$B$5:$B$16,'GPA Table'!$E$5:$E$16))</f>
        <v/>
      </c>
      <c r="K41" s="13"/>
      <c r="L41" s="17">
        <f t="shared" si="14"/>
        <v>0</v>
      </c>
      <c r="M41" s="17">
        <f t="shared" si="15"/>
        <v>0</v>
      </c>
      <c r="N41" s="122"/>
      <c r="O41" s="19"/>
    </row>
    <row r="42" spans="1:15" s="29" customFormat="1" x14ac:dyDescent="0.3">
      <c r="A42" s="88">
        <f t="shared" si="16"/>
        <v>5</v>
      </c>
      <c r="B42" s="128" t="s">
        <v>424</v>
      </c>
      <c r="C42" s="129">
        <f>IF(B42=0,"",LOOKUP($B42,'Course List'!$C$6:$C$1017,'Course List'!D$6:D$1017))</f>
        <v>1</v>
      </c>
      <c r="D42" s="129" t="str">
        <f>IF(B42=0,"",LOOKUP($B42,'Course List'!$C$6:$C$1017,'Course List'!E$6:E$1017))</f>
        <v>Physical Geology</v>
      </c>
      <c r="E42" s="129">
        <f>IF(B42=0,"",LOOKUP($B42,'Course List'!$C$6:$C$1017,'Course List'!F$6:F$1017))</f>
        <v>3</v>
      </c>
      <c r="F42" s="129" t="str">
        <f>IF(B42=0,"",LOOKUP($B42,'Course List'!$C$6:$C$1017,'Course List'!G$6:G$1017))</f>
        <v>F &amp; S</v>
      </c>
      <c r="G42" s="129" t="str">
        <f>IF(B42=0,"",LOOKUP($B42,'Course List'!$C$6:$C$1017,'Course List'!H$6:H$1017))</f>
        <v xml:space="preserve"> ---</v>
      </c>
      <c r="H42" s="83"/>
      <c r="I42" s="125"/>
      <c r="J42" s="120" t="str">
        <f>IF(H42=0,"",LOOKUP(H42,'GPA Table'!$B$5:$B$16,'GPA Table'!$E$5:$E$16))</f>
        <v/>
      </c>
      <c r="K42" s="13"/>
      <c r="L42" s="17">
        <f t="shared" si="14"/>
        <v>0</v>
      </c>
      <c r="M42" s="17">
        <f t="shared" si="15"/>
        <v>0</v>
      </c>
      <c r="N42" s="122"/>
      <c r="O42" s="19"/>
    </row>
    <row r="43" spans="1:15" s="29" customFormat="1" x14ac:dyDescent="0.3">
      <c r="A43" s="88">
        <f>A42+1</f>
        <v>6</v>
      </c>
      <c r="B43" s="128" t="s">
        <v>11</v>
      </c>
      <c r="C43" s="129" t="str">
        <f>IF(B43=0,"",LOOKUP($B43,'Course List'!$C$6:$C$1017,'Course List'!D$6:D$1017))</f>
        <v>---</v>
      </c>
      <c r="D43" s="129" t="str">
        <f>IF(B43=0,"",LOOKUP($B43,'Course List'!$C$6:$C$1017,'Course List'!E$6:E$1017))</f>
        <v>See the H/SS List</v>
      </c>
      <c r="E43" s="129">
        <f>IF(B43=0,"",LOOKUP($B43,'Course List'!$C$6:$C$1017,'Course List'!F$6:F$1017))</f>
        <v>3</v>
      </c>
      <c r="F43" s="129" t="str">
        <f>IF(B43=0,"",LOOKUP($B43,'Course List'!$C$6:$C$1017,'Course List'!G$6:G$1017))</f>
        <v>F &amp; S</v>
      </c>
      <c r="G43" s="129" t="str">
        <f>IF(B43=0,"",LOOKUP($B43,'Course List'!$C$6:$C$1017,'Course List'!H$6:H$1017))</f>
        <v xml:space="preserve"> ---</v>
      </c>
      <c r="H43" s="83"/>
      <c r="I43" s="125"/>
      <c r="J43" s="120" t="str">
        <f>IF(H43=0,"",LOOKUP(H43,'GPA Table'!$B$5:$B$16,'GPA Table'!$E$5:$E$16))</f>
        <v/>
      </c>
      <c r="K43" s="13"/>
      <c r="L43" s="17">
        <f t="shared" si="14"/>
        <v>0</v>
      </c>
      <c r="M43" s="17">
        <f t="shared" si="15"/>
        <v>0</v>
      </c>
      <c r="N43" s="122"/>
      <c r="O43" s="19"/>
    </row>
    <row r="44" spans="1:15" s="29" customFormat="1" x14ac:dyDescent="0.3">
      <c r="A44" s="88">
        <f>A43+1</f>
        <v>7</v>
      </c>
      <c r="B44" s="159"/>
      <c r="C44" s="83" t="str">
        <f>IF(B44=0,"",LOOKUP($B44,'Course List'!$C$6:$C$1017,'Course List'!D$6:D$1017))</f>
        <v/>
      </c>
      <c r="D44" s="83" t="str">
        <f>IF(B44=0,"",LOOKUP($B44,'Course List'!$C$6:$C$1017,'Course List'!E$6:E$1017))</f>
        <v/>
      </c>
      <c r="E44" s="83" t="str">
        <f>IF(B44=0,"",LOOKUP($B44,'Course List'!$C$6:$C$1017,'Course List'!F$6:F$1017))</f>
        <v/>
      </c>
      <c r="F44" s="83" t="str">
        <f>IF(B44=0,"",LOOKUP($B44,'Course List'!$C$6:$C$1017,'Course List'!G$6:G$1017))</f>
        <v/>
      </c>
      <c r="G44" s="83" t="str">
        <f>IF(B44=0,"",LOOKUP($B44,'Course List'!$C$6:$C$1017,'Course List'!H$6:H$1017))</f>
        <v/>
      </c>
      <c r="H44" s="83"/>
      <c r="I44" s="125"/>
      <c r="J44" s="120" t="str">
        <f>IF(H44=0,"",LOOKUP(H44,'GPA Table'!$B$5:$B$16,'GPA Table'!$E$5:$E$16))</f>
        <v/>
      </c>
      <c r="K44" s="13"/>
      <c r="L44" s="17">
        <f t="shared" si="14"/>
        <v>0</v>
      </c>
      <c r="M44" s="17">
        <f t="shared" si="15"/>
        <v>0</v>
      </c>
      <c r="N44" s="122"/>
      <c r="O44" s="19"/>
    </row>
    <row r="45" spans="1:15" s="29" customFormat="1" ht="16.2" thickBot="1" x14ac:dyDescent="0.35">
      <c r="A45" s="89">
        <f>A44+1</f>
        <v>8</v>
      </c>
      <c r="B45" s="160"/>
      <c r="C45" s="83" t="str">
        <f>IF(B45=0,"",LOOKUP($B45,'Course List'!$C$6:$C$1017,'Course List'!D$6:D$1017))</f>
        <v/>
      </c>
      <c r="D45" s="83" t="str">
        <f>IF(B45=0,"",LOOKUP($B45,'Course List'!$C$6:$C$1017,'Course List'!E$6:E$1017))</f>
        <v/>
      </c>
      <c r="E45" s="83" t="str">
        <f>IF(B45=0,"",LOOKUP($B45,'Course List'!$C$6:$C$1017,'Course List'!F$6:F$1017))</f>
        <v/>
      </c>
      <c r="F45" s="83" t="str">
        <f>IF(B45=0,"",LOOKUP($B45,'Course List'!$C$6:$C$1017,'Course List'!G$6:G$1017))</f>
        <v/>
      </c>
      <c r="G45" s="83" t="str">
        <f>IF(B45=0,"",LOOKUP($B45,'Course List'!$C$6:$C$1017,'Course List'!H$6:H$1017))</f>
        <v/>
      </c>
      <c r="H45" s="83"/>
      <c r="I45" s="125"/>
      <c r="J45" s="120" t="str">
        <f>IF(H45=0,"",LOOKUP(H45,'GPA Table'!$B$5:$B$16,'GPA Table'!$E$5:$E$16))</f>
        <v/>
      </c>
      <c r="K45" s="13"/>
      <c r="L45" s="17">
        <f t="shared" si="14"/>
        <v>0</v>
      </c>
      <c r="M45" s="17">
        <f t="shared" si="15"/>
        <v>0</v>
      </c>
      <c r="N45" s="122"/>
      <c r="O45" s="19"/>
    </row>
    <row r="46" spans="1:15" s="29" customFormat="1" ht="16.2" thickBot="1" x14ac:dyDescent="0.35">
      <c r="A46" s="85"/>
      <c r="B46" s="86" t="str">
        <f>B37</f>
        <v>Semester</v>
      </c>
      <c r="C46" s="86">
        <f>C37+1</f>
        <v>5</v>
      </c>
      <c r="D46" s="86" t="str">
        <f>D37</f>
        <v>Total Credit Hours</v>
      </c>
      <c r="E46" s="86">
        <f>SUM(E47:E54)</f>
        <v>18</v>
      </c>
      <c r="F46" s="87" t="str">
        <f>F28</f>
        <v>FALL</v>
      </c>
      <c r="G46" s="87">
        <f>G37</f>
        <v>2015</v>
      </c>
      <c r="H46" s="45"/>
      <c r="I46" s="46"/>
      <c r="J46" s="55">
        <f>IF(M46=0,0,ROUND(L46/M46,2))</f>
        <v>0</v>
      </c>
      <c r="K46" s="13"/>
      <c r="L46" s="38">
        <f t="shared" ref="L46:M46" si="17">SUM(L47:L54)</f>
        <v>0</v>
      </c>
      <c r="M46" s="39">
        <f t="shared" si="17"/>
        <v>0</v>
      </c>
      <c r="N46" s="14"/>
      <c r="O46" s="12"/>
    </row>
    <row r="47" spans="1:15" s="29" customFormat="1" x14ac:dyDescent="0.3">
      <c r="A47" s="88">
        <v>1</v>
      </c>
      <c r="B47" s="128" t="s">
        <v>425</v>
      </c>
      <c r="C47" s="129">
        <f>IF(B47=0,"",LOOKUP($B47,'Course List'!$C$6:$C$1017,'Course List'!D$6:D$1017))</f>
        <v>115</v>
      </c>
      <c r="D47" s="129" t="str">
        <f>IF(B47=0,"",LOOKUP($B47,'Course List'!$C$6:$C$1017,'Course List'!E$6:E$1017))</f>
        <v>Engineering Analysis III</v>
      </c>
      <c r="E47" s="129">
        <f>IF(B47=0,"",LOOKUP($B47,'Course List'!$C$6:$C$1017,'Course List'!F$6:F$1017))</f>
        <v>3</v>
      </c>
      <c r="F47" s="129" t="str">
        <f>IF(B47=0,"",LOOKUP($B47,'Course List'!$C$6:$C$1017,'Course List'!G$6:G$1017))</f>
        <v>F &amp; S</v>
      </c>
      <c r="G47" s="129" t="str">
        <f>IF(B47=0,"",LOOKUP($B47,'Course List'!$C$6:$C$1017,'Course List'!H$6:H$1017))</f>
        <v>Math 1232 (32), UW 1020 (20)</v>
      </c>
      <c r="H47" s="83"/>
      <c r="I47" s="125"/>
      <c r="J47" s="119" t="str">
        <f>IF(H47=0,"",LOOKUP(H47,'GPA Table'!$B$5:$B$16,'GPA Table'!$E$5:$E$16))</f>
        <v/>
      </c>
      <c r="K47" s="13"/>
      <c r="L47" s="17">
        <f t="shared" ref="L47:L54" si="18">IF(E47=0,0,IF(H47=0,0,J47*E47))</f>
        <v>0</v>
      </c>
      <c r="M47" s="17">
        <f t="shared" ref="M47:M54" si="19">IF(H47=0,0,E47)</f>
        <v>0</v>
      </c>
      <c r="N47" s="122"/>
      <c r="O47" s="19"/>
    </row>
    <row r="48" spans="1:15" s="29" customFormat="1" x14ac:dyDescent="0.3">
      <c r="A48" s="88">
        <f>A47+1</f>
        <v>2</v>
      </c>
      <c r="B48" s="130" t="s">
        <v>307</v>
      </c>
      <c r="C48" s="129" t="str">
        <f>IF(B48=0,"",LOOKUP($B48,'Course List'!$C$6:$C$1017,'Course List'!D$6:D$1017))</f>
        <v>  166</v>
      </c>
      <c r="D48" s="129" t="str">
        <f>IF(B48=0,"",LOOKUP($B48,'Course List'!$C$6:$C$1017,'Course List'!E$6:E$1017))</f>
        <v> Materials Engineering</v>
      </c>
      <c r="E48" s="129">
        <f>IF(B48=0,"",LOOKUP($B48,'Course List'!$C$6:$C$1017,'Course List'!F$6:F$1017))</f>
        <v>2</v>
      </c>
      <c r="F48" s="129" t="str">
        <f>IF(B48=0,"",LOOKUP($B48,'Course List'!$C$6:$C$1017,'Course List'!G$6:G$1017))</f>
        <v>F</v>
      </c>
      <c r="G48" s="129" t="str">
        <f>IF(B48=0,"",LOOKUP($B48,'Course List'!$C$6:$C$1017,'Course List'!H$6:H$1017))</f>
        <v xml:space="preserve">CE 2220 (120) </v>
      </c>
      <c r="H48" s="83"/>
      <c r="I48" s="125"/>
      <c r="J48" s="120" t="str">
        <f>IF(H48=0,"",LOOKUP(H48,'GPA Table'!$B$5:$B$16,'GPA Table'!$E$5:$E$16))</f>
        <v/>
      </c>
      <c r="K48" s="13"/>
      <c r="L48" s="17">
        <f t="shared" si="18"/>
        <v>0</v>
      </c>
      <c r="M48" s="17">
        <f t="shared" si="19"/>
        <v>0</v>
      </c>
      <c r="N48" s="122"/>
      <c r="O48" s="19"/>
    </row>
    <row r="49" spans="1:15" s="29" customFormat="1" x14ac:dyDescent="0.3">
      <c r="A49" s="88">
        <f t="shared" ref="A49:A51" si="20">A48+1</f>
        <v>3</v>
      </c>
      <c r="B49" s="128" t="s">
        <v>308</v>
      </c>
      <c r="C49" s="129" t="str">
        <f>IF(B49=0,"",LOOKUP($B49,'Course List'!$C$6:$C$1017,'Course List'!D$6:D$1017))</f>
        <v>  167W</v>
      </c>
      <c r="D49" s="129" t="str">
        <f>IF(B49=0,"",LOOKUP($B49,'Course List'!$C$6:$C$1017,'Course List'!E$6:E$1017))</f>
        <v> Mechanics of Materials Lab (WID)</v>
      </c>
      <c r="E49" s="129">
        <f>IF(B49=0,"",LOOKUP($B49,'Course List'!$C$6:$C$1017,'Course List'!F$6:F$1017))</f>
        <v>1</v>
      </c>
      <c r="F49" s="129" t="str">
        <f>IF(B49=0,"",LOOKUP($B49,'Course List'!$C$6:$C$1017,'Course List'!G$6:G$1017))</f>
        <v>F</v>
      </c>
      <c r="G49" s="129" t="str">
        <f>IF(B49=0,"",LOOKUP($B49,'Course List'!$C$6:$C$1017,'Course List'!H$6:H$1017))</f>
        <v xml:space="preserve">CE 2220 (120) </v>
      </c>
      <c r="H49" s="83"/>
      <c r="I49" s="125"/>
      <c r="J49" s="120" t="str">
        <f>IF(H49=0,"",LOOKUP(H49,'GPA Table'!$B$5:$B$16,'GPA Table'!$E$5:$E$16))</f>
        <v/>
      </c>
      <c r="K49" s="13"/>
      <c r="L49" s="17">
        <f t="shared" si="18"/>
        <v>0</v>
      </c>
      <c r="M49" s="17">
        <f t="shared" si="19"/>
        <v>0</v>
      </c>
      <c r="N49" s="122"/>
      <c r="O49" s="19"/>
    </row>
    <row r="50" spans="1:15" s="29" customFormat="1" ht="15.6" customHeight="1" x14ac:dyDescent="0.3">
      <c r="A50" s="88">
        <f t="shared" si="20"/>
        <v>4</v>
      </c>
      <c r="B50" s="128" t="s">
        <v>309</v>
      </c>
      <c r="C50" s="129" t="str">
        <f>IF(B50=0,"",LOOKUP($B50,'Course List'!$C$6:$C$1017,'Course List'!D$6:D$1017))</f>
        <v>  121</v>
      </c>
      <c r="D50" s="129" t="str">
        <f>IF(B50=0,"",LOOKUP($B50,'Course List'!$C$6:$C$1017,'Course List'!E$6:E$1017))</f>
        <v> Structural Theory I (w recitation)</v>
      </c>
      <c r="E50" s="129">
        <f>IF(B50=0,"",LOOKUP($B50,'Course List'!$C$6:$C$1017,'Course List'!F$6:F$1017))</f>
        <v>3</v>
      </c>
      <c r="F50" s="129" t="str">
        <f>IF(B50=0,"",LOOKUP($B50,'Course List'!$C$6:$C$1017,'Course List'!G$6:G$1017))</f>
        <v>F</v>
      </c>
      <c r="G50" s="129" t="str">
        <f>IF(B50=0,"",LOOKUP($B50,'Course List'!$C$6:$C$1017,'Course List'!H$6:H$1017))</f>
        <v>CE 2210 (117), CE 2220 (120)</v>
      </c>
      <c r="H50" s="83"/>
      <c r="I50" s="125"/>
      <c r="J50" s="120" t="str">
        <f>IF(H50=0,"",LOOKUP(H50,'GPA Table'!$B$5:$B$16,'GPA Table'!$E$5:$E$16))</f>
        <v/>
      </c>
      <c r="K50" s="13"/>
      <c r="L50" s="17">
        <f t="shared" si="18"/>
        <v>0</v>
      </c>
      <c r="M50" s="17">
        <f t="shared" si="19"/>
        <v>0</v>
      </c>
      <c r="N50" s="122"/>
      <c r="O50" s="19"/>
    </row>
    <row r="51" spans="1:15" s="29" customFormat="1" x14ac:dyDescent="0.3">
      <c r="A51" s="88">
        <f t="shared" si="20"/>
        <v>5</v>
      </c>
      <c r="B51" s="128" t="s">
        <v>316</v>
      </c>
      <c r="C51" s="129" t="str">
        <f>IF(B51=0,"",LOOKUP($B51,'Course List'!$C$6:$C$1017,'Course List'!D$6:D$1017))</f>
        <v>  171</v>
      </c>
      <c r="D51" s="129" t="str">
        <f>IF(B51=0,"",LOOKUP($B51,'Course List'!$C$6:$C$1017,'Course List'!E$6:E$1017))</f>
        <v> Highway Engineering &amp; Design</v>
      </c>
      <c r="E51" s="129">
        <f>IF(B51=0,"",LOOKUP($B51,'Course List'!$C$6:$C$1017,'Course List'!F$6:F$1017))</f>
        <v>3</v>
      </c>
      <c r="F51" s="129" t="str">
        <f>IF(B51=0,"",LOOKUP($B51,'Course List'!$C$6:$C$1017,'Course List'!G$6:G$1017))</f>
        <v>F</v>
      </c>
      <c r="G51" s="129" t="str">
        <f>IF(B51=0,"",LOOKUP($B51,'Course List'!$C$6:$C$1017,'Course List'!H$6:H$1017))</f>
        <v>Math 2233 (33) or ApSc 3115 (115), CE 2220 (120)</v>
      </c>
      <c r="H51" s="83"/>
      <c r="I51" s="125"/>
      <c r="J51" s="120" t="str">
        <f>IF(H51=0,"",LOOKUP(H51,'GPA Table'!$B$5:$B$16,'GPA Table'!$E$5:$E$16))</f>
        <v/>
      </c>
      <c r="K51" s="13"/>
      <c r="L51" s="17">
        <f t="shared" si="18"/>
        <v>0</v>
      </c>
      <c r="M51" s="17">
        <f t="shared" si="19"/>
        <v>0</v>
      </c>
      <c r="N51" s="122"/>
      <c r="O51" s="19"/>
    </row>
    <row r="52" spans="1:15" s="29" customFormat="1" x14ac:dyDescent="0.3">
      <c r="A52" s="88">
        <f>A51+1</f>
        <v>6</v>
      </c>
      <c r="B52" s="128" t="s">
        <v>13</v>
      </c>
      <c r="C52" s="129" t="str">
        <f>IF(B52=0,"",LOOKUP($B52,'Course List'!$C$6:$C$1017,'Course List'!D$6:D$1017))</f>
        <v>---</v>
      </c>
      <c r="D52" s="129" t="str">
        <f>IF(B52=0,"",LOOKUP($B52,'Course List'!$C$6:$C$1017,'Course List'!E$6:E$1017))</f>
        <v>See the H/SS List</v>
      </c>
      <c r="E52" s="129">
        <f>IF(B52=0,"",LOOKUP($B52,'Course List'!$C$6:$C$1017,'Course List'!F$6:F$1017))</f>
        <v>3</v>
      </c>
      <c r="F52" s="129" t="str">
        <f>IF(B52=0,"",LOOKUP($B52,'Course List'!$C$6:$C$1017,'Course List'!G$6:G$1017))</f>
        <v>F &amp; S</v>
      </c>
      <c r="G52" s="129" t="str">
        <f>IF(B52=0,"",LOOKUP($B52,'Course List'!$C$6:$C$1017,'Course List'!H$6:H$1017))</f>
        <v xml:space="preserve"> ---</v>
      </c>
      <c r="H52" s="83"/>
      <c r="I52" s="125"/>
      <c r="J52" s="120" t="str">
        <f>IF(H52=0,"",LOOKUP(H52,'GPA Table'!$B$5:$B$16,'GPA Table'!$E$5:$E$16))</f>
        <v/>
      </c>
      <c r="K52" s="13"/>
      <c r="L52" s="17">
        <f t="shared" si="18"/>
        <v>0</v>
      </c>
      <c r="M52" s="17">
        <f t="shared" si="19"/>
        <v>0</v>
      </c>
      <c r="N52" s="122"/>
      <c r="O52" s="19"/>
    </row>
    <row r="53" spans="1:15" s="29" customFormat="1" x14ac:dyDescent="0.3">
      <c r="A53" s="88">
        <f>A52+1</f>
        <v>7</v>
      </c>
      <c r="B53" s="131" t="s">
        <v>286</v>
      </c>
      <c r="C53" s="129">
        <f>IF(B53=0,"",LOOKUP($B53,'Course List'!$C$6:$C$1017,'Course List'!D$6:D$1017))</f>
        <v>126</v>
      </c>
      <c r="D53" s="129" t="str">
        <f>IF(B53=0,"",LOOKUP($B53,'Course List'!$C$6:$C$1017,'Course List'!E$6:E$1017))</f>
        <v>Fluid Mechanics</v>
      </c>
      <c r="E53" s="129">
        <f>IF(B53=0,"",LOOKUP($B53,'Course List'!$C$6:$C$1017,'Course List'!F$6:F$1017))</f>
        <v>3</v>
      </c>
      <c r="F53" s="129" t="str">
        <f>IF(B53=0,"",LOOKUP($B53,'Course List'!$C$6:$C$1017,'Course List'!G$6:G$1017))</f>
        <v>F</v>
      </c>
      <c r="G53" s="129" t="str">
        <f>IF(B53=0,"",LOOKUP($B53,'Course List'!$C$6:$C$1017,'Course List'!H$6:H$1017))</f>
        <v>ApSc 2058 (58)</v>
      </c>
      <c r="H53" s="83"/>
      <c r="I53" s="125"/>
      <c r="J53" s="120" t="str">
        <f>IF(H53=0,"",LOOKUP(H53,'GPA Table'!$B$5:$B$16,'GPA Table'!$E$5:$E$16))</f>
        <v/>
      </c>
      <c r="K53" s="13"/>
      <c r="L53" s="17">
        <f t="shared" si="18"/>
        <v>0</v>
      </c>
      <c r="M53" s="17">
        <f t="shared" si="19"/>
        <v>0</v>
      </c>
      <c r="N53" s="122"/>
      <c r="O53" s="19"/>
    </row>
    <row r="54" spans="1:15" s="29" customFormat="1" ht="16.2" thickBot="1" x14ac:dyDescent="0.35">
      <c r="A54" s="89">
        <f>A53+1</f>
        <v>8</v>
      </c>
      <c r="B54" s="160"/>
      <c r="C54" s="83" t="str">
        <f>IF(B54=0,"",LOOKUP($B54,'Course List'!$C$6:$C$1017,'Course List'!D$6:D$1017))</f>
        <v/>
      </c>
      <c r="D54" s="83" t="str">
        <f>IF(B54=0,"",LOOKUP($B54,'Course List'!$C$6:$C$1017,'Course List'!E$6:E$1017))</f>
        <v/>
      </c>
      <c r="E54" s="83" t="str">
        <f>IF(B54=0,"",LOOKUP($B54,'Course List'!$C$6:$C$1017,'Course List'!F$6:F$1017))</f>
        <v/>
      </c>
      <c r="F54" s="83" t="str">
        <f>IF(B54=0,"",LOOKUP($B54,'Course List'!$C$6:$C$1017,'Course List'!G$6:G$1017))</f>
        <v/>
      </c>
      <c r="G54" s="83" t="str">
        <f>IF(B54=0,"",LOOKUP($B54,'Course List'!$C$6:$C$1017,'Course List'!H$6:H$1017))</f>
        <v/>
      </c>
      <c r="H54" s="83"/>
      <c r="I54" s="125"/>
      <c r="J54" s="120" t="str">
        <f>IF(H54=0,"",LOOKUP(H54,'GPA Table'!$B$5:$B$16,'GPA Table'!$E$5:$E$16))</f>
        <v/>
      </c>
      <c r="K54" s="13"/>
      <c r="L54" s="17">
        <f t="shared" si="18"/>
        <v>0</v>
      </c>
      <c r="M54" s="17">
        <f t="shared" si="19"/>
        <v>0</v>
      </c>
      <c r="N54" s="122"/>
      <c r="O54" s="19"/>
    </row>
    <row r="55" spans="1:15" s="29" customFormat="1" ht="16.2" thickBot="1" x14ac:dyDescent="0.35">
      <c r="A55" s="85"/>
      <c r="B55" s="86" t="str">
        <f>B46</f>
        <v>Semester</v>
      </c>
      <c r="C55" s="86">
        <f>C46+1</f>
        <v>6</v>
      </c>
      <c r="D55" s="86" t="str">
        <f>D46</f>
        <v>Total Credit Hours</v>
      </c>
      <c r="E55" s="86">
        <f>SUM(E56:E63)</f>
        <v>17</v>
      </c>
      <c r="F55" s="87" t="str">
        <f>F37</f>
        <v>SPRING</v>
      </c>
      <c r="G55" s="87">
        <f>G46+1</f>
        <v>2016</v>
      </c>
      <c r="H55" s="45"/>
      <c r="I55" s="46"/>
      <c r="J55" s="55">
        <f>IF(M55=0,0,ROUND(L55/M55,2))</f>
        <v>0</v>
      </c>
      <c r="K55" s="13"/>
      <c r="L55" s="38">
        <f t="shared" ref="L55:M55" si="21">SUM(L56:L63)</f>
        <v>0</v>
      </c>
      <c r="M55" s="39">
        <f t="shared" si="21"/>
        <v>0</v>
      </c>
      <c r="N55" s="14"/>
      <c r="O55" s="12"/>
    </row>
    <row r="56" spans="1:15" s="29" customFormat="1" x14ac:dyDescent="0.3">
      <c r="A56" s="88">
        <v>1</v>
      </c>
      <c r="B56" s="128" t="s">
        <v>310</v>
      </c>
      <c r="C56" s="129" t="str">
        <f>IF(B56=0,"",LOOKUP($B56,'Course List'!$C$6:$C$1017,'Course List'!D$6:D$1017))</f>
        <v>  122</v>
      </c>
      <c r="D56" s="129" t="str">
        <f>IF(B56=0,"",LOOKUP($B56,'Course List'!$C$6:$C$1017,'Course List'!E$6:E$1017))</f>
        <v> Structural Theory II (w recitation)</v>
      </c>
      <c r="E56" s="129">
        <f>IF(B56=0,"",LOOKUP($B56,'Course List'!$C$6:$C$1017,'Course List'!F$6:F$1017))</f>
        <v>3</v>
      </c>
      <c r="F56" s="129" t="str">
        <f>IF(B56=0,"",LOOKUP($B56,'Course List'!$C$6:$C$1017,'Course List'!G$6:G$1017))</f>
        <v>S</v>
      </c>
      <c r="G56" s="129" t="str">
        <f>IF(B56=0,"",LOOKUP($B56,'Course List'!$C$6:$C$1017,'Course List'!H$6:H$1017))</f>
        <v>CE 3230 (121)</v>
      </c>
      <c r="H56" s="83"/>
      <c r="I56" s="125"/>
      <c r="J56" s="119" t="str">
        <f>IF(H56=0,"",LOOKUP(H56,'GPA Table'!$B$5:$B$16,'GPA Table'!$E$5:$E$16))</f>
        <v/>
      </c>
      <c r="K56" s="13"/>
      <c r="L56" s="17">
        <f t="shared" ref="L56:L63" si="22">IF(E56=0,0,IF(H56=0,0,J56*E56))</f>
        <v>0</v>
      </c>
      <c r="M56" s="17">
        <f t="shared" ref="M56:M63" si="23">IF(H56=0,0,E56)</f>
        <v>0</v>
      </c>
      <c r="N56" s="122"/>
      <c r="O56" s="19"/>
    </row>
    <row r="57" spans="1:15" s="29" customFormat="1" x14ac:dyDescent="0.3">
      <c r="A57" s="88">
        <f>A56+1</f>
        <v>2</v>
      </c>
      <c r="B57" s="130" t="s">
        <v>311</v>
      </c>
      <c r="C57" s="129" t="str">
        <f>IF(B57=0,"",LOOKUP($B57,'Course List'!$C$6:$C$1017,'Course List'!D$6:D$1017))</f>
        <v>  192</v>
      </c>
      <c r="D57" s="129" t="str">
        <f>IF(B57=0,"",LOOKUP($B57,'Course List'!$C$6:$C$1017,'Course List'!E$6:E$1017))</f>
        <v> Reinforced Concrete Structures</v>
      </c>
      <c r="E57" s="129">
        <f>IF(B57=0,"",LOOKUP($B57,'Course List'!$C$6:$C$1017,'Course List'!F$6:F$1017))</f>
        <v>3</v>
      </c>
      <c r="F57" s="129" t="str">
        <f>IF(B57=0,"",LOOKUP($B57,'Course List'!$C$6:$C$1017,'Course List'!G$6:G$1017))</f>
        <v>S</v>
      </c>
      <c r="G57" s="129" t="str">
        <f>IF(B57=0,"",LOOKUP($B57,'Course List'!$C$6:$C$1017,'Course List'!H$6:H$1017))</f>
        <v>Concurrent Registration CE 3240 (122)</v>
      </c>
      <c r="H57" s="83"/>
      <c r="I57" s="125"/>
      <c r="J57" s="120" t="str">
        <f>IF(H57=0,"",LOOKUP(H57,'GPA Table'!$B$5:$B$16,'GPA Table'!$E$5:$E$16))</f>
        <v/>
      </c>
      <c r="K57" s="13"/>
      <c r="L57" s="17">
        <f t="shared" si="22"/>
        <v>0</v>
      </c>
      <c r="M57" s="17">
        <f t="shared" si="23"/>
        <v>0</v>
      </c>
      <c r="N57" s="122"/>
      <c r="O57" s="19"/>
    </row>
    <row r="58" spans="1:15" s="29" customFormat="1" x14ac:dyDescent="0.3">
      <c r="A58" s="88">
        <f t="shared" ref="A58:A60" si="24">A57+1</f>
        <v>3</v>
      </c>
      <c r="B58" s="128" t="s">
        <v>312</v>
      </c>
      <c r="C58" s="129" t="str">
        <f>IF(B58=0,"",LOOKUP($B58,'Course List'!$C$6:$C$1017,'Course List'!D$6:D$1017))</f>
        <v>  194</v>
      </c>
      <c r="D58" s="129" t="str">
        <f>IF(B58=0,"",LOOKUP($B58,'Course List'!$C$6:$C$1017,'Course List'!E$6:E$1017))</f>
        <v> Envir Eng I:Water Resourc&amp;Qual</v>
      </c>
      <c r="E58" s="129">
        <f>IF(B58=0,"",LOOKUP($B58,'Course List'!$C$6:$C$1017,'Course List'!F$6:F$1017))</f>
        <v>3</v>
      </c>
      <c r="F58" s="129" t="str">
        <f>IF(B58=0,"",LOOKUP($B58,'Course List'!$C$6:$C$1017,'Course List'!G$6:G$1017))</f>
        <v>S</v>
      </c>
      <c r="G58" s="129" t="str">
        <f>IF(B58=0,"",LOOKUP($B58,'Course List'!$C$6:$C$1017,'Course List'!H$6:H$1017))</f>
        <v>CE3610 (193)</v>
      </c>
      <c r="H58" s="83"/>
      <c r="I58" s="125"/>
      <c r="J58" s="120" t="str">
        <f>IF(H58=0,"",LOOKUP(H58,'GPA Table'!$B$5:$B$16,'GPA Table'!$E$5:$E$16))</f>
        <v/>
      </c>
      <c r="K58" s="13"/>
      <c r="L58" s="17">
        <f t="shared" si="22"/>
        <v>0</v>
      </c>
      <c r="M58" s="17">
        <f t="shared" si="23"/>
        <v>0</v>
      </c>
      <c r="N58" s="122"/>
      <c r="O58" s="19"/>
    </row>
    <row r="59" spans="1:15" s="29" customFormat="1" ht="15.6" customHeight="1" x14ac:dyDescent="0.3">
      <c r="A59" s="88">
        <f t="shared" si="24"/>
        <v>4</v>
      </c>
      <c r="B59" s="128" t="s">
        <v>313</v>
      </c>
      <c r="C59" s="129" t="str">
        <f>IF(B59=0,"",LOOKUP($B59,'Course List'!$C$6:$C$1017,'Course List'!D$6:D$1017))</f>
        <v>  189</v>
      </c>
      <c r="D59" s="129" t="str">
        <f>IF(B59=0,"",LOOKUP($B59,'Course List'!$C$6:$C$1017,'Course List'!E$6:E$1017))</f>
        <v> Environmental Engineering Lab</v>
      </c>
      <c r="E59" s="129">
        <f>IF(B59=0,"",LOOKUP($B59,'Course List'!$C$6:$C$1017,'Course List'!F$6:F$1017))</f>
        <v>1</v>
      </c>
      <c r="F59" s="129" t="str">
        <f>IF(B59=0,"",LOOKUP($B59,'Course List'!$C$6:$C$1017,'Course List'!G$6:G$1017))</f>
        <v>S</v>
      </c>
      <c r="G59" s="129" t="str">
        <f>IF(B59=0,"",LOOKUP($B59,'Course List'!$C$6:$C$1017,'Course List'!H$6:H$1017))</f>
        <v>CE3610 (193)</v>
      </c>
      <c r="H59" s="83"/>
      <c r="I59" s="125"/>
      <c r="J59" s="120" t="str">
        <f>IF(H59=0,"",LOOKUP(H59,'GPA Table'!$B$5:$B$16,'GPA Table'!$E$5:$E$16))</f>
        <v/>
      </c>
      <c r="K59" s="13"/>
      <c r="L59" s="17">
        <f t="shared" si="22"/>
        <v>0</v>
      </c>
      <c r="M59" s="17">
        <f t="shared" si="23"/>
        <v>0</v>
      </c>
      <c r="N59" s="122"/>
      <c r="O59" s="19"/>
    </row>
    <row r="60" spans="1:15" s="29" customFormat="1" x14ac:dyDescent="0.3">
      <c r="A60" s="88">
        <f t="shared" si="24"/>
        <v>5</v>
      </c>
      <c r="B60" s="128" t="s">
        <v>314</v>
      </c>
      <c r="C60" s="129" t="str">
        <f>IF(B60=0,"",LOOKUP($B60,'Course List'!$C$6:$C$1017,'Course List'!D$6:D$1017))</f>
        <v>  193</v>
      </c>
      <c r="D60" s="129" t="str">
        <f>IF(B60=0,"",LOOKUP($B60,'Course List'!$C$6:$C$1017,'Course List'!E$6:E$1017))</f>
        <v> Hydraulics</v>
      </c>
      <c r="E60" s="129">
        <f>IF(B60=0,"",LOOKUP($B60,'Course List'!$C$6:$C$1017,'Course List'!F$6:F$1017))</f>
        <v>3</v>
      </c>
      <c r="F60" s="129" t="str">
        <f>IF(B60=0,"",LOOKUP($B60,'Course List'!$C$6:$C$1017,'Course List'!G$6:G$1017))</f>
        <v>S</v>
      </c>
      <c r="G60" s="129" t="str">
        <f>IF(B60=0,"",LOOKUP($B60,'Course List'!$C$6:$C$1017,'Course List'!H$6:H$1017))</f>
        <v>MAE 3126</v>
      </c>
      <c r="H60" s="83"/>
      <c r="I60" s="125"/>
      <c r="J60" s="120" t="str">
        <f>IF(H60=0,"",LOOKUP(H60,'GPA Table'!$B$5:$B$16,'GPA Table'!$E$5:$E$16))</f>
        <v/>
      </c>
      <c r="K60" s="13"/>
      <c r="L60" s="17">
        <f t="shared" si="22"/>
        <v>0</v>
      </c>
      <c r="M60" s="17">
        <f t="shared" si="23"/>
        <v>0</v>
      </c>
      <c r="N60" s="122"/>
      <c r="O60" s="19"/>
    </row>
    <row r="61" spans="1:15" s="29" customFormat="1" x14ac:dyDescent="0.3">
      <c r="A61" s="88">
        <f>A60+1</f>
        <v>6</v>
      </c>
      <c r="B61" s="128" t="s">
        <v>315</v>
      </c>
      <c r="C61" s="129" t="str">
        <f>IF(B61=0,"",LOOKUP($B61,'Course List'!$C$6:$C$1017,'Course List'!D$6:D$1017))</f>
        <v>  188</v>
      </c>
      <c r="D61" s="129" t="str">
        <f>IF(B61=0,"",LOOKUP($B61,'Course List'!$C$6:$C$1017,'Course List'!E$6:E$1017))</f>
        <v> Hydraulics Laboratory</v>
      </c>
      <c r="E61" s="129">
        <f>IF(B61=0,"",LOOKUP($B61,'Course List'!$C$6:$C$1017,'Course List'!F$6:F$1017))</f>
        <v>1</v>
      </c>
      <c r="F61" s="129" t="str">
        <f>IF(B61=0,"",LOOKUP($B61,'Course List'!$C$6:$C$1017,'Course List'!G$6:G$1017))</f>
        <v>S</v>
      </c>
      <c r="G61" s="129" t="str">
        <f>IF(B61=0,"",LOOKUP($B61,'Course List'!$C$6:$C$1017,'Course List'!H$6:H$1017))</f>
        <v>CE 3610 (193)</v>
      </c>
      <c r="H61" s="83"/>
      <c r="I61" s="125"/>
      <c r="J61" s="120" t="str">
        <f>IF(H61=0,"",LOOKUP(H61,'GPA Table'!$B$5:$B$16,'GPA Table'!$E$5:$E$16))</f>
        <v/>
      </c>
      <c r="K61" s="13"/>
      <c r="L61" s="17">
        <f t="shared" si="22"/>
        <v>0</v>
      </c>
      <c r="M61" s="17">
        <f t="shared" si="23"/>
        <v>0</v>
      </c>
      <c r="N61" s="122"/>
      <c r="O61" s="19"/>
    </row>
    <row r="62" spans="1:15" s="29" customFormat="1" x14ac:dyDescent="0.3">
      <c r="A62" s="88">
        <f>A61+1</f>
        <v>7</v>
      </c>
      <c r="B62" s="131" t="s">
        <v>14</v>
      </c>
      <c r="C62" s="129" t="str">
        <f>IF(B62=0,"",LOOKUP($B62,'Course List'!$C$6:$C$1017,'Course List'!D$6:D$1017))</f>
        <v>---</v>
      </c>
      <c r="D62" s="129" t="str">
        <f>IF(B62=0,"",LOOKUP($B62,'Course List'!$C$6:$C$1017,'Course List'!E$6:E$1017))</f>
        <v>See the H/SS List</v>
      </c>
      <c r="E62" s="129">
        <f>IF(B62=0,"",LOOKUP($B62,'Course List'!$C$6:$C$1017,'Course List'!F$6:F$1017))</f>
        <v>3</v>
      </c>
      <c r="F62" s="129" t="str">
        <f>IF(B62=0,"",LOOKUP($B62,'Course List'!$C$6:$C$1017,'Course List'!G$6:G$1017))</f>
        <v>F &amp; S</v>
      </c>
      <c r="G62" s="129" t="str">
        <f>IF(B62=0,"",LOOKUP($B62,'Course List'!$C$6:$C$1017,'Course List'!H$6:H$1017))</f>
        <v xml:space="preserve"> ---</v>
      </c>
      <c r="H62" s="83"/>
      <c r="I62" s="125"/>
      <c r="J62" s="120" t="str">
        <f>IF(H62=0,"",LOOKUP(H62,'GPA Table'!$B$5:$B$16,'GPA Table'!$E$5:$E$16))</f>
        <v/>
      </c>
      <c r="K62" s="13"/>
      <c r="L62" s="17">
        <f t="shared" si="22"/>
        <v>0</v>
      </c>
      <c r="M62" s="17">
        <f t="shared" si="23"/>
        <v>0</v>
      </c>
      <c r="N62" s="122"/>
      <c r="O62" s="19"/>
    </row>
    <row r="63" spans="1:15" s="29" customFormat="1" ht="16.2" thickBot="1" x14ac:dyDescent="0.35">
      <c r="A63" s="89">
        <f>A62+1</f>
        <v>8</v>
      </c>
      <c r="B63" s="160"/>
      <c r="C63" s="83" t="str">
        <f>IF(B63=0,"",LOOKUP($B63,'Course List'!$C$6:$C$1017,'Course List'!D$6:D$1017))</f>
        <v/>
      </c>
      <c r="D63" s="83" t="str">
        <f>IF(B63=0,"",LOOKUP($B63,'Course List'!$C$6:$C$1017,'Course List'!E$6:E$1017))</f>
        <v/>
      </c>
      <c r="E63" s="83" t="str">
        <f>IF(B63=0,"",LOOKUP($B63,'Course List'!$C$6:$C$1017,'Course List'!F$6:F$1017))</f>
        <v/>
      </c>
      <c r="F63" s="83" t="str">
        <f>IF(B63=0,"",LOOKUP($B63,'Course List'!$C$6:$C$1017,'Course List'!G$6:G$1017))</f>
        <v/>
      </c>
      <c r="G63" s="83" t="str">
        <f>IF(B63=0,"",LOOKUP($B63,'Course List'!$C$6:$C$1017,'Course List'!H$6:H$1017))</f>
        <v/>
      </c>
      <c r="H63" s="83"/>
      <c r="I63" s="125"/>
      <c r="J63" s="120" t="str">
        <f>IF(H63=0,"",LOOKUP(H63,'GPA Table'!$B$5:$B$16,'GPA Table'!$E$5:$E$16))</f>
        <v/>
      </c>
      <c r="K63" s="13"/>
      <c r="L63" s="17">
        <f t="shared" si="22"/>
        <v>0</v>
      </c>
      <c r="M63" s="17">
        <f t="shared" si="23"/>
        <v>0</v>
      </c>
      <c r="N63" s="122"/>
      <c r="O63" s="19"/>
    </row>
    <row r="64" spans="1:15" s="29" customFormat="1" ht="16.2" thickBot="1" x14ac:dyDescent="0.35">
      <c r="A64" s="85"/>
      <c r="B64" s="86" t="str">
        <f>B55</f>
        <v>Semester</v>
      </c>
      <c r="C64" s="86">
        <f>C55+1</f>
        <v>7</v>
      </c>
      <c r="D64" s="86" t="str">
        <f>D55</f>
        <v>Total Credit Hours</v>
      </c>
      <c r="E64" s="86">
        <f>SUM(E65:E72)</f>
        <v>16</v>
      </c>
      <c r="F64" s="87" t="str">
        <f>F46</f>
        <v>FALL</v>
      </c>
      <c r="G64" s="87">
        <f>G55</f>
        <v>2016</v>
      </c>
      <c r="H64" s="45"/>
      <c r="I64" s="46"/>
      <c r="J64" s="55">
        <f>IF(M64=0,0,ROUND(L64/M64,2))</f>
        <v>0</v>
      </c>
      <c r="K64" s="13"/>
      <c r="L64" s="38">
        <f t="shared" ref="L64:M64" si="25">SUM(L65:L72)</f>
        <v>0</v>
      </c>
      <c r="M64" s="39">
        <f t="shared" si="25"/>
        <v>0</v>
      </c>
      <c r="N64" s="14"/>
      <c r="O64" s="12"/>
    </row>
    <row r="65" spans="1:15" s="29" customFormat="1" x14ac:dyDescent="0.3">
      <c r="A65" s="88">
        <v>1</v>
      </c>
      <c r="B65" s="128" t="s">
        <v>317</v>
      </c>
      <c r="C65" s="129" t="str">
        <f>IF(B65=0,"",LOOKUP($B65,'Course List'!$C$6:$C$1017,'Course List'!D$6:D$1017))</f>
        <v>  191</v>
      </c>
      <c r="D65" s="129" t="str">
        <f>IF(B65=0,"",LOOKUP($B65,'Course List'!$C$6:$C$1017,'Course List'!E$6:E$1017))</f>
        <v> Metal Structures</v>
      </c>
      <c r="E65" s="129">
        <f>IF(B65=0,"",LOOKUP($B65,'Course List'!$C$6:$C$1017,'Course List'!F$6:F$1017))</f>
        <v>3</v>
      </c>
      <c r="F65" s="129" t="str">
        <f>IF(B65=0,"",LOOKUP($B65,'Course List'!$C$6:$C$1017,'Course List'!G$6:G$1017))</f>
        <v>F</v>
      </c>
      <c r="G65" s="129" t="str">
        <f>IF(B65=0,"",LOOKUP($B65,'Course List'!$C$6:$C$1017,'Course List'!H$6:H$1017))</f>
        <v>CE 3240 (122)</v>
      </c>
      <c r="H65" s="83"/>
      <c r="I65" s="125"/>
      <c r="J65" s="119" t="str">
        <f>IF(H65=0,"",LOOKUP(H65,'GPA Table'!$B$5:$B$16,'GPA Table'!$E$5:$E$16))</f>
        <v/>
      </c>
      <c r="K65" s="13"/>
      <c r="L65" s="17">
        <f t="shared" ref="L65:L72" si="26">IF(E65=0,0,IF(H65=0,0,J65*E65))</f>
        <v>0</v>
      </c>
      <c r="M65" s="17">
        <f t="shared" ref="M65:M72" si="27">IF(H65=0,0,E65)</f>
        <v>0</v>
      </c>
      <c r="N65" s="122"/>
      <c r="O65" s="19"/>
    </row>
    <row r="66" spans="1:15" s="29" customFormat="1" x14ac:dyDescent="0.3">
      <c r="A66" s="88">
        <f>A65+1</f>
        <v>2</v>
      </c>
      <c r="B66" s="130" t="s">
        <v>320</v>
      </c>
      <c r="C66" s="129" t="str">
        <f>IF(B66=0,"",LOOKUP($B66,'Course List'!$C$6:$C$1017,'Course List'!D$6:D$1017))</f>
        <v>  168</v>
      </c>
      <c r="D66" s="129" t="str">
        <f>IF(B66=0,"",LOOKUP($B66,'Course List'!$C$6:$C$1017,'Course List'!E$6:E$1017))</f>
        <v> Intro-Geotechnical Engineering</v>
      </c>
      <c r="E66" s="129">
        <f>IF(B66=0,"",LOOKUP($B66,'Course List'!$C$6:$C$1017,'Course List'!F$6:F$1017))</f>
        <v>3</v>
      </c>
      <c r="F66" s="129" t="str">
        <f>IF(B66=0,"",LOOKUP($B66,'Course List'!$C$6:$C$1017,'Course List'!G$6:G$1017))</f>
        <v>F</v>
      </c>
      <c r="G66" s="129" t="str">
        <f>IF(B66=0,"",LOOKUP($B66,'Course List'!$C$6:$C$1017,'Course List'!H$6:H$1017))</f>
        <v>CE 2220 (120), MAE 3126</v>
      </c>
      <c r="H66" s="83"/>
      <c r="I66" s="125"/>
      <c r="J66" s="120" t="str">
        <f>IF(H66=0,"",LOOKUP(H66,'GPA Table'!$B$5:$B$16,'GPA Table'!$E$5:$E$16))</f>
        <v/>
      </c>
      <c r="K66" s="13"/>
      <c r="L66" s="17">
        <f t="shared" si="26"/>
        <v>0</v>
      </c>
      <c r="M66" s="17">
        <f t="shared" si="27"/>
        <v>0</v>
      </c>
      <c r="N66" s="122"/>
      <c r="O66" s="19"/>
    </row>
    <row r="67" spans="1:15" s="29" customFormat="1" x14ac:dyDescent="0.3">
      <c r="A67" s="88">
        <f t="shared" ref="A67:A69" si="28">A66+1</f>
        <v>3</v>
      </c>
      <c r="B67" s="128" t="s">
        <v>321</v>
      </c>
      <c r="C67" s="129" t="str">
        <f>IF(B67=0,"",LOOKUP($B67,'Course List'!$C$6:$C$1017,'Course List'!D$6:D$1017))</f>
        <v>  185</v>
      </c>
      <c r="D67" s="129" t="str">
        <f>IF(B67=0,"",LOOKUP($B67,'Course List'!$C$6:$C$1017,'Course List'!E$6:E$1017))</f>
        <v> Geotechnical Engineering Lab</v>
      </c>
      <c r="E67" s="129">
        <f>IF(B67=0,"",LOOKUP($B67,'Course List'!$C$6:$C$1017,'Course List'!F$6:F$1017))</f>
        <v>1</v>
      </c>
      <c r="F67" s="129" t="str">
        <f>IF(B67=0,"",LOOKUP($B67,'Course List'!$C$6:$C$1017,'Course List'!G$6:G$1017))</f>
        <v>F</v>
      </c>
      <c r="G67" s="129" t="str">
        <f>IF(B67=0,"",LOOKUP($B67,'Course List'!$C$6:$C$1017,'Course List'!H$6:H$1017))</f>
        <v>CE 4410 (168)</v>
      </c>
      <c r="H67" s="83"/>
      <c r="I67" s="125"/>
      <c r="J67" s="120" t="str">
        <f>IF(H67=0,"",LOOKUP(H67,'GPA Table'!$B$5:$B$16,'GPA Table'!$E$5:$E$16))</f>
        <v/>
      </c>
      <c r="K67" s="13"/>
      <c r="L67" s="17">
        <f t="shared" si="26"/>
        <v>0</v>
      </c>
      <c r="M67" s="17">
        <f t="shared" si="27"/>
        <v>0</v>
      </c>
      <c r="N67" s="122"/>
      <c r="O67" s="19"/>
    </row>
    <row r="68" spans="1:15" s="29" customFormat="1" ht="15.6" customHeight="1" x14ac:dyDescent="0.3">
      <c r="A68" s="88">
        <f t="shared" si="28"/>
        <v>4</v>
      </c>
      <c r="B68" s="128" t="s">
        <v>322</v>
      </c>
      <c r="C68" s="129" t="str">
        <f>IF(B68=0,"",LOOKUP($B68,'Course List'!$C$6:$C$1017,'Course List'!D$6:D$1017))</f>
        <v>  197</v>
      </c>
      <c r="D68" s="129" t="str">
        <f>IF(B68=0,"",LOOKUP($B68,'Course List'!$C$6:$C$1017,'Course List'!E$6:E$1017))</f>
        <v> Env Eng 2:Water Supply/Pollutn</v>
      </c>
      <c r="E68" s="129">
        <f>IF(B68=0,"",LOOKUP($B68,'Course List'!$C$6:$C$1017,'Course List'!F$6:F$1017))</f>
        <v>3</v>
      </c>
      <c r="F68" s="129" t="str">
        <f>IF(B68=0,"",LOOKUP($B68,'Course List'!$C$6:$C$1017,'Course List'!G$6:G$1017))</f>
        <v>F</v>
      </c>
      <c r="G68" s="129" t="str">
        <f>IF(B68=0,"",LOOKUP($B68,'Course List'!$C$6:$C$1017,'Course List'!H$6:H$1017))</f>
        <v>CE 3520 (194)</v>
      </c>
      <c r="H68" s="83"/>
      <c r="I68" s="125"/>
      <c r="J68" s="120" t="str">
        <f>IF(H68=0,"",LOOKUP(H68,'GPA Table'!$B$5:$B$16,'GPA Table'!$E$5:$E$16))</f>
        <v/>
      </c>
      <c r="K68" s="13"/>
      <c r="L68" s="17">
        <f t="shared" si="26"/>
        <v>0</v>
      </c>
      <c r="M68" s="17">
        <f t="shared" si="27"/>
        <v>0</v>
      </c>
      <c r="N68" s="122"/>
      <c r="O68" s="19"/>
    </row>
    <row r="69" spans="1:15" s="29" customFormat="1" x14ac:dyDescent="0.3">
      <c r="A69" s="88">
        <f t="shared" si="28"/>
        <v>5</v>
      </c>
      <c r="B69" s="128" t="s">
        <v>323</v>
      </c>
      <c r="C69" s="129" t="str">
        <f>IF(B69=0,"",LOOKUP($B69,'Course List'!$C$6:$C$1017,'Course List'!D$6:D$1017))</f>
        <v>  195</v>
      </c>
      <c r="D69" s="129" t="str">
        <f>IF(B69=0,"",LOOKUP($B69,'Course List'!$C$6:$C$1017,'Course List'!E$6:E$1017))</f>
        <v> Hydrology &amp; Hydraulic Design</v>
      </c>
      <c r="E69" s="129">
        <f>IF(B69=0,"",LOOKUP($B69,'Course List'!$C$6:$C$1017,'Course List'!F$6:F$1017))</f>
        <v>3</v>
      </c>
      <c r="F69" s="129" t="str">
        <f>IF(B69=0,"",LOOKUP($B69,'Course List'!$C$6:$C$1017,'Course List'!G$6:G$1017))</f>
        <v>F</v>
      </c>
      <c r="G69" s="129" t="str">
        <f>IF(B69=0,"",LOOKUP($B69,'Course List'!$C$6:$C$1017,'Course List'!H$6:H$1017))</f>
        <v>ApSc 3115 (115), CE 3610 (193)</v>
      </c>
      <c r="H69" s="83"/>
      <c r="I69" s="125"/>
      <c r="J69" s="120" t="str">
        <f>IF(H69=0,"",LOOKUP(H69,'GPA Table'!$B$5:$B$16,'GPA Table'!$E$5:$E$16))</f>
        <v/>
      </c>
      <c r="K69" s="13"/>
      <c r="L69" s="17">
        <f t="shared" si="26"/>
        <v>0</v>
      </c>
      <c r="M69" s="17">
        <f t="shared" si="27"/>
        <v>0</v>
      </c>
      <c r="N69" s="122"/>
      <c r="O69" s="19"/>
    </row>
    <row r="70" spans="1:15" s="29" customFormat="1" x14ac:dyDescent="0.3">
      <c r="A70" s="88">
        <f>A69+1</f>
        <v>6</v>
      </c>
      <c r="B70" s="128" t="s">
        <v>426</v>
      </c>
      <c r="C70" s="129" t="str">
        <f>IF(B70=0,"",LOOKUP($B70,'Course List'!$C$6:$C$1017,'Course List'!D$6:D$1017))</f>
        <v>---</v>
      </c>
      <c r="D70" s="129" t="str">
        <f>IF(B70=0,"",LOOKUP($B70,'Course List'!$C$6:$C$1017,'Course List'!E$6:E$1017))</f>
        <v>See the T&amp;D List</v>
      </c>
      <c r="E70" s="129">
        <f>IF(B70=0,"",LOOKUP($B70,'Course List'!$C$6:$C$1017,'Course List'!F$6:F$1017))</f>
        <v>3</v>
      </c>
      <c r="F70" s="129" t="str">
        <f>IF(B70=0,"",LOOKUP($B70,'Course List'!$C$6:$C$1017,'Course List'!G$6:G$1017))</f>
        <v>F &amp; S</v>
      </c>
      <c r="G70" s="129" t="str">
        <f>IF(B70=0,"",LOOKUP($B70,'Course List'!$C$6:$C$1017,'Course List'!H$6:H$1017))</f>
        <v xml:space="preserve"> ---</v>
      </c>
      <c r="H70" s="83"/>
      <c r="I70" s="125"/>
      <c r="J70" s="120" t="str">
        <f>IF(H70=0,"",LOOKUP(H70,'GPA Table'!$B$5:$B$16,'GPA Table'!$E$5:$E$16))</f>
        <v/>
      </c>
      <c r="K70" s="13"/>
      <c r="L70" s="17">
        <f t="shared" si="26"/>
        <v>0</v>
      </c>
      <c r="M70" s="17">
        <f t="shared" si="27"/>
        <v>0</v>
      </c>
      <c r="N70" s="122"/>
      <c r="O70" s="19"/>
    </row>
    <row r="71" spans="1:15" s="29" customFormat="1" x14ac:dyDescent="0.3">
      <c r="A71" s="88">
        <f>A70+1</f>
        <v>7</v>
      </c>
      <c r="B71" s="159"/>
      <c r="C71" s="83" t="str">
        <f>IF(B71=0,"",LOOKUP($B71,'Course List'!$C$6:$C$1017,'Course List'!D$6:D$1017))</f>
        <v/>
      </c>
      <c r="D71" s="83" t="str">
        <f>IF(B71=0,"",LOOKUP($B71,'Course List'!$C$6:$C$1017,'Course List'!E$6:E$1017))</f>
        <v/>
      </c>
      <c r="E71" s="83" t="str">
        <f>IF(B71=0,"",LOOKUP($B71,'Course List'!$C$6:$C$1017,'Course List'!F$6:F$1017))</f>
        <v/>
      </c>
      <c r="F71" s="83" t="str">
        <f>IF(B71=0,"",LOOKUP($B71,'Course List'!$C$6:$C$1017,'Course List'!G$6:G$1017))</f>
        <v/>
      </c>
      <c r="G71" s="83" t="str">
        <f>IF(B71=0,"",LOOKUP($B71,'Course List'!$C$6:$C$1017,'Course List'!H$6:H$1017))</f>
        <v/>
      </c>
      <c r="H71" s="83"/>
      <c r="I71" s="125"/>
      <c r="J71" s="120" t="str">
        <f>IF(H71=0,"",LOOKUP(H71,'GPA Table'!$B$5:$B$16,'GPA Table'!$E$5:$E$16))</f>
        <v/>
      </c>
      <c r="K71" s="13"/>
      <c r="L71" s="17">
        <f t="shared" si="26"/>
        <v>0</v>
      </c>
      <c r="M71" s="17">
        <f t="shared" si="27"/>
        <v>0</v>
      </c>
      <c r="N71" s="122"/>
      <c r="O71" s="19"/>
    </row>
    <row r="72" spans="1:15" s="29" customFormat="1" ht="16.2" thickBot="1" x14ac:dyDescent="0.35">
      <c r="A72" s="89">
        <f>A71+1</f>
        <v>8</v>
      </c>
      <c r="B72" s="160"/>
      <c r="C72" s="83" t="str">
        <f>IF(B72=0,"",LOOKUP($B72,'Course List'!$C$6:$C$1017,'Course List'!D$6:D$1017))</f>
        <v/>
      </c>
      <c r="D72" s="83" t="str">
        <f>IF(B72=0,"",LOOKUP($B72,'Course List'!$C$6:$C$1017,'Course List'!E$6:E$1017))</f>
        <v/>
      </c>
      <c r="E72" s="83" t="str">
        <f>IF(B72=0,"",LOOKUP($B72,'Course List'!$C$6:$C$1017,'Course List'!F$6:F$1017))</f>
        <v/>
      </c>
      <c r="F72" s="83" t="str">
        <f>IF(B72=0,"",LOOKUP($B72,'Course List'!$C$6:$C$1017,'Course List'!G$6:G$1017))</f>
        <v/>
      </c>
      <c r="G72" s="83" t="str">
        <f>IF(B72=0,"",LOOKUP($B72,'Course List'!$C$6:$C$1017,'Course List'!H$6:H$1017))</f>
        <v/>
      </c>
      <c r="H72" s="83"/>
      <c r="I72" s="125"/>
      <c r="J72" s="120" t="str">
        <f>IF(H72=0,"",LOOKUP(H72,'GPA Table'!$B$5:$B$16,'GPA Table'!$E$5:$E$16))</f>
        <v/>
      </c>
      <c r="K72" s="13"/>
      <c r="L72" s="17">
        <f t="shared" si="26"/>
        <v>0</v>
      </c>
      <c r="M72" s="17">
        <f t="shared" si="27"/>
        <v>0</v>
      </c>
      <c r="N72" s="122"/>
      <c r="O72" s="19"/>
    </row>
    <row r="73" spans="1:15" s="145" customFormat="1" ht="16.2" thickBot="1" x14ac:dyDescent="0.35">
      <c r="A73" s="134"/>
      <c r="B73" s="135" t="str">
        <f>B64</f>
        <v>Semester</v>
      </c>
      <c r="C73" s="135">
        <f>C64+1</f>
        <v>8</v>
      </c>
      <c r="D73" s="135" t="str">
        <f>D64</f>
        <v>Total Credit Hours</v>
      </c>
      <c r="E73" s="135">
        <f>SUM(E74:E81)</f>
        <v>15</v>
      </c>
      <c r="F73" s="136" t="str">
        <f>F55</f>
        <v>SPRING</v>
      </c>
      <c r="G73" s="136">
        <f>G64+1</f>
        <v>2017</v>
      </c>
      <c r="H73" s="137"/>
      <c r="I73" s="138"/>
      <c r="J73" s="139">
        <f>IF(M73=0,0,ROUND(L73/M73,2))</f>
        <v>0</v>
      </c>
      <c r="K73" s="140"/>
      <c r="L73" s="141">
        <f t="shared" ref="L73:M73" si="29">SUM(L74:L81)</f>
        <v>0</v>
      </c>
      <c r="M73" s="142">
        <f t="shared" si="29"/>
        <v>0</v>
      </c>
      <c r="N73" s="143"/>
      <c r="O73" s="144"/>
    </row>
    <row r="74" spans="1:15" s="29" customFormat="1" x14ac:dyDescent="0.3">
      <c r="A74" s="146">
        <v>1</v>
      </c>
      <c r="B74" s="128" t="s">
        <v>318</v>
      </c>
      <c r="C74" s="129" t="str">
        <f>IF(B74=0,"",LOOKUP($B74,'Course List'!$C$6:$C$1017,'Course List'!D$6:D$1017))</f>
        <v>  190W</v>
      </c>
      <c r="D74" s="129" t="str">
        <f>IF(B74=0,"",LOOKUP($B74,'Course List'!$C$6:$C$1017,'Course List'!E$6:E$1017))</f>
        <v> Contracts and Specifications (WID)</v>
      </c>
      <c r="E74" s="129">
        <f>IF(B74=0,"",LOOKUP($B74,'Course List'!$C$6:$C$1017,'Course List'!F$6:F$1017))</f>
        <v>3</v>
      </c>
      <c r="F74" s="129" t="str">
        <f>IF(B74=0,"",LOOKUP($B74,'Course List'!$C$6:$C$1017,'Course List'!G$6:G$1017))</f>
        <v>S</v>
      </c>
      <c r="G74" s="129" t="str">
        <f>IF(B74=0,"",LOOKUP($B74,'Course List'!$C$6:$C$1017,'Course List'!H$6:H$1017))</f>
        <v>None</v>
      </c>
      <c r="H74" s="83"/>
      <c r="I74" s="125"/>
      <c r="J74" s="119" t="str">
        <f>IF(H74=0,"",LOOKUP(H74,'GPA Table'!$B$5:$B$16,'GPA Table'!$E$5:$E$16))</f>
        <v/>
      </c>
      <c r="K74" s="13"/>
      <c r="L74" s="17">
        <f t="shared" ref="L74:L81" si="30">IF(E74=0,0,IF(H74=0,0,J74*E74))</f>
        <v>0</v>
      </c>
      <c r="M74" s="17">
        <f t="shared" ref="M74:M81" si="31">IF(H74=0,0,E74)</f>
        <v>0</v>
      </c>
      <c r="N74" s="122"/>
      <c r="O74" s="19"/>
    </row>
    <row r="75" spans="1:15" s="29" customFormat="1" ht="31.2" x14ac:dyDescent="0.3">
      <c r="A75" s="146">
        <f>A74+1</f>
        <v>2</v>
      </c>
      <c r="B75" s="130" t="s">
        <v>319</v>
      </c>
      <c r="C75" s="129" t="str">
        <f>IF(B75=0,"",LOOKUP($B75,'Course List'!$C$6:$C$1017,'Course List'!D$6:D$1017))</f>
        <v>  196</v>
      </c>
      <c r="D75" s="129" t="str">
        <f>IF(B75=0,"",LOOKUP($B75,'Course List'!$C$6:$C$1017,'Course List'!E$6:E$1017))</f>
        <v> Design/Cost Analysis-CE Struct</v>
      </c>
      <c r="E75" s="129">
        <f>IF(B75=0,"",LOOKUP($B75,'Course List'!$C$6:$C$1017,'Course List'!F$6:F$1017))</f>
        <v>3</v>
      </c>
      <c r="F75" s="129" t="str">
        <f>IF(B75=0,"",LOOKUP($B75,'Course List'!$C$6:$C$1017,'Course List'!G$6:G$1017))</f>
        <v>S</v>
      </c>
      <c r="G75" s="129" t="str">
        <f>IF(B75=0,"",LOOKUP($B75,'Course List'!$C$6:$C$1017,'Course List'!H$6:H$1017))</f>
        <v>Successful completion of all CE courses up to the end of the 7th semester</v>
      </c>
      <c r="H75" s="83"/>
      <c r="I75" s="125"/>
      <c r="J75" s="120" t="str">
        <f>IF(H75=0,"",LOOKUP(H75,'GPA Table'!$B$5:$B$16,'GPA Table'!$E$5:$E$16))</f>
        <v/>
      </c>
      <c r="K75" s="13"/>
      <c r="L75" s="17">
        <f t="shared" si="30"/>
        <v>0</v>
      </c>
      <c r="M75" s="17">
        <f t="shared" si="31"/>
        <v>0</v>
      </c>
      <c r="N75" s="122"/>
      <c r="O75" s="19"/>
    </row>
    <row r="76" spans="1:15" s="29" customFormat="1" x14ac:dyDescent="0.3">
      <c r="A76" s="146">
        <f t="shared" ref="A76:A78" si="32">A75+1</f>
        <v>3</v>
      </c>
      <c r="B76" s="128" t="s">
        <v>348</v>
      </c>
      <c r="C76" s="129" t="str">
        <f>IF(B76=0,"",LOOKUP($B76,'Course List'!$C$6:$C$1017,'Course List'!D$6:D$1017))</f>
        <v>  232</v>
      </c>
      <c r="D76" s="129" t="str">
        <f>IF(B76=0,"",LOOKUP($B76,'Course List'!$C$6:$C$1017,'Course List'!E$6:E$1017))</f>
        <v> Geotechnical Engineering</v>
      </c>
      <c r="E76" s="129">
        <f>IF(B76=0,"",LOOKUP($B76,'Course List'!$C$6:$C$1017,'Course List'!F$6:F$1017))</f>
        <v>3</v>
      </c>
      <c r="F76" s="129" t="str">
        <f>IF(B76=0,"",LOOKUP($B76,'Course List'!$C$6:$C$1017,'Course List'!G$6:G$1017))</f>
        <v>S</v>
      </c>
      <c r="G76" s="129" t="str">
        <f>IF(B76=0,"",LOOKUP($B76,'Course List'!$C$6:$C$1017,'Course List'!H$6:H$1017))</f>
        <v>CE 4410 (168) or equivalent</v>
      </c>
      <c r="H76" s="83"/>
      <c r="I76" s="125"/>
      <c r="J76" s="120" t="str">
        <f>IF(H76=0,"",LOOKUP(H76,'GPA Table'!$B$5:$B$16,'GPA Table'!$E$5:$E$16))</f>
        <v/>
      </c>
      <c r="K76" s="13"/>
      <c r="L76" s="17">
        <f t="shared" si="30"/>
        <v>0</v>
      </c>
      <c r="M76" s="17">
        <f t="shared" si="31"/>
        <v>0</v>
      </c>
      <c r="N76" s="122"/>
      <c r="O76" s="19"/>
    </row>
    <row r="77" spans="1:15" s="29" customFormat="1" ht="15.6" customHeight="1" x14ac:dyDescent="0.3">
      <c r="A77" s="146">
        <f t="shared" si="32"/>
        <v>4</v>
      </c>
      <c r="B77" s="128" t="s">
        <v>427</v>
      </c>
      <c r="C77" s="129" t="str">
        <f>IF(B77=0,"",LOOKUP($B77,'Course List'!$C$6:$C$1017,'Course List'!D$6:D$1017))</f>
        <v>---</v>
      </c>
      <c r="D77" s="129" t="str">
        <f>IF(B77=0,"",LOOKUP($B77,'Course List'!$C$6:$C$1017,'Course List'!E$6:E$1017))</f>
        <v>See the T&amp;D List</v>
      </c>
      <c r="E77" s="129">
        <f>IF(B77=0,"",LOOKUP($B77,'Course List'!$C$6:$C$1017,'Course List'!F$6:F$1017))</f>
        <v>3</v>
      </c>
      <c r="F77" s="129" t="str">
        <f>IF(B77=0,"",LOOKUP($B77,'Course List'!$C$6:$C$1017,'Course List'!G$6:G$1017))</f>
        <v>F &amp; S</v>
      </c>
      <c r="G77" s="129" t="str">
        <f>IF(B77=0,"",LOOKUP($B77,'Course List'!$C$6:$C$1017,'Course List'!H$6:H$1017))</f>
        <v xml:space="preserve"> ---</v>
      </c>
      <c r="H77" s="83"/>
      <c r="I77" s="125"/>
      <c r="J77" s="120" t="str">
        <f>IF(H77=0,"",LOOKUP(H77,'GPA Table'!$B$5:$B$16,'GPA Table'!$E$5:$E$16))</f>
        <v/>
      </c>
      <c r="K77" s="13"/>
      <c r="L77" s="17">
        <f t="shared" si="30"/>
        <v>0</v>
      </c>
      <c r="M77" s="17">
        <f t="shared" si="31"/>
        <v>0</v>
      </c>
      <c r="N77" s="122"/>
      <c r="O77" s="19"/>
    </row>
    <row r="78" spans="1:15" s="29" customFormat="1" x14ac:dyDescent="0.3">
      <c r="A78" s="146">
        <f t="shared" si="32"/>
        <v>5</v>
      </c>
      <c r="B78" s="128" t="s">
        <v>426</v>
      </c>
      <c r="C78" s="129" t="str">
        <f>IF(B78=0,"",LOOKUP($B78,'Course List'!$C$6:$C$1017,'Course List'!D$6:D$1017))</f>
        <v>---</v>
      </c>
      <c r="D78" s="129" t="str">
        <f>IF(B78=0,"",LOOKUP($B78,'Course List'!$C$6:$C$1017,'Course List'!E$6:E$1017))</f>
        <v>See the T&amp;D List</v>
      </c>
      <c r="E78" s="129">
        <f>IF(B78=0,"",LOOKUP($B78,'Course List'!$C$6:$C$1017,'Course List'!F$6:F$1017))</f>
        <v>3</v>
      </c>
      <c r="F78" s="129" t="str">
        <f>IF(B78=0,"",LOOKUP($B78,'Course List'!$C$6:$C$1017,'Course List'!G$6:G$1017))</f>
        <v>F &amp; S</v>
      </c>
      <c r="G78" s="129" t="str">
        <f>IF(B78=0,"",LOOKUP($B78,'Course List'!$C$6:$C$1017,'Course List'!H$6:H$1017))</f>
        <v xml:space="preserve"> ---</v>
      </c>
      <c r="H78" s="83"/>
      <c r="I78" s="125"/>
      <c r="J78" s="120" t="str">
        <f>IF(H78=0,"",LOOKUP(H78,'GPA Table'!$B$5:$B$16,'GPA Table'!$E$5:$E$16))</f>
        <v/>
      </c>
      <c r="K78" s="13"/>
      <c r="L78" s="17">
        <f t="shared" si="30"/>
        <v>0</v>
      </c>
      <c r="M78" s="17">
        <f t="shared" si="31"/>
        <v>0</v>
      </c>
      <c r="N78" s="122"/>
      <c r="O78" s="19"/>
    </row>
    <row r="79" spans="1:15" s="29" customFormat="1" x14ac:dyDescent="0.3">
      <c r="A79" s="146">
        <f>A78+1</f>
        <v>6</v>
      </c>
      <c r="B79" s="158"/>
      <c r="C79" s="83" t="str">
        <f>IF(B79=0,"",LOOKUP($B79,'Course List'!$C$6:$C$1017,'Course List'!D$6:D$1017))</f>
        <v/>
      </c>
      <c r="D79" s="83" t="str">
        <f>IF(B79=0,"",LOOKUP($B79,'Course List'!$C$6:$C$1017,'Course List'!E$6:E$1017))</f>
        <v/>
      </c>
      <c r="E79" s="83" t="str">
        <f>IF(B79=0,"",LOOKUP($B79,'Course List'!$C$6:$C$1017,'Course List'!F$6:F$1017))</f>
        <v/>
      </c>
      <c r="F79" s="83" t="str">
        <f>IF(B79=0,"",LOOKUP($B79,'Course List'!$C$6:$C$1017,'Course List'!G$6:G$1017))</f>
        <v/>
      </c>
      <c r="G79" s="83" t="str">
        <f>IF(B79=0,"",LOOKUP($B79,'Course List'!$C$6:$C$1017,'Course List'!H$6:H$1017))</f>
        <v/>
      </c>
      <c r="H79" s="83"/>
      <c r="I79" s="125"/>
      <c r="J79" s="120" t="str">
        <f>IF(H79=0,"",LOOKUP(H79,'GPA Table'!$B$5:$B$16,'GPA Table'!$E$5:$E$16))</f>
        <v/>
      </c>
      <c r="K79" s="13"/>
      <c r="L79" s="17">
        <f t="shared" si="30"/>
        <v>0</v>
      </c>
      <c r="M79" s="17">
        <f t="shared" si="31"/>
        <v>0</v>
      </c>
      <c r="N79" s="122"/>
      <c r="O79" s="19"/>
    </row>
    <row r="80" spans="1:15" s="29" customFormat="1" x14ac:dyDescent="0.3">
      <c r="A80" s="146">
        <f>A79+1</f>
        <v>7</v>
      </c>
      <c r="B80" s="159"/>
      <c r="C80" s="83" t="str">
        <f>IF(B80=0,"",LOOKUP($B80,'Course List'!$C$6:$C$1017,'Course List'!D$6:D$1017))</f>
        <v/>
      </c>
      <c r="D80" s="83" t="str">
        <f>IF(B80=0,"",LOOKUP($B80,'Course List'!$C$6:$C$1017,'Course List'!E$6:E$1017))</f>
        <v/>
      </c>
      <c r="E80" s="83" t="str">
        <f>IF(B80=0,"",LOOKUP($B80,'Course List'!$C$6:$C$1017,'Course List'!F$6:F$1017))</f>
        <v/>
      </c>
      <c r="F80" s="83" t="str">
        <f>IF(B80=0,"",LOOKUP($B80,'Course List'!$C$6:$C$1017,'Course List'!G$6:G$1017))</f>
        <v/>
      </c>
      <c r="G80" s="83" t="str">
        <f>IF(B80=0,"",LOOKUP($B80,'Course List'!$C$6:$C$1017,'Course List'!H$6:H$1017))</f>
        <v/>
      </c>
      <c r="H80" s="83"/>
      <c r="I80" s="125"/>
      <c r="J80" s="120" t="str">
        <f>IF(H80=0,"",LOOKUP(H80,'GPA Table'!$B$5:$B$16,'GPA Table'!$E$5:$E$16))</f>
        <v/>
      </c>
      <c r="K80" s="13"/>
      <c r="L80" s="17">
        <f t="shared" si="30"/>
        <v>0</v>
      </c>
      <c r="M80" s="17">
        <f t="shared" si="31"/>
        <v>0</v>
      </c>
      <c r="N80" s="122"/>
      <c r="O80" s="19"/>
    </row>
    <row r="81" spans="1:30" s="29" customFormat="1" ht="16.2" thickBot="1" x14ac:dyDescent="0.35">
      <c r="A81" s="147">
        <f>A80+1</f>
        <v>8</v>
      </c>
      <c r="B81" s="160"/>
      <c r="C81" s="84" t="str">
        <f>IF(B81=0,"",LOOKUP($B81,'Course List'!$C$6:$C$1017,'Course List'!D$6:D$1017))</f>
        <v/>
      </c>
      <c r="D81" s="84" t="str">
        <f>IF(B81=0,"",LOOKUP($B81,'Course List'!$C$6:$C$1017,'Course List'!E$6:E$1017))</f>
        <v/>
      </c>
      <c r="E81" s="84" t="str">
        <f>IF(B81=0,"",LOOKUP($B81,'Course List'!$C$6:$C$1017,'Course List'!F$6:F$1017))</f>
        <v/>
      </c>
      <c r="F81" s="84" t="str">
        <f>IF(B81=0,"",LOOKUP($B81,'Course List'!$C$6:$C$1017,'Course List'!G$6:G$1017))</f>
        <v/>
      </c>
      <c r="G81" s="84" t="str">
        <f>IF(B81=0,"",LOOKUP($B81,'Course List'!$C$6:$C$1017,'Course List'!H$6:H$1017))</f>
        <v/>
      </c>
      <c r="H81" s="84"/>
      <c r="I81" s="126"/>
      <c r="J81" s="121" t="str">
        <f>IF(H81=0,"",LOOKUP(H81,'GPA Table'!$B$5:$B$16,'GPA Table'!$E$5:$E$16))</f>
        <v/>
      </c>
      <c r="K81" s="13"/>
      <c r="L81" s="17">
        <f t="shared" si="30"/>
        <v>0</v>
      </c>
      <c r="M81" s="17">
        <f t="shared" si="31"/>
        <v>0</v>
      </c>
      <c r="N81" s="122"/>
      <c r="O81" s="19"/>
    </row>
    <row r="82" spans="1:30" s="19" customFormat="1" x14ac:dyDescent="0.3">
      <c r="L82" s="24"/>
      <c r="O82" s="29"/>
      <c r="S82" s="127"/>
      <c r="T82" s="29"/>
      <c r="U82" s="29"/>
      <c r="V82" s="29"/>
      <c r="W82" s="127"/>
      <c r="X82" s="29"/>
      <c r="Y82" s="29"/>
      <c r="Z82" s="29"/>
      <c r="AA82" s="29"/>
      <c r="AB82" s="29"/>
      <c r="AC82" s="29"/>
      <c r="AD82" s="29"/>
    </row>
    <row r="83" spans="1:30" x14ac:dyDescent="0.3">
      <c r="S83" s="127"/>
      <c r="W83" s="127"/>
    </row>
    <row r="84" spans="1:30" x14ac:dyDescent="0.3">
      <c r="S84" s="127"/>
      <c r="W84" s="127"/>
    </row>
    <row r="85" spans="1:30" x14ac:dyDescent="0.3">
      <c r="S85" s="127"/>
      <c r="W85" s="127"/>
    </row>
    <row r="86" spans="1:30" x14ac:dyDescent="0.3">
      <c r="S86" s="127"/>
      <c r="W86" s="127"/>
    </row>
    <row r="87" spans="1:30" x14ac:dyDescent="0.3">
      <c r="W87" s="127"/>
    </row>
    <row r="88" spans="1:30" x14ac:dyDescent="0.3">
      <c r="W88" s="127"/>
    </row>
    <row r="89" spans="1:30" x14ac:dyDescent="0.3">
      <c r="W89" s="127"/>
    </row>
    <row r="90" spans="1:30" x14ac:dyDescent="0.3">
      <c r="W90" s="127"/>
    </row>
    <row r="91" spans="1:30" x14ac:dyDescent="0.3">
      <c r="W91" s="127"/>
    </row>
    <row r="92" spans="1:30" x14ac:dyDescent="0.3">
      <c r="W92" s="127"/>
    </row>
    <row r="93" spans="1:30" x14ac:dyDescent="0.3">
      <c r="W93" s="127"/>
    </row>
    <row r="94" spans="1:30" x14ac:dyDescent="0.3">
      <c r="W94" s="127"/>
    </row>
    <row r="95" spans="1:30" x14ac:dyDescent="0.3">
      <c r="W95" s="127"/>
    </row>
    <row r="96" spans="1:30" x14ac:dyDescent="0.3">
      <c r="W96" s="127"/>
    </row>
    <row r="97" spans="23:23" x14ac:dyDescent="0.3">
      <c r="W97" s="127"/>
    </row>
    <row r="98" spans="23:23" x14ac:dyDescent="0.3">
      <c r="W98" s="127"/>
    </row>
    <row r="99" spans="23:23" x14ac:dyDescent="0.3">
      <c r="W99" s="127"/>
    </row>
    <row r="100" spans="23:23" x14ac:dyDescent="0.3">
      <c r="W100" s="127"/>
    </row>
    <row r="101" spans="23:23" x14ac:dyDescent="0.3">
      <c r="W101" s="127"/>
    </row>
    <row r="102" spans="23:23" x14ac:dyDescent="0.3">
      <c r="W102" s="127"/>
    </row>
    <row r="103" spans="23:23" x14ac:dyDescent="0.3">
      <c r="W103" s="127"/>
    </row>
    <row r="104" spans="23:23" x14ac:dyDescent="0.3">
      <c r="W104" s="127"/>
    </row>
    <row r="105" spans="23:23" x14ac:dyDescent="0.3">
      <c r="W105" s="127"/>
    </row>
    <row r="106" spans="23:23" x14ac:dyDescent="0.3">
      <c r="W106" s="127"/>
    </row>
    <row r="107" spans="23:23" x14ac:dyDescent="0.3">
      <c r="W107" s="127"/>
    </row>
    <row r="108" spans="23:23" x14ac:dyDescent="0.3">
      <c r="W108" s="127"/>
    </row>
    <row r="109" spans="23:23" x14ac:dyDescent="0.3">
      <c r="W109" s="127"/>
    </row>
  </sheetData>
  <sheetProtection password="CD74" sheet="1" objects="1" scenarios="1"/>
  <sortState ref="B19:M25">
    <sortCondition ref="B19:B25"/>
  </sortState>
  <mergeCells count="13">
    <mergeCell ref="B5:F5"/>
    <mergeCell ref="H5:I5"/>
    <mergeCell ref="B4:C4"/>
    <mergeCell ref="E4:F4"/>
    <mergeCell ref="A1:J1"/>
    <mergeCell ref="A2:J2"/>
    <mergeCell ref="A3:J3"/>
    <mergeCell ref="B6:C6"/>
    <mergeCell ref="B7:C7"/>
    <mergeCell ref="D6:F6"/>
    <mergeCell ref="D7:F7"/>
    <mergeCell ref="H6:I6"/>
    <mergeCell ref="H7:I7"/>
  </mergeCells>
  <pageMargins left="0.7" right="0.7" top="0.51" bottom="0.42" header="0.3" footer="0.3"/>
  <pageSetup scale="70" fitToHeight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09"/>
  <sheetViews>
    <sheetView zoomScale="80" zoomScaleNormal="80" workbookViewId="0">
      <selection activeCell="P23" sqref="P23"/>
    </sheetView>
  </sheetViews>
  <sheetFormatPr defaultColWidth="9.109375" defaultRowHeight="15.6" x14ac:dyDescent="0.3"/>
  <cols>
    <col min="1" max="1" width="4.6640625" style="2" customWidth="1"/>
    <col min="2" max="2" width="21.88671875" style="3" customWidth="1"/>
    <col min="3" max="3" width="9.109375" style="2" customWidth="1"/>
    <col min="4" max="4" width="44.33203125" style="2" customWidth="1"/>
    <col min="5" max="5" width="8.33203125" style="2" customWidth="1"/>
    <col min="6" max="6" width="10.5546875" style="2" customWidth="1"/>
    <col min="7" max="7" width="45.109375" style="3" customWidth="1"/>
    <col min="8" max="8" width="8.5546875" style="2" customWidth="1"/>
    <col min="9" max="9" width="12.5546875" style="2" customWidth="1"/>
    <col min="10" max="10" width="14.109375" style="18" customWidth="1"/>
    <col min="11" max="11" width="8" style="18" customWidth="1"/>
    <col min="12" max="12" width="5.44140625" style="18" customWidth="1"/>
    <col min="13" max="13" width="5.5546875" style="18" customWidth="1"/>
    <col min="14" max="14" width="7.6640625" style="18" customWidth="1"/>
    <col min="15" max="15" width="4.6640625" style="18" customWidth="1"/>
    <col min="16" max="27" width="9.109375" style="18"/>
    <col min="28" max="16384" width="9.109375" style="2"/>
  </cols>
  <sheetData>
    <row r="1" spans="1:27" s="1" customFormat="1" x14ac:dyDescent="0.3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2"/>
      <c r="L1" s="22"/>
      <c r="M1" s="22"/>
      <c r="N1" s="22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7" s="28" customFormat="1" x14ac:dyDescent="0.3">
      <c r="A2" s="214" t="s">
        <v>1</v>
      </c>
      <c r="B2" s="214"/>
      <c r="C2" s="214"/>
      <c r="D2" s="214"/>
      <c r="E2" s="214"/>
      <c r="F2" s="214"/>
      <c r="G2" s="214"/>
      <c r="H2" s="214"/>
      <c r="I2" s="214"/>
      <c r="J2" s="214"/>
      <c r="K2" s="22"/>
      <c r="L2" s="22"/>
      <c r="M2" s="22"/>
      <c r="N2" s="22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</row>
    <row r="3" spans="1:27" s="28" customFormat="1" ht="16.2" thickBot="1" x14ac:dyDescent="0.35">
      <c r="A3" s="214" t="s">
        <v>2</v>
      </c>
      <c r="B3" s="214"/>
      <c r="C3" s="214"/>
      <c r="D3" s="214"/>
      <c r="E3" s="214"/>
      <c r="F3" s="214"/>
      <c r="G3" s="214"/>
      <c r="H3" s="214"/>
      <c r="I3" s="214"/>
      <c r="J3" s="214"/>
      <c r="K3" s="22"/>
      <c r="L3" s="22"/>
      <c r="M3" s="22"/>
      <c r="N3" s="22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</row>
    <row r="4" spans="1:27" x14ac:dyDescent="0.3">
      <c r="B4" s="210" t="s">
        <v>420</v>
      </c>
      <c r="C4" s="211"/>
      <c r="D4" s="161">
        <v>2013</v>
      </c>
      <c r="E4" s="212">
        <f>D4+1</f>
        <v>2014</v>
      </c>
      <c r="F4" s="213"/>
      <c r="G4" s="173" t="s">
        <v>429</v>
      </c>
      <c r="H4" s="173">
        <f>D4+3</f>
        <v>2016</v>
      </c>
      <c r="I4" s="174">
        <f>E4+3</f>
        <v>2017</v>
      </c>
      <c r="J4" s="41" t="s">
        <v>460</v>
      </c>
    </row>
    <row r="5" spans="1:27" s="4" customFormat="1" ht="16.5" customHeight="1" thickBot="1" x14ac:dyDescent="0.35">
      <c r="B5" s="207" t="s">
        <v>438</v>
      </c>
      <c r="C5" s="208"/>
      <c r="D5" s="208"/>
      <c r="E5" s="208"/>
      <c r="F5" s="208"/>
      <c r="G5" s="175" t="s">
        <v>458</v>
      </c>
      <c r="H5" s="215">
        <f>E10+E19+E28+E37+E46+E55+E64+E73</f>
        <v>133</v>
      </c>
      <c r="I5" s="216"/>
      <c r="J5" s="42">
        <f>M9</f>
        <v>0</v>
      </c>
      <c r="K5" s="37"/>
      <c r="L5" s="8"/>
      <c r="M5" s="8"/>
      <c r="N5" s="11"/>
      <c r="O5" s="20"/>
    </row>
    <row r="6" spans="1:27" s="5" customFormat="1" ht="15.75" customHeight="1" x14ac:dyDescent="0.3">
      <c r="B6" s="199" t="s">
        <v>433</v>
      </c>
      <c r="C6" s="200"/>
      <c r="D6" s="203"/>
      <c r="E6" s="203"/>
      <c r="F6" s="203"/>
      <c r="G6" s="26" t="s">
        <v>431</v>
      </c>
      <c r="H6" s="203"/>
      <c r="I6" s="205"/>
      <c r="J6" s="41" t="s">
        <v>459</v>
      </c>
      <c r="L6" s="21"/>
      <c r="M6" s="21"/>
      <c r="N6" s="21"/>
      <c r="O6" s="11"/>
    </row>
    <row r="7" spans="1:27" s="5" customFormat="1" ht="16.5" customHeight="1" thickBot="1" x14ac:dyDescent="0.35">
      <c r="B7" s="201" t="s">
        <v>434</v>
      </c>
      <c r="C7" s="202"/>
      <c r="D7" s="204"/>
      <c r="E7" s="204"/>
      <c r="F7" s="204"/>
      <c r="G7" s="27" t="s">
        <v>432</v>
      </c>
      <c r="H7" s="204"/>
      <c r="I7" s="206"/>
      <c r="J7" s="43">
        <f>IF(M9=0,0,ROUND(L9/M9,2))</f>
        <v>0</v>
      </c>
      <c r="K7" s="44"/>
      <c r="L7" s="21"/>
      <c r="M7" s="21"/>
      <c r="N7" s="21"/>
      <c r="O7" s="11"/>
    </row>
    <row r="8" spans="1:27" s="5" customFormat="1" ht="16.2" thickBot="1" x14ac:dyDescent="0.35">
      <c r="B8" s="124"/>
      <c r="C8" s="6"/>
      <c r="D8" s="7"/>
      <c r="E8" s="8"/>
      <c r="F8" s="8"/>
      <c r="G8" s="8"/>
      <c r="H8" s="8"/>
      <c r="I8" s="8"/>
      <c r="J8" s="8"/>
      <c r="K8" s="9"/>
      <c r="L8" s="10"/>
      <c r="M8" s="10"/>
      <c r="N8" s="10"/>
      <c r="O8" s="11"/>
    </row>
    <row r="9" spans="1:27" s="15" customFormat="1" ht="32.25" customHeight="1" thickBot="1" x14ac:dyDescent="0.35">
      <c r="B9" s="30" t="s">
        <v>396</v>
      </c>
      <c r="C9" s="31" t="s">
        <v>430</v>
      </c>
      <c r="D9" s="31" t="s">
        <v>23</v>
      </c>
      <c r="E9" s="31" t="s">
        <v>24</v>
      </c>
      <c r="F9" s="31" t="s">
        <v>25</v>
      </c>
      <c r="G9" s="31" t="s">
        <v>26</v>
      </c>
      <c r="H9" s="32" t="s">
        <v>5</v>
      </c>
      <c r="I9" s="33" t="s">
        <v>6</v>
      </c>
      <c r="J9" s="52" t="s">
        <v>440</v>
      </c>
      <c r="K9" s="16"/>
      <c r="L9" s="40">
        <f>L10+L19+L28+L37+L46+L55+L64+L73</f>
        <v>0</v>
      </c>
      <c r="M9" s="40">
        <f>M10+M19+M28+M37+M46+M55+M64+M73</f>
        <v>0</v>
      </c>
    </row>
    <row r="10" spans="1:27" s="23" customFormat="1" ht="16.2" thickBot="1" x14ac:dyDescent="0.35">
      <c r="A10" s="148"/>
      <c r="B10" s="149" t="s">
        <v>25</v>
      </c>
      <c r="C10" s="149">
        <v>1</v>
      </c>
      <c r="D10" s="149" t="s">
        <v>419</v>
      </c>
      <c r="E10" s="149">
        <f>SUM(E11:E18)</f>
        <v>16</v>
      </c>
      <c r="F10" s="150" t="s">
        <v>3</v>
      </c>
      <c r="G10" s="150">
        <f>D4</f>
        <v>2013</v>
      </c>
      <c r="H10" s="45"/>
      <c r="I10" s="46"/>
      <c r="J10" s="55">
        <f>IF(M10=0,0,ROUND(L10/M10,2))</f>
        <v>0</v>
      </c>
      <c r="K10" s="13"/>
      <c r="L10" s="38">
        <f>SUM(L11:L18)</f>
        <v>0</v>
      </c>
      <c r="M10" s="39">
        <f>SUM(M11:M18)</f>
        <v>0</v>
      </c>
      <c r="N10" s="14"/>
      <c r="O10" s="12"/>
    </row>
    <row r="11" spans="1:27" s="5" customFormat="1" x14ac:dyDescent="0.3">
      <c r="A11" s="151">
        <v>1</v>
      </c>
      <c r="B11" s="128" t="s">
        <v>295</v>
      </c>
      <c r="C11" s="129" t="str">
        <f>IF(B11=0,"",LOOKUP($B11,'Course List'!$C$6:$C$1017,'Course List'!D$6:D$1017))</f>
        <v>  001</v>
      </c>
      <c r="D11" s="129" t="str">
        <f>IF(B11=0,"",LOOKUP($B11,'Course List'!$C$6:$C$1017,'Course List'!E$6:E$1017))</f>
        <v> Intro:Civil &amp; Environmentl Eng</v>
      </c>
      <c r="E11" s="129">
        <f>IF(B11=0,"",LOOKUP($B11,'Course List'!$C$6:$C$1017,'Course List'!F$6:F$1017))</f>
        <v>1</v>
      </c>
      <c r="F11" s="129" t="str">
        <f>IF(B11=0,"",LOOKUP($B11,'Course List'!$C$6:$C$1017,'Course List'!G$6:G$1017))</f>
        <v>F</v>
      </c>
      <c r="G11" s="129" t="str">
        <f>IF(B11=0,"",LOOKUP($B11,'Course List'!$C$6:$C$1017,'Course List'!H$6:H$1017))</f>
        <v>None</v>
      </c>
      <c r="H11" s="47"/>
      <c r="I11" s="49"/>
      <c r="J11" s="34" t="str">
        <f>IF(H11=0,"",LOOKUP(H11,'GPA Table'!$B$5:$B$16,'GPA Table'!$E$5:$E$16))</f>
        <v/>
      </c>
      <c r="K11" s="9"/>
      <c r="L11" s="17">
        <f t="shared" ref="L11:L18" si="0">IF(E11=0,0,IF(H11=0,0,J11*E11))</f>
        <v>0</v>
      </c>
      <c r="M11" s="17">
        <f t="shared" ref="M11:M18" si="1">IF(H11=0,0,E11)</f>
        <v>0</v>
      </c>
      <c r="N11" s="10"/>
      <c r="O11" s="11"/>
    </row>
    <row r="12" spans="1:27" s="5" customFormat="1" x14ac:dyDescent="0.3">
      <c r="A12" s="151">
        <f>A11+1</f>
        <v>2</v>
      </c>
      <c r="B12" s="130" t="s">
        <v>397</v>
      </c>
      <c r="C12" s="129">
        <f>IF(B12=0,"",LOOKUP($B12,'Course List'!$C$6:$C$1017,'Course List'!D$6:D$1017))</f>
        <v>11</v>
      </c>
      <c r="D12" s="129" t="str">
        <f>IF(B12=0,"",LOOKUP($B12,'Course List'!$C$6:$C$1017,'Course List'!E$6:E$1017))</f>
        <v>General Chemistry I</v>
      </c>
      <c r="E12" s="129">
        <f>IF(B12=0,"",LOOKUP($B12,'Course List'!$C$6:$C$1017,'Course List'!F$6:F$1017))</f>
        <v>4</v>
      </c>
      <c r="F12" s="129" t="str">
        <f>IF(B12=0,"",LOOKUP($B12,'Course List'!$C$6:$C$1017,'Course List'!G$6:G$1017))</f>
        <v>F &amp; S</v>
      </c>
      <c r="G12" s="129" t="str">
        <f>IF(B12=0,"",LOOKUP($B12,'Course List'!$C$6:$C$1017,'Course List'!H$6:H$1017))</f>
        <v>One year of high school algebra</v>
      </c>
      <c r="H12" s="47"/>
      <c r="I12" s="49"/>
      <c r="J12" s="35" t="str">
        <f>IF(H12=0,"",LOOKUP(H12,'GPA Table'!$B$5:$B$16,'GPA Table'!$E$5:$E$16))</f>
        <v/>
      </c>
      <c r="K12" s="9"/>
      <c r="L12" s="17">
        <f t="shared" si="0"/>
        <v>0</v>
      </c>
      <c r="M12" s="17">
        <f t="shared" si="1"/>
        <v>0</v>
      </c>
      <c r="N12" s="10"/>
      <c r="O12" s="11"/>
    </row>
    <row r="13" spans="1:27" s="5" customFormat="1" x14ac:dyDescent="0.3">
      <c r="A13" s="151">
        <f t="shared" ref="A13:A18" si="2">A12+1</f>
        <v>3</v>
      </c>
      <c r="B13" s="128" t="s">
        <v>414</v>
      </c>
      <c r="C13" s="129" t="str">
        <f>IF(B13=0,"",LOOKUP($B13,'Course List'!$C$6:$C$1017,'Course List'!D$6:D$1017))</f>
        <v>---</v>
      </c>
      <c r="D13" s="129" t="str">
        <f>IF(B13=0,"",LOOKUP($B13,'Course List'!$C$6:$C$1017,'Course List'!E$6:E$1017))</f>
        <v>See the H/SS List</v>
      </c>
      <c r="E13" s="129">
        <f>IF(B13=0,"",LOOKUP($B13,'Course List'!$C$6:$C$1017,'Course List'!F$6:F$1017))</f>
        <v>3</v>
      </c>
      <c r="F13" s="129" t="str">
        <f>IF(B13=0,"",LOOKUP($B13,'Course List'!$C$6:$C$1017,'Course List'!G$6:G$1017))</f>
        <v>F &amp; S</v>
      </c>
      <c r="G13" s="129" t="str">
        <f>IF(B13=0,"",LOOKUP($B13,'Course List'!$C$6:$C$1017,'Course List'!H$6:H$1017))</f>
        <v xml:space="preserve"> ---</v>
      </c>
      <c r="H13" s="47"/>
      <c r="I13" s="49"/>
      <c r="J13" s="35" t="str">
        <f>IF(H13=0,"",LOOKUP(H13,'GPA Table'!$B$5:$B$16,'GPA Table'!$E$5:$E$16))</f>
        <v/>
      </c>
      <c r="K13" s="9"/>
      <c r="L13" s="17">
        <f t="shared" si="0"/>
        <v>0</v>
      </c>
      <c r="M13" s="17">
        <f t="shared" si="1"/>
        <v>0</v>
      </c>
      <c r="N13" s="10"/>
      <c r="O13" s="11"/>
    </row>
    <row r="14" spans="1:27" s="5" customFormat="1" ht="37.950000000000003" customHeight="1" x14ac:dyDescent="0.3">
      <c r="A14" s="151">
        <f t="shared" si="2"/>
        <v>4</v>
      </c>
      <c r="B14" s="128" t="s">
        <v>394</v>
      </c>
      <c r="C14" s="129">
        <f>IF(B14=0,"",LOOKUP($B14,'Course List'!$C$6:$C$1017,'Course List'!D$6:D$1017))</f>
        <v>31</v>
      </c>
      <c r="D14" s="129" t="str">
        <f>IF(B14=0,"",LOOKUP($B14,'Course List'!$C$6:$C$1017,'Course List'!E$6:E$1017))</f>
        <v>Single-Variable Calculus I </v>
      </c>
      <c r="E14" s="129">
        <f>IF(B14=0,"",LOOKUP($B14,'Course List'!$C$6:$C$1017,'Course List'!F$6:F$1017))</f>
        <v>3</v>
      </c>
      <c r="F14" s="129" t="str">
        <f>IF(B14=0,"",LOOKUP($B14,'Course List'!$C$6:$C$1017,'Course List'!G$6:G$1017))</f>
        <v>F &amp; S</v>
      </c>
      <c r="G14" s="129" t="str">
        <f>IF(B14=0,"",LOOKUP($B14,'Course List'!$C$6:$C$1017,'Course List'!H$6:H$1017))</f>
        <v>The placement examination or a score of 720 or above on the SAT II in mathematics</v>
      </c>
      <c r="H14" s="47"/>
      <c r="I14" s="49"/>
      <c r="J14" s="35" t="str">
        <f>IF(H14=0,"",LOOKUP(H14,'GPA Table'!$B$5:$B$16,'GPA Table'!$E$5:$E$16))</f>
        <v/>
      </c>
      <c r="K14" s="9"/>
      <c r="L14" s="17">
        <f t="shared" si="0"/>
        <v>0</v>
      </c>
      <c r="M14" s="17">
        <f t="shared" si="1"/>
        <v>0</v>
      </c>
      <c r="N14" s="10"/>
      <c r="O14" s="11"/>
    </row>
    <row r="15" spans="1:27" s="5" customFormat="1" x14ac:dyDescent="0.3">
      <c r="A15" s="151">
        <f t="shared" si="2"/>
        <v>5</v>
      </c>
      <c r="B15" s="128" t="s">
        <v>395</v>
      </c>
      <c r="C15" s="129" t="str">
        <f>IF(B15=0,"",LOOKUP($B15,'Course List'!$C$6:$C$1017,'Course List'!D$6:D$1017))</f>
        <v>  001</v>
      </c>
      <c r="D15" s="129" t="str">
        <f>IF(B15=0,"",LOOKUP($B15,'Course List'!$C$6:$C$1017,'Course List'!E$6:E$1017))</f>
        <v> Engineering Orientation</v>
      </c>
      <c r="E15" s="129">
        <f>IF(B15=0,"",LOOKUP($B15,'Course List'!$C$6:$C$1017,'Course List'!F$6:F$1017))</f>
        <v>1</v>
      </c>
      <c r="F15" s="129" t="str">
        <f>IF(B15=0,"",LOOKUP($B15,'Course List'!$C$6:$C$1017,'Course List'!G$6:G$1017))</f>
        <v>F</v>
      </c>
      <c r="G15" s="129" t="str">
        <f>IF(B15=0,"",LOOKUP($B15,'Course List'!$C$6:$C$1017,'Course List'!H$6:H$1017))</f>
        <v xml:space="preserve"> ---</v>
      </c>
      <c r="H15" s="47"/>
      <c r="I15" s="49"/>
      <c r="J15" s="35" t="str">
        <f>IF(H15=0,"",LOOKUP(H15,'GPA Table'!$B$5:$B$16,'GPA Table'!$E$5:$E$16))</f>
        <v/>
      </c>
      <c r="K15" s="9"/>
      <c r="L15" s="17">
        <f t="shared" si="0"/>
        <v>0</v>
      </c>
      <c r="M15" s="17">
        <f t="shared" si="1"/>
        <v>0</v>
      </c>
      <c r="N15" s="10"/>
      <c r="O15" s="11"/>
    </row>
    <row r="16" spans="1:27" s="5" customFormat="1" x14ac:dyDescent="0.3">
      <c r="A16" s="151">
        <f t="shared" si="2"/>
        <v>6</v>
      </c>
      <c r="B16" s="128" t="s">
        <v>294</v>
      </c>
      <c r="C16" s="129">
        <f>IF(B16=0,"",LOOKUP($B16,'Course List'!$C$6:$C$1017,'Course List'!D$6:D$1017))</f>
        <v>20</v>
      </c>
      <c r="D16" s="129" t="str">
        <f>IF(B16=0,"",LOOKUP($B16,'Course List'!$C$6:$C$1017,'Course List'!E$6:E$1017))</f>
        <v>University Writing </v>
      </c>
      <c r="E16" s="129">
        <f>IF(B16=0,"",LOOKUP($B16,'Course List'!$C$6:$C$1017,'Course List'!F$6:F$1017))</f>
        <v>4</v>
      </c>
      <c r="F16" s="129" t="str">
        <f>IF(B16=0,"",LOOKUP($B16,'Course List'!$C$6:$C$1017,'Course List'!G$6:G$1017))</f>
        <v>F &amp; S</v>
      </c>
      <c r="G16" s="129" t="str">
        <f>IF(B16=0,"",LOOKUP($B16,'Course List'!$C$6:$C$1017,'Course List'!H$6:H$1017))</f>
        <v xml:space="preserve"> ---</v>
      </c>
      <c r="H16" s="47"/>
      <c r="I16" s="49"/>
      <c r="J16" s="35" t="str">
        <f>IF(H16=0,"",LOOKUP(H16,'GPA Table'!$B$5:$B$16,'GPA Table'!$E$5:$E$16))</f>
        <v/>
      </c>
      <c r="K16" s="9"/>
      <c r="L16" s="17">
        <f t="shared" si="0"/>
        <v>0</v>
      </c>
      <c r="M16" s="17">
        <f t="shared" si="1"/>
        <v>0</v>
      </c>
      <c r="N16" s="10"/>
      <c r="O16" s="11"/>
    </row>
    <row r="17" spans="1:15" s="5" customFormat="1" x14ac:dyDescent="0.3">
      <c r="A17" s="151">
        <f t="shared" si="2"/>
        <v>7</v>
      </c>
      <c r="B17" s="158"/>
      <c r="C17" s="83" t="str">
        <f>IF(B17=0,"",LOOKUP($B17,'Course List'!$C$6:$C$1017,'Course List'!D$6:D$1017))</f>
        <v/>
      </c>
      <c r="D17" s="83" t="str">
        <f>IF(B17=0,"",LOOKUP($B17,'Course List'!$C$6:$C$1017,'Course List'!E$6:E$1017))</f>
        <v/>
      </c>
      <c r="E17" s="83" t="str">
        <f>IF(B17=0,"",LOOKUP($B17,'Course List'!$C$6:$C$1017,'Course List'!F$6:F$1017))</f>
        <v/>
      </c>
      <c r="F17" s="83" t="str">
        <f>IF(B17=0,"",LOOKUP($B17,'Course List'!$C$6:$C$1017,'Course List'!G$6:G$1017))</f>
        <v/>
      </c>
      <c r="G17" s="83" t="str">
        <f>IF(B17=0,"",LOOKUP($B17,'Course List'!$C$6:$C$1017,'Course List'!H$6:H$1017))</f>
        <v/>
      </c>
      <c r="H17" s="47"/>
      <c r="I17" s="49"/>
      <c r="J17" s="35" t="str">
        <f>IF(H17=0,"",LOOKUP(H17,'GPA Table'!$B$5:$B$16,'GPA Table'!$E$5:$E$16))</f>
        <v/>
      </c>
      <c r="K17" s="9"/>
      <c r="L17" s="17">
        <f t="shared" si="0"/>
        <v>0</v>
      </c>
      <c r="M17" s="17">
        <f t="shared" si="1"/>
        <v>0</v>
      </c>
      <c r="N17" s="10"/>
      <c r="O17" s="11"/>
    </row>
    <row r="18" spans="1:15" s="5" customFormat="1" ht="16.2" thickBot="1" x14ac:dyDescent="0.35">
      <c r="A18" s="152">
        <f t="shared" si="2"/>
        <v>8</v>
      </c>
      <c r="B18" s="160"/>
      <c r="C18" s="83" t="str">
        <f>IF(B18=0,"",LOOKUP($B18,'Course List'!$C$6:$C$1017,'Course List'!D$6:D$1017))</f>
        <v/>
      </c>
      <c r="D18" s="83" t="str">
        <f>IF(B18=0,"",LOOKUP($B18,'Course List'!$C$6:$C$1017,'Course List'!E$6:E$1017))</f>
        <v/>
      </c>
      <c r="E18" s="83" t="str">
        <f>IF(B18=0,"",LOOKUP($B18,'Course List'!$C$6:$C$1017,'Course List'!F$6:F$1017))</f>
        <v/>
      </c>
      <c r="F18" s="83" t="str">
        <f>IF(B18=0,"",LOOKUP($B18,'Course List'!$C$6:$C$1017,'Course List'!G$6:G$1017))</f>
        <v/>
      </c>
      <c r="G18" s="83" t="str">
        <f>IF(B18=0,"",LOOKUP($B18,'Course List'!$C$6:$C$1017,'Course List'!H$6:H$1017))</f>
        <v/>
      </c>
      <c r="H18" s="48"/>
      <c r="I18" s="50"/>
      <c r="J18" s="36" t="str">
        <f>IF(H18=0,"",LOOKUP(H18,'GPA Table'!$B$5:$B$16,'GPA Table'!$E$5:$E$16))</f>
        <v/>
      </c>
      <c r="K18" s="9"/>
      <c r="L18" s="17">
        <f t="shared" si="0"/>
        <v>0</v>
      </c>
      <c r="M18" s="17">
        <f t="shared" si="1"/>
        <v>0</v>
      </c>
      <c r="N18" s="10"/>
      <c r="O18" s="11"/>
    </row>
    <row r="19" spans="1:15" s="29" customFormat="1" ht="16.2" thickBot="1" x14ac:dyDescent="0.35">
      <c r="A19" s="148"/>
      <c r="B19" s="149" t="str">
        <f>B10</f>
        <v>Semester</v>
      </c>
      <c r="C19" s="149">
        <f>C10+1</f>
        <v>2</v>
      </c>
      <c r="D19" s="149" t="str">
        <f>D10</f>
        <v>Total Credit Hours</v>
      </c>
      <c r="E19" s="149">
        <f>SUM(E20:E27)</f>
        <v>17</v>
      </c>
      <c r="F19" s="150" t="s">
        <v>4</v>
      </c>
      <c r="G19" s="150">
        <f>G10+1</f>
        <v>2014</v>
      </c>
      <c r="H19" s="45"/>
      <c r="I19" s="46"/>
      <c r="J19" s="55">
        <f>IF(M19=0,0,ROUND(L19/M19,2))</f>
        <v>0</v>
      </c>
      <c r="K19" s="13"/>
      <c r="L19" s="38">
        <f>SUM(L20:L27)</f>
        <v>0</v>
      </c>
      <c r="M19" s="39">
        <f t="shared" ref="M19" si="3">SUM(M20:M27)</f>
        <v>0</v>
      </c>
      <c r="N19" s="14"/>
      <c r="O19" s="12"/>
    </row>
    <row r="20" spans="1:15" s="5" customFormat="1" x14ac:dyDescent="0.3">
      <c r="A20" s="151">
        <v>1</v>
      </c>
      <c r="B20" s="128" t="s">
        <v>435</v>
      </c>
      <c r="C20" s="129">
        <f>IF(B20=0,"",LOOKUP($B20,'Course List'!$C$6:$C$1017,'Course List'!D$6:D$1017))</f>
        <v>12</v>
      </c>
      <c r="D20" s="129" t="str">
        <f>IF(B20=0,"",LOOKUP($B20,'Course List'!$C$6:$C$1017,'Course List'!E$6:E$1017))</f>
        <v>General Chemistry II</v>
      </c>
      <c r="E20" s="129">
        <f>IF(B20=0,"",LOOKUP($B20,'Course List'!$C$6:$C$1017,'Course List'!F$6:F$1017))</f>
        <v>4</v>
      </c>
      <c r="F20" s="129" t="str">
        <f>IF(B20=0,"",LOOKUP($B20,'Course List'!$C$6:$C$1017,'Course List'!G$6:G$1017))</f>
        <v>F &amp; S</v>
      </c>
      <c r="G20" s="129" t="str">
        <f>IF(B20=0,"",LOOKUP($B20,'Course List'!$C$6:$C$1017,'Course List'!H$6:H$1017))</f>
        <v>Chem 1111 (11)</v>
      </c>
      <c r="H20" s="47"/>
      <c r="I20" s="49"/>
      <c r="J20" s="34" t="str">
        <f>IF(H20=0,"",LOOKUP(H20,'GPA Table'!$B$5:$B$16,'GPA Table'!$E$5:$E$16))</f>
        <v/>
      </c>
      <c r="K20" s="9"/>
      <c r="L20" s="17">
        <f t="shared" ref="L20:L27" si="4">IF(E20=0,0,IF(H20=0,0,J20*E20))</f>
        <v>0</v>
      </c>
      <c r="M20" s="17">
        <f t="shared" ref="M20:M27" si="5">IF(H20=0,0,E20)</f>
        <v>0</v>
      </c>
      <c r="N20" s="10"/>
      <c r="O20" s="11"/>
    </row>
    <row r="21" spans="1:15" s="5" customFormat="1" x14ac:dyDescent="0.3">
      <c r="A21" s="151">
        <f>A20+1</f>
        <v>2</v>
      </c>
      <c r="B21" s="130" t="s">
        <v>723</v>
      </c>
      <c r="C21" s="129" t="str">
        <f>IF(B21=0,"",LOOKUP($B21,'Course List'!$C$6:$C$1017,'Course List'!D$6:D$1017))</f>
        <v>---</v>
      </c>
      <c r="D21" s="129" t="str">
        <f>IF(B21=0,"",LOOKUP($B21,'Course List'!$C$6:$C$1017,'Course List'!E$6:E$1017))</f>
        <v>Introduction to C Programming</v>
      </c>
      <c r="E21" s="129">
        <f>IF(B21=0,"",LOOKUP($B21,'Course List'!$C$6:$C$1017,'Course List'!F$6:F$1017))</f>
        <v>3</v>
      </c>
      <c r="F21" s="129" t="str">
        <f>IF(B21=0,"",LOOKUP($B21,'Course List'!$C$6:$C$1017,'Course List'!G$6:G$1017))</f>
        <v>S</v>
      </c>
      <c r="G21" s="129" t="str">
        <f>IF(B21=0,"",LOOKUP($B21,'Course List'!$C$6:$C$1017,'Course List'!H$6:H$1017))</f>
        <v>Math 1220 (20) or Math 1231 (31)</v>
      </c>
      <c r="H21" s="47"/>
      <c r="I21" s="49"/>
      <c r="J21" s="35" t="str">
        <f>IF(H21=0,"",LOOKUP(H21,'GPA Table'!$B$5:$B$16,'GPA Table'!$E$5:$E$16))</f>
        <v/>
      </c>
      <c r="K21" s="9"/>
      <c r="L21" s="17">
        <f t="shared" si="4"/>
        <v>0</v>
      </c>
      <c r="M21" s="17">
        <f t="shared" si="5"/>
        <v>0</v>
      </c>
      <c r="N21" s="10"/>
      <c r="O21" s="11"/>
    </row>
    <row r="22" spans="1:15" s="5" customFormat="1" x14ac:dyDescent="0.3">
      <c r="A22" s="151">
        <f t="shared" ref="A22:A26" si="6">A21+1</f>
        <v>3</v>
      </c>
      <c r="B22" s="128" t="s">
        <v>285</v>
      </c>
      <c r="C22" s="129">
        <f>IF(B22=0,"",LOOKUP($B22,'Course List'!$C$6:$C$1017,'Course List'!D$6:D$1017))</f>
        <v>4</v>
      </c>
      <c r="D22" s="129" t="str">
        <f>IF(B22=0,"",LOOKUP($B22,'Course List'!$C$6:$C$1017,'Course List'!E$6:E$1017))</f>
        <v>Engineering Drawing and Computer Graphics</v>
      </c>
      <c r="E22" s="129">
        <f>IF(B22=0,"",LOOKUP($B22,'Course List'!$C$6:$C$1017,'Course List'!F$6:F$1017))</f>
        <v>3</v>
      </c>
      <c r="F22" s="129" t="str">
        <f>IF(B22=0,"",LOOKUP($B22,'Course List'!$C$6:$C$1017,'Course List'!G$6:G$1017))</f>
        <v>F &amp; S</v>
      </c>
      <c r="G22" s="129" t="str">
        <f>IF(B22=0,"",LOOKUP($B22,'Course List'!$C$6:$C$1017,'Course List'!H$6:H$1017))</f>
        <v xml:space="preserve"> ---</v>
      </c>
      <c r="H22" s="47"/>
      <c r="I22" s="49"/>
      <c r="J22" s="35" t="str">
        <f>IF(H22=0,"",LOOKUP(H22,'GPA Table'!$B$5:$B$16,'GPA Table'!$E$5:$E$16))</f>
        <v/>
      </c>
      <c r="K22" s="9"/>
      <c r="L22" s="17">
        <f t="shared" si="4"/>
        <v>0</v>
      </c>
      <c r="M22" s="17">
        <f t="shared" si="5"/>
        <v>0</v>
      </c>
      <c r="N22" s="10"/>
      <c r="O22" s="11"/>
    </row>
    <row r="23" spans="1:15" s="5" customFormat="1" ht="17.25" customHeight="1" x14ac:dyDescent="0.3">
      <c r="A23" s="151">
        <f t="shared" si="6"/>
        <v>4</v>
      </c>
      <c r="B23" s="128" t="s">
        <v>417</v>
      </c>
      <c r="C23" s="129">
        <f>IF(B23=0,"",LOOKUP($B23,'Course List'!$C$6:$C$1017,'Course List'!D$6:D$1017))</f>
        <v>32</v>
      </c>
      <c r="D23" s="129" t="str">
        <f>IF(B23=0,"",LOOKUP($B23,'Course List'!$C$6:$C$1017,'Course List'!E$6:E$1017))</f>
        <v>Single-Variable Calculus II</v>
      </c>
      <c r="E23" s="129">
        <f>IF(B23=0,"",LOOKUP($B23,'Course List'!$C$6:$C$1017,'Course List'!F$6:F$1017))</f>
        <v>3</v>
      </c>
      <c r="F23" s="129" t="str">
        <f>IF(B23=0,"",LOOKUP($B23,'Course List'!$C$6:$C$1017,'Course List'!G$6:G$1017))</f>
        <v>F &amp; S</v>
      </c>
      <c r="G23" s="129" t="str">
        <f>IF(B23=0,"",LOOKUP($B23,'Course List'!$C$6:$C$1017,'Course List'!H$6:H$1017))</f>
        <v>Math 1221 (21) or 1231 (31)</v>
      </c>
      <c r="H23" s="47"/>
      <c r="I23" s="49"/>
      <c r="J23" s="35" t="str">
        <f>IF(H23=0,"",LOOKUP(H23,'GPA Table'!$B$5:$B$16,'GPA Table'!$E$5:$E$16))</f>
        <v/>
      </c>
      <c r="K23" s="9"/>
      <c r="L23" s="17">
        <f t="shared" si="4"/>
        <v>0</v>
      </c>
      <c r="M23" s="17">
        <f t="shared" si="5"/>
        <v>0</v>
      </c>
      <c r="N23" s="10"/>
      <c r="O23" s="11"/>
    </row>
    <row r="24" spans="1:15" s="5" customFormat="1" x14ac:dyDescent="0.3">
      <c r="A24" s="151">
        <f t="shared" si="6"/>
        <v>5</v>
      </c>
      <c r="B24" s="128" t="s">
        <v>418</v>
      </c>
      <c r="C24" s="129">
        <f>IF(B24=0,"",LOOKUP($B24,'Course List'!$C$6:$C$1017,'Course List'!D$6:D$1017))</f>
        <v>21</v>
      </c>
      <c r="D24" s="129" t="str">
        <f>IF(B24=0,"",LOOKUP($B24,'Course List'!$C$6:$C$1017,'Course List'!E$6:E$1017))</f>
        <v>University Physics I</v>
      </c>
      <c r="E24" s="129">
        <f>IF(B24=0,"",LOOKUP($B24,'Course List'!$C$6:$C$1017,'Course List'!F$6:F$1017))</f>
        <v>4</v>
      </c>
      <c r="F24" s="129" t="str">
        <f>IF(B24=0,"",LOOKUP($B24,'Course List'!$C$6:$C$1017,'Course List'!G$6:G$1017))</f>
        <v>F &amp; S</v>
      </c>
      <c r="G24" s="129" t="str">
        <f>IF(B24=0,"",LOOKUP($B24,'Course List'!$C$6:$C$1017,'Course List'!H$6:H$1017))</f>
        <v>Math 1231 (31), co-requisite Math 1232 (32)</v>
      </c>
      <c r="H24" s="47"/>
      <c r="I24" s="49"/>
      <c r="J24" s="35" t="str">
        <f>IF(H24=0,"",LOOKUP(H24,'GPA Table'!$B$5:$B$16,'GPA Table'!$E$5:$E$16))</f>
        <v/>
      </c>
      <c r="K24" s="9"/>
      <c r="L24" s="17">
        <f t="shared" si="4"/>
        <v>0</v>
      </c>
      <c r="M24" s="17">
        <f t="shared" si="5"/>
        <v>0</v>
      </c>
      <c r="N24" s="10"/>
      <c r="O24" s="11"/>
    </row>
    <row r="25" spans="1:15" s="5" customFormat="1" x14ac:dyDescent="0.3">
      <c r="A25" s="151">
        <f t="shared" si="6"/>
        <v>6</v>
      </c>
      <c r="B25" s="158"/>
      <c r="C25" s="83" t="str">
        <f>IF(B25=0,"",LOOKUP($B25,'Course List'!$C$6:$C$1017,'Course List'!D$6:D$1017))</f>
        <v/>
      </c>
      <c r="D25" s="83" t="str">
        <f>IF(B25=0,"",LOOKUP($B25,'Course List'!$C$6:$C$1017,'Course List'!E$6:E$1017))</f>
        <v/>
      </c>
      <c r="E25" s="83" t="str">
        <f>IF(B25=0,"",LOOKUP($B25,'Course List'!$C$6:$C$1017,'Course List'!F$6:F$1017))</f>
        <v/>
      </c>
      <c r="F25" s="83" t="str">
        <f>IF(B25=0,"",LOOKUP($B25,'Course List'!$C$6:$C$1017,'Course List'!G$6:G$1017))</f>
        <v/>
      </c>
      <c r="G25" s="83" t="str">
        <f>IF(B25=0,"",LOOKUP($B25,'Course List'!$C$6:$C$1017,'Course List'!H$6:H$1017))</f>
        <v/>
      </c>
      <c r="H25" s="47"/>
      <c r="I25" s="49"/>
      <c r="J25" s="35" t="str">
        <f>IF(H25=0,"",LOOKUP(H25,'GPA Table'!$B$5:$B$16,'GPA Table'!$E$5:$E$16))</f>
        <v/>
      </c>
      <c r="K25" s="9"/>
      <c r="L25" s="17">
        <f t="shared" si="4"/>
        <v>0</v>
      </c>
      <c r="M25" s="17">
        <f t="shared" si="5"/>
        <v>0</v>
      </c>
      <c r="N25" s="10"/>
      <c r="O25" s="11"/>
    </row>
    <row r="26" spans="1:15" s="5" customFormat="1" x14ac:dyDescent="0.3">
      <c r="A26" s="151">
        <f t="shared" si="6"/>
        <v>7</v>
      </c>
      <c r="B26" s="158"/>
      <c r="C26" s="83" t="str">
        <f>IF(B26=0,"",LOOKUP($B26,'Course List'!$C$6:$C$1017,'Course List'!D$6:D$1017))</f>
        <v/>
      </c>
      <c r="D26" s="83" t="str">
        <f>IF(B26=0,"",LOOKUP($B26,'Course List'!$C$6:$C$1017,'Course List'!E$6:E$1017))</f>
        <v/>
      </c>
      <c r="E26" s="83" t="str">
        <f>IF(B26=0,"",LOOKUP($B26,'Course List'!$C$6:$C$1017,'Course List'!F$6:F$1017))</f>
        <v/>
      </c>
      <c r="F26" s="83" t="str">
        <f>IF(B26=0,"",LOOKUP($B26,'Course List'!$C$6:$C$1017,'Course List'!G$6:G$1017))</f>
        <v/>
      </c>
      <c r="G26" s="83" t="str">
        <f>IF(B26=0,"",LOOKUP($B26,'Course List'!$C$6:$C$1017,'Course List'!H$6:H$1017))</f>
        <v/>
      </c>
      <c r="H26" s="47"/>
      <c r="I26" s="49"/>
      <c r="J26" s="35" t="str">
        <f>IF(H26=0,"",LOOKUP(H26,'GPA Table'!$B$5:$B$16,'GPA Table'!$E$5:$E$16))</f>
        <v/>
      </c>
      <c r="K26" s="9"/>
      <c r="L26" s="17">
        <f t="shared" si="4"/>
        <v>0</v>
      </c>
      <c r="M26" s="17">
        <f t="shared" si="5"/>
        <v>0</v>
      </c>
      <c r="N26" s="10"/>
      <c r="O26" s="11"/>
    </row>
    <row r="27" spans="1:15" s="5" customFormat="1" ht="16.2" thickBot="1" x14ac:dyDescent="0.35">
      <c r="A27" s="152">
        <f>A26+1</f>
        <v>8</v>
      </c>
      <c r="B27" s="160"/>
      <c r="C27" s="83" t="str">
        <f>IF(B27=0,"",LOOKUP($B27,'Course List'!$C$6:$C$1017,'Course List'!D$6:D$1017))</f>
        <v/>
      </c>
      <c r="D27" s="83" t="str">
        <f>IF(B27=0,"",LOOKUP($B27,'Course List'!$C$6:$C$1017,'Course List'!E$6:E$1017))</f>
        <v/>
      </c>
      <c r="E27" s="83" t="str">
        <f>IF(B27=0,"",LOOKUP($B27,'Course List'!$C$6:$C$1017,'Course List'!F$6:F$1017))</f>
        <v/>
      </c>
      <c r="F27" s="83" t="str">
        <f>IF(B27=0,"",LOOKUP($B27,'Course List'!$C$6:$C$1017,'Course List'!G$6:G$1017))</f>
        <v/>
      </c>
      <c r="G27" s="83" t="str">
        <f>IF(B27=0,"",LOOKUP($B27,'Course List'!$C$6:$C$1017,'Course List'!H$6:H$1017))</f>
        <v/>
      </c>
      <c r="H27" s="48"/>
      <c r="I27" s="50"/>
      <c r="J27" s="36" t="str">
        <f>IF(H27=0,"",LOOKUP(H27,'GPA Table'!$B$5:$B$16,'GPA Table'!$E$5:$E$16))</f>
        <v/>
      </c>
      <c r="K27" s="9"/>
      <c r="L27" s="17">
        <f t="shared" si="4"/>
        <v>0</v>
      </c>
      <c r="M27" s="17">
        <f t="shared" si="5"/>
        <v>0</v>
      </c>
      <c r="N27" s="10"/>
      <c r="O27" s="11"/>
    </row>
    <row r="28" spans="1:15" s="29" customFormat="1" ht="16.2" thickBot="1" x14ac:dyDescent="0.35">
      <c r="A28" s="148"/>
      <c r="B28" s="149" t="str">
        <f>B19</f>
        <v>Semester</v>
      </c>
      <c r="C28" s="149">
        <f>C19+1</f>
        <v>3</v>
      </c>
      <c r="D28" s="149" t="str">
        <f>D19</f>
        <v>Total Credit Hours</v>
      </c>
      <c r="E28" s="149">
        <f>SUM(E29:E36)</f>
        <v>16</v>
      </c>
      <c r="F28" s="150" t="str">
        <f>F10</f>
        <v>FALL</v>
      </c>
      <c r="G28" s="150">
        <f>G19</f>
        <v>2014</v>
      </c>
      <c r="H28" s="45"/>
      <c r="I28" s="46"/>
      <c r="J28" s="55">
        <f>IF(M28=0,0,ROUND(L28/M28,2))</f>
        <v>0</v>
      </c>
      <c r="K28" s="13"/>
      <c r="L28" s="38">
        <f t="shared" ref="L28:M28" si="7">SUM(L29:L36)</f>
        <v>0</v>
      </c>
      <c r="M28" s="39">
        <f t="shared" si="7"/>
        <v>0</v>
      </c>
      <c r="N28" s="14"/>
      <c r="O28" s="12"/>
    </row>
    <row r="29" spans="1:15" s="5" customFormat="1" ht="31.2" x14ac:dyDescent="0.3">
      <c r="A29" s="151">
        <v>1</v>
      </c>
      <c r="B29" s="128" t="s">
        <v>507</v>
      </c>
      <c r="C29" s="129" t="str">
        <f>IF(B29=0,"",LOOKUP($B29,'Course List'!$C$6:$C$1017,'Course List'!D$6:D$1017))</f>
        <v>  057</v>
      </c>
      <c r="D29" s="129" t="str">
        <f>IF(B29=0,"",LOOKUP($B29,'Course List'!$C$6:$C$1017,'Course List'!E$6:E$1017))</f>
        <v> Analytical Mechanics I (w recitation)</v>
      </c>
      <c r="E29" s="129">
        <f>IF(B29=0,"",LOOKUP($B29,'Course List'!$C$6:$C$1017,'Course List'!F$6:F$1017))</f>
        <v>3</v>
      </c>
      <c r="F29" s="129" t="str">
        <f>IF(B29=0,"",LOOKUP($B29,'Course List'!$C$6:$C$1017,'Course List'!G$6:G$1017))</f>
        <v>F &amp; S</v>
      </c>
      <c r="G29" s="129" t="str">
        <f>IF(B29=0,"",LOOKUP($B29,'Course List'!$C$6:$C$1017,'Course List'!H$6:H$1017))</f>
        <v>Prerequisite or concurrent registration: ApSc 2113 (113), Phys 1021 (21)</v>
      </c>
      <c r="H29" s="47"/>
      <c r="I29" s="49"/>
      <c r="J29" s="34" t="str">
        <f>IF(H29=0,"",LOOKUP(H29,'GPA Table'!$B$5:$B$16,'GPA Table'!$E$5:$E$16))</f>
        <v/>
      </c>
      <c r="K29" s="9"/>
      <c r="L29" s="17">
        <f t="shared" ref="L29:L36" si="8">IF(E29=0,0,IF(H29=0,0,J29*E29))</f>
        <v>0</v>
      </c>
      <c r="M29" s="17">
        <f t="shared" ref="M29:M36" si="9">IF(H29=0,0,E29)</f>
        <v>0</v>
      </c>
      <c r="N29" s="10"/>
      <c r="O29" s="11"/>
    </row>
    <row r="30" spans="1:15" s="5" customFormat="1" x14ac:dyDescent="0.3">
      <c r="A30" s="151">
        <f>A29+1</f>
        <v>2</v>
      </c>
      <c r="B30" s="130" t="s">
        <v>421</v>
      </c>
      <c r="C30" s="129" t="str">
        <f>IF(B30=0,"",LOOKUP($B30,'Course List'!$C$6:$C$1017,'Course List'!D$6:D$1017))</f>
        <v>  113</v>
      </c>
      <c r="D30" s="129" t="str">
        <f>IF(B30=0,"",LOOKUP($B30,'Course List'!$C$6:$C$1017,'Course List'!E$6:E$1017))</f>
        <v> Engineering Analysis I</v>
      </c>
      <c r="E30" s="129">
        <f>IF(B30=0,"",LOOKUP($B30,'Course List'!$C$6:$C$1017,'Course List'!F$6:F$1017))</f>
        <v>3</v>
      </c>
      <c r="F30" s="129" t="str">
        <f>IF(B30=0,"",LOOKUP($B30,'Course List'!$C$6:$C$1017,'Course List'!G$6:G$1017))</f>
        <v>F &amp; S</v>
      </c>
      <c r="G30" s="129" t="str">
        <f>IF(B30=0,"",LOOKUP($B30,'Course List'!$C$6:$C$1017,'Course List'!H$6:H$1017))</f>
        <v>Math 1232 (32), UW 1020 (20)</v>
      </c>
      <c r="H30" s="47"/>
      <c r="I30" s="49"/>
      <c r="J30" s="35" t="str">
        <f>IF(H30=0,"",LOOKUP(H30,'GPA Table'!$B$5:$B$16,'GPA Table'!$E$5:$E$16))</f>
        <v/>
      </c>
      <c r="K30" s="9"/>
      <c r="L30" s="17">
        <f t="shared" si="8"/>
        <v>0</v>
      </c>
      <c r="M30" s="17">
        <f t="shared" si="9"/>
        <v>0</v>
      </c>
      <c r="N30" s="10"/>
      <c r="O30" s="11"/>
    </row>
    <row r="31" spans="1:15" s="5" customFormat="1" x14ac:dyDescent="0.3">
      <c r="A31" s="151">
        <f t="shared" ref="A31:A36" si="10">A30+1</f>
        <v>3</v>
      </c>
      <c r="B31" s="128" t="s">
        <v>416</v>
      </c>
      <c r="C31" s="129" t="str">
        <f>IF(B31=0,"",LOOKUP($B31,'Course List'!$C$6:$C$1017,'Course List'!D$6:D$1017))</f>
        <v>---</v>
      </c>
      <c r="D31" s="129" t="str">
        <f>IF(B31=0,"",LOOKUP($B31,'Course List'!$C$6:$C$1017,'Course List'!E$6:E$1017))</f>
        <v>See the H/SS List</v>
      </c>
      <c r="E31" s="129">
        <f>IF(B31=0,"",LOOKUP($B31,'Course List'!$C$6:$C$1017,'Course List'!F$6:F$1017))</f>
        <v>3</v>
      </c>
      <c r="F31" s="129" t="str">
        <f>IF(B31=0,"",LOOKUP($B31,'Course List'!$C$6:$C$1017,'Course List'!G$6:G$1017))</f>
        <v>F &amp; S</v>
      </c>
      <c r="G31" s="129" t="str">
        <f>IF(B31=0,"",LOOKUP($B31,'Course List'!$C$6:$C$1017,'Course List'!H$6:H$1017))</f>
        <v xml:space="preserve"> ---</v>
      </c>
      <c r="H31" s="47"/>
      <c r="I31" s="49"/>
      <c r="J31" s="35" t="str">
        <f>IF(H31=0,"",LOOKUP(H31,'GPA Table'!$B$5:$B$16,'GPA Table'!$E$5:$E$16))</f>
        <v/>
      </c>
      <c r="K31" s="9"/>
      <c r="L31" s="17">
        <f t="shared" si="8"/>
        <v>0</v>
      </c>
      <c r="M31" s="17">
        <f t="shared" si="9"/>
        <v>0</v>
      </c>
      <c r="N31" s="10"/>
      <c r="O31" s="11"/>
    </row>
    <row r="32" spans="1:15" s="5" customFormat="1" ht="17.25" customHeight="1" x14ac:dyDescent="0.3">
      <c r="A32" s="151">
        <f t="shared" si="10"/>
        <v>4</v>
      </c>
      <c r="B32" s="128" t="s">
        <v>75</v>
      </c>
      <c r="C32" s="129">
        <f>IF(B32=0,"",LOOKUP($B32,'Course List'!$C$6:$C$1017,'Course List'!D$6:D$1017))</f>
        <v>32</v>
      </c>
      <c r="D32" s="129" t="str">
        <f>IF(B32=0,"",LOOKUP($B32,'Course List'!$C$6:$C$1017,'Course List'!E$6:E$1017))</f>
        <v>Single-Variable Calculus II</v>
      </c>
      <c r="E32" s="129">
        <f>IF(B32=0,"",LOOKUP($B32,'Course List'!$C$6:$C$1017,'Course List'!F$6:F$1017))</f>
        <v>3</v>
      </c>
      <c r="F32" s="129" t="str">
        <f>IF(B32=0,"",LOOKUP($B32,'Course List'!$C$6:$C$1017,'Course List'!G$6:G$1017))</f>
        <v>F &amp; S</v>
      </c>
      <c r="G32" s="129" t="str">
        <f>IF(B32=0,"",LOOKUP($B32,'Course List'!$C$6:$C$1017,'Course List'!H$6:H$1017))</f>
        <v>Math 1221 (21) or 1231 (31)</v>
      </c>
      <c r="H32" s="47"/>
      <c r="I32" s="49"/>
      <c r="J32" s="35" t="str">
        <f>IF(H32=0,"",LOOKUP(H32,'GPA Table'!$B$5:$B$16,'GPA Table'!$E$5:$E$16))</f>
        <v/>
      </c>
      <c r="K32" s="9"/>
      <c r="L32" s="17">
        <f t="shared" si="8"/>
        <v>0</v>
      </c>
      <c r="M32" s="17">
        <f t="shared" si="9"/>
        <v>0</v>
      </c>
      <c r="N32" s="10"/>
      <c r="O32" s="11"/>
    </row>
    <row r="33" spans="1:15" s="5" customFormat="1" x14ac:dyDescent="0.3">
      <c r="A33" s="151">
        <f t="shared" si="10"/>
        <v>5</v>
      </c>
      <c r="B33" s="128" t="s">
        <v>422</v>
      </c>
      <c r="C33" s="129">
        <f>IF(B33=0,"",LOOKUP($B33,'Course List'!$C$6:$C$1017,'Course List'!D$6:D$1017))</f>
        <v>22</v>
      </c>
      <c r="D33" s="129" t="str">
        <f>IF(B33=0,"",LOOKUP($B33,'Course List'!$C$6:$C$1017,'Course List'!E$6:E$1017))</f>
        <v>University Physics II</v>
      </c>
      <c r="E33" s="129">
        <f>IF(B33=0,"",LOOKUP($B33,'Course List'!$C$6:$C$1017,'Course List'!F$6:F$1017))</f>
        <v>4</v>
      </c>
      <c r="F33" s="129" t="str">
        <f>IF(B33=0,"",LOOKUP($B33,'Course List'!$C$6:$C$1017,'Course List'!G$6:G$1017))</f>
        <v>F &amp; S</v>
      </c>
      <c r="G33" s="129" t="str">
        <f>IF(B33=0,"",LOOKUP($B33,'Course List'!$C$6:$C$1017,'Course List'!H$6:H$1017))</f>
        <v>Phys 1021 (21)</v>
      </c>
      <c r="H33" s="47"/>
      <c r="I33" s="49"/>
      <c r="J33" s="35" t="str">
        <f>IF(H33=0,"",LOOKUP(H33,'GPA Table'!$B$5:$B$16,'GPA Table'!$E$5:$E$16))</f>
        <v/>
      </c>
      <c r="K33" s="9"/>
      <c r="L33" s="17">
        <f t="shared" si="8"/>
        <v>0</v>
      </c>
      <c r="M33" s="17">
        <f t="shared" si="9"/>
        <v>0</v>
      </c>
      <c r="N33" s="10"/>
      <c r="O33" s="11"/>
    </row>
    <row r="34" spans="1:15" s="5" customFormat="1" x14ac:dyDescent="0.3">
      <c r="A34" s="151">
        <f t="shared" si="10"/>
        <v>6</v>
      </c>
      <c r="B34" s="158"/>
      <c r="C34" s="83" t="str">
        <f>IF(B34=0,"",LOOKUP($B34,'Course List'!$C$6:$C$1017,'Course List'!D$6:D$1017))</f>
        <v/>
      </c>
      <c r="D34" s="83" t="str">
        <f>IF(B34=0,"",LOOKUP($B34,'Course List'!$C$6:$C$1017,'Course List'!E$6:E$1017))</f>
        <v/>
      </c>
      <c r="E34" s="83" t="str">
        <f>IF(B34=0,"",LOOKUP($B34,'Course List'!$C$6:$C$1017,'Course List'!F$6:F$1017))</f>
        <v/>
      </c>
      <c r="F34" s="83" t="str">
        <f>IF(B34=0,"",LOOKUP($B34,'Course List'!$C$6:$C$1017,'Course List'!G$6:G$1017))</f>
        <v/>
      </c>
      <c r="G34" s="83" t="str">
        <f>IF(B34=0,"",LOOKUP($B34,'Course List'!$C$6:$C$1017,'Course List'!H$6:H$1017))</f>
        <v/>
      </c>
      <c r="H34" s="47"/>
      <c r="I34" s="49"/>
      <c r="J34" s="35" t="str">
        <f>IF(H34=0,"",LOOKUP(H34,'GPA Table'!$B$5:$B$16,'GPA Table'!$E$5:$E$16))</f>
        <v/>
      </c>
      <c r="K34" s="9"/>
      <c r="L34" s="17">
        <f t="shared" si="8"/>
        <v>0</v>
      </c>
      <c r="M34" s="17">
        <f t="shared" si="9"/>
        <v>0</v>
      </c>
      <c r="N34" s="10"/>
      <c r="O34" s="11"/>
    </row>
    <row r="35" spans="1:15" s="5" customFormat="1" x14ac:dyDescent="0.3">
      <c r="A35" s="151">
        <f t="shared" si="10"/>
        <v>7</v>
      </c>
      <c r="B35" s="158"/>
      <c r="C35" s="83" t="str">
        <f>IF(B35=0,"",LOOKUP($B35,'Course List'!$C$6:$C$1017,'Course List'!D$6:D$1017))</f>
        <v/>
      </c>
      <c r="D35" s="83" t="str">
        <f>IF(B35=0,"",LOOKUP($B35,'Course List'!$C$6:$C$1017,'Course List'!E$6:E$1017))</f>
        <v/>
      </c>
      <c r="E35" s="83" t="str">
        <f>IF(B35=0,"",LOOKUP($B35,'Course List'!$C$6:$C$1017,'Course List'!F$6:F$1017))</f>
        <v/>
      </c>
      <c r="F35" s="83" t="str">
        <f>IF(B35=0,"",LOOKUP($B35,'Course List'!$C$6:$C$1017,'Course List'!G$6:G$1017))</f>
        <v/>
      </c>
      <c r="G35" s="83" t="str">
        <f>IF(B35=0,"",LOOKUP($B35,'Course List'!$C$6:$C$1017,'Course List'!H$6:H$1017))</f>
        <v/>
      </c>
      <c r="H35" s="47"/>
      <c r="I35" s="49"/>
      <c r="J35" s="35" t="str">
        <f>IF(H35=0,"",LOOKUP(H35,'GPA Table'!$B$5:$B$16,'GPA Table'!$E$5:$E$16))</f>
        <v/>
      </c>
      <c r="K35" s="9"/>
      <c r="L35" s="17">
        <f t="shared" si="8"/>
        <v>0</v>
      </c>
      <c r="M35" s="17">
        <f t="shared" si="9"/>
        <v>0</v>
      </c>
      <c r="N35" s="10"/>
      <c r="O35" s="11"/>
    </row>
    <row r="36" spans="1:15" s="5" customFormat="1" ht="16.2" thickBot="1" x14ac:dyDescent="0.35">
      <c r="A36" s="152">
        <f t="shared" si="10"/>
        <v>8</v>
      </c>
      <c r="B36" s="160"/>
      <c r="C36" s="83" t="str">
        <f>IF(B36=0,"",LOOKUP($B36,'Course List'!$C$6:$C$1017,'Course List'!D$6:D$1017))</f>
        <v/>
      </c>
      <c r="D36" s="83" t="str">
        <f>IF(B36=0,"",LOOKUP($B36,'Course List'!$C$6:$C$1017,'Course List'!E$6:E$1017))</f>
        <v/>
      </c>
      <c r="E36" s="83" t="str">
        <f>IF(B36=0,"",LOOKUP($B36,'Course List'!$C$6:$C$1017,'Course List'!F$6:F$1017))</f>
        <v/>
      </c>
      <c r="F36" s="83" t="str">
        <f>IF(B36=0,"",LOOKUP($B36,'Course List'!$C$6:$C$1017,'Course List'!G$6:G$1017))</f>
        <v/>
      </c>
      <c r="G36" s="83" t="str">
        <f>IF(B36=0,"",LOOKUP($B36,'Course List'!$C$6:$C$1017,'Course List'!H$6:H$1017))</f>
        <v/>
      </c>
      <c r="H36" s="48"/>
      <c r="I36" s="50"/>
      <c r="J36" s="36" t="str">
        <f>IF(H36=0,"",LOOKUP(H36,'GPA Table'!$B$5:$B$16,'GPA Table'!$E$5:$E$16))</f>
        <v/>
      </c>
      <c r="K36" s="9"/>
      <c r="L36" s="17">
        <f t="shared" si="8"/>
        <v>0</v>
      </c>
      <c r="M36" s="17">
        <f t="shared" si="9"/>
        <v>0</v>
      </c>
      <c r="N36" s="10"/>
      <c r="O36" s="11"/>
    </row>
    <row r="37" spans="1:15" s="29" customFormat="1" ht="16.2" thickBot="1" x14ac:dyDescent="0.35">
      <c r="A37" s="148"/>
      <c r="B37" s="149" t="str">
        <f>B28</f>
        <v>Semester</v>
      </c>
      <c r="C37" s="149">
        <f>C28+1</f>
        <v>4</v>
      </c>
      <c r="D37" s="149" t="str">
        <f>D28</f>
        <v>Total Credit Hours</v>
      </c>
      <c r="E37" s="149">
        <f>SUM(E38:E45)</f>
        <v>18</v>
      </c>
      <c r="F37" s="150" t="str">
        <f>F19</f>
        <v>SPRING</v>
      </c>
      <c r="G37" s="150">
        <f>G28+1</f>
        <v>2015</v>
      </c>
      <c r="H37" s="45"/>
      <c r="I37" s="46"/>
      <c r="J37" s="55">
        <f>IF(M37=0,0,ROUND(L37/M37,2))</f>
        <v>0</v>
      </c>
      <c r="K37" s="13"/>
      <c r="L37" s="38">
        <f t="shared" ref="L37:M37" si="11">SUM(L38:L45)</f>
        <v>0</v>
      </c>
      <c r="M37" s="39">
        <f t="shared" si="11"/>
        <v>0</v>
      </c>
      <c r="N37" s="14"/>
      <c r="O37" s="12"/>
    </row>
    <row r="38" spans="1:15" s="5" customFormat="1" x14ac:dyDescent="0.3">
      <c r="A38" s="151">
        <v>1</v>
      </c>
      <c r="B38" s="128" t="s">
        <v>423</v>
      </c>
      <c r="C38" s="129" t="str">
        <f>IF(B38=0,"",LOOKUP($B38,'Course List'!$C$6:$C$1017,'Course List'!D$6:D$1017))</f>
        <v>  058</v>
      </c>
      <c r="D38" s="129" t="str">
        <f>IF(B38=0,"",LOOKUP($B38,'Course List'!$C$6:$C$1017,'Course List'!E$6:E$1017))</f>
        <v> Analytical Mechanics II (w recitation)</v>
      </c>
      <c r="E38" s="129">
        <f>IF(B38=0,"",LOOKUP($B38,'Course List'!$C$6:$C$1017,'Course List'!F$6:F$1017))</f>
        <v>3</v>
      </c>
      <c r="F38" s="129" t="str">
        <f>IF(B38=0,"",LOOKUP($B38,'Course List'!$C$6:$C$1017,'Course List'!G$6:G$1017))</f>
        <v>F &amp; S</v>
      </c>
      <c r="G38" s="129" t="str">
        <f>IF(B38=0,"",LOOKUP($B38,'Course List'!$C$6:$C$1017,'Course List'!H$6:H$1017))</f>
        <v>ApSc 2057 (57)</v>
      </c>
      <c r="H38" s="47"/>
      <c r="I38" s="49"/>
      <c r="J38" s="34" t="str">
        <f>IF(H38=0,"",LOOKUP(H38,'GPA Table'!$B$5:$B$16,'GPA Table'!$E$5:$E$16))</f>
        <v/>
      </c>
      <c r="K38" s="9"/>
      <c r="L38" s="17">
        <f t="shared" ref="L38:L45" si="12">IF(E38=0,0,IF(H38=0,0,J38*E38))</f>
        <v>0</v>
      </c>
      <c r="M38" s="17">
        <f t="shared" ref="M38:M45" si="13">IF(H38=0,0,E38)</f>
        <v>0</v>
      </c>
      <c r="N38" s="10"/>
      <c r="O38" s="11"/>
    </row>
    <row r="39" spans="1:15" s="5" customFormat="1" x14ac:dyDescent="0.3">
      <c r="A39" s="151">
        <f>A38+1</f>
        <v>2</v>
      </c>
      <c r="B39" s="130" t="s">
        <v>297</v>
      </c>
      <c r="C39" s="129" t="str">
        <f>IF(B39=0,"",LOOKUP($B39,'Course List'!$C$6:$C$1017,'Course List'!D$6:D$1017))</f>
        <v>  117</v>
      </c>
      <c r="D39" s="129" t="str">
        <f>IF(B39=0,"",LOOKUP($B39,'Course List'!$C$6:$C$1017,'Course List'!E$6:E$1017))</f>
        <v> Engineering Computations (w recitation)</v>
      </c>
      <c r="E39" s="129">
        <f>IF(B39=0,"",LOOKUP($B39,'Course List'!$C$6:$C$1017,'Course List'!F$6:F$1017))</f>
        <v>3</v>
      </c>
      <c r="F39" s="129" t="str">
        <f>IF(B39=0,"",LOOKUP($B39,'Course List'!$C$6:$C$1017,'Course List'!G$6:G$1017))</f>
        <v>S</v>
      </c>
      <c r="G39" s="129" t="str">
        <f>IF(B39=0,"",LOOKUP($B39,'Course List'!$C$6:$C$1017,'Course List'!H$6:H$1017))</f>
        <v>CSCI 1121</v>
      </c>
      <c r="H39" s="47"/>
      <c r="I39" s="49"/>
      <c r="J39" s="35" t="str">
        <f>IF(H39=0,"",LOOKUP(H39,'GPA Table'!$B$5:$B$16,'GPA Table'!$E$5:$E$16))</f>
        <v/>
      </c>
      <c r="K39" s="9"/>
      <c r="L39" s="17">
        <f t="shared" si="12"/>
        <v>0</v>
      </c>
      <c r="M39" s="17">
        <f t="shared" si="13"/>
        <v>0</v>
      </c>
      <c r="N39" s="10"/>
      <c r="O39" s="11"/>
    </row>
    <row r="40" spans="1:15" s="5" customFormat="1" x14ac:dyDescent="0.3">
      <c r="A40" s="151">
        <f t="shared" ref="A40:A42" si="14">A39+1</f>
        <v>3</v>
      </c>
      <c r="B40" s="128" t="s">
        <v>298</v>
      </c>
      <c r="C40" s="129" t="str">
        <f>IF(B40=0,"",LOOKUP($B40,'Course List'!$C$6:$C$1017,'Course List'!D$6:D$1017))</f>
        <v>  120</v>
      </c>
      <c r="D40" s="129" t="str">
        <f>IF(B40=0,"",LOOKUP($B40,'Course List'!$C$6:$C$1017,'Course List'!E$6:E$1017))</f>
        <v> Intro to Mechanics of Solids</v>
      </c>
      <c r="E40" s="129">
        <f>IF(B40=0,"",LOOKUP($B40,'Course List'!$C$6:$C$1017,'Course List'!F$6:F$1017))</f>
        <v>3</v>
      </c>
      <c r="F40" s="129" t="str">
        <f>IF(B40=0,"",LOOKUP($B40,'Course List'!$C$6:$C$1017,'Course List'!G$6:G$1017))</f>
        <v>F &amp; S</v>
      </c>
      <c r="G40" s="129" t="str">
        <f>IF(B40=0,"",LOOKUP($B40,'Course List'!$C$6:$C$1017,'Course List'!H$6:H$1017))</f>
        <v>ApSc 2057 (57), ApSc 2113 (113)</v>
      </c>
      <c r="H40" s="47"/>
      <c r="I40" s="49"/>
      <c r="J40" s="35" t="str">
        <f>IF(H40=0,"",LOOKUP(H40,'GPA Table'!$B$5:$B$16,'GPA Table'!$E$5:$E$16))</f>
        <v/>
      </c>
      <c r="K40" s="9"/>
      <c r="L40" s="17">
        <f t="shared" si="12"/>
        <v>0</v>
      </c>
      <c r="M40" s="17">
        <f t="shared" si="13"/>
        <v>0</v>
      </c>
      <c r="N40" s="10"/>
      <c r="O40" s="11"/>
    </row>
    <row r="41" spans="1:15" s="5" customFormat="1" ht="17.25" customHeight="1" x14ac:dyDescent="0.3">
      <c r="A41" s="151">
        <f t="shared" si="14"/>
        <v>4</v>
      </c>
      <c r="B41" s="128" t="s">
        <v>306</v>
      </c>
      <c r="C41" s="129" t="str">
        <f>IF(B41=0,"",LOOKUP($B41,'Course List'!$C$6:$C$1017,'Course List'!D$6:D$1017))</f>
        <v>  170</v>
      </c>
      <c r="D41" s="129" t="str">
        <f>IF(B41=0,"",LOOKUP($B41,'Course List'!$C$6:$C$1017,'Course List'!E$6:E$1017))</f>
        <v> Intro to Transportation Engine</v>
      </c>
      <c r="E41" s="129">
        <f>IF(B41=0,"",LOOKUP($B41,'Course List'!$C$6:$C$1017,'Course List'!F$6:F$1017))</f>
        <v>3</v>
      </c>
      <c r="F41" s="129" t="str">
        <f>IF(B41=0,"",LOOKUP($B41,'Course List'!$C$6:$C$1017,'Course List'!G$6:G$1017))</f>
        <v>S</v>
      </c>
      <c r="G41" s="129" t="str">
        <f>IF(B41=0,"",LOOKUP($B41,'Course List'!$C$6:$C$1017,'Course List'!H$6:H$1017))</f>
        <v>Math 2233 (33)</v>
      </c>
      <c r="H41" s="47"/>
      <c r="I41" s="49"/>
      <c r="J41" s="35" t="str">
        <f>IF(H41=0,"",LOOKUP(H41,'GPA Table'!$B$5:$B$16,'GPA Table'!$E$5:$E$16))</f>
        <v/>
      </c>
      <c r="K41" s="9"/>
      <c r="L41" s="17">
        <f t="shared" si="12"/>
        <v>0</v>
      </c>
      <c r="M41" s="17">
        <f t="shared" si="13"/>
        <v>0</v>
      </c>
      <c r="N41" s="10"/>
      <c r="O41" s="11"/>
    </row>
    <row r="42" spans="1:15" s="5" customFormat="1" x14ac:dyDescent="0.3">
      <c r="A42" s="151">
        <f t="shared" si="14"/>
        <v>5</v>
      </c>
      <c r="B42" s="128" t="s">
        <v>424</v>
      </c>
      <c r="C42" s="129">
        <f>IF(B42=0,"",LOOKUP($B42,'Course List'!$C$6:$C$1017,'Course List'!D$6:D$1017))</f>
        <v>1</v>
      </c>
      <c r="D42" s="129" t="str">
        <f>IF(B42=0,"",LOOKUP($B42,'Course List'!$C$6:$C$1017,'Course List'!E$6:E$1017))</f>
        <v>Physical Geology</v>
      </c>
      <c r="E42" s="129">
        <f>IF(B42=0,"",LOOKUP($B42,'Course List'!$C$6:$C$1017,'Course List'!F$6:F$1017))</f>
        <v>3</v>
      </c>
      <c r="F42" s="129" t="str">
        <f>IF(B42=0,"",LOOKUP($B42,'Course List'!$C$6:$C$1017,'Course List'!G$6:G$1017))</f>
        <v>F &amp; S</v>
      </c>
      <c r="G42" s="129" t="str">
        <f>IF(B42=0,"",LOOKUP($B42,'Course List'!$C$6:$C$1017,'Course List'!H$6:H$1017))</f>
        <v xml:space="preserve"> ---</v>
      </c>
      <c r="H42" s="47"/>
      <c r="I42" s="49"/>
      <c r="J42" s="35" t="str">
        <f>IF(H42=0,"",LOOKUP(H42,'GPA Table'!$B$5:$B$16,'GPA Table'!$E$5:$E$16))</f>
        <v/>
      </c>
      <c r="K42" s="9"/>
      <c r="L42" s="17">
        <f t="shared" si="12"/>
        <v>0</v>
      </c>
      <c r="M42" s="17">
        <f t="shared" si="13"/>
        <v>0</v>
      </c>
      <c r="N42" s="10"/>
      <c r="O42" s="11"/>
    </row>
    <row r="43" spans="1:15" s="5" customFormat="1" x14ac:dyDescent="0.3">
      <c r="A43" s="151">
        <f>A42+1</f>
        <v>6</v>
      </c>
      <c r="B43" s="128" t="s">
        <v>7</v>
      </c>
      <c r="C43" s="129" t="str">
        <f>IF(B43=0,"",LOOKUP($B43,'Course List'!$C$6:$C$1017,'Course List'!D$6:D$1017))</f>
        <v>---</v>
      </c>
      <c r="D43" s="129" t="str">
        <f>IF(B43=0,"",LOOKUP($B43,'Course List'!$C$6:$C$1017,'Course List'!E$6:E$1017))</f>
        <v>See the H/SS List</v>
      </c>
      <c r="E43" s="129">
        <f>IF(B43=0,"",LOOKUP($B43,'Course List'!$C$6:$C$1017,'Course List'!F$6:F$1017))</f>
        <v>3</v>
      </c>
      <c r="F43" s="129" t="str">
        <f>IF(B43=0,"",LOOKUP($B43,'Course List'!$C$6:$C$1017,'Course List'!G$6:G$1017))</f>
        <v>F &amp; S</v>
      </c>
      <c r="G43" s="129" t="str">
        <f>IF(B43=0,"",LOOKUP($B43,'Course List'!$C$6:$C$1017,'Course List'!H$6:H$1017))</f>
        <v xml:space="preserve"> ---</v>
      </c>
      <c r="H43" s="47"/>
      <c r="I43" s="49"/>
      <c r="J43" s="35" t="str">
        <f>IF(H43=0,"",LOOKUP(H43,'GPA Table'!$B$5:$B$16,'GPA Table'!$E$5:$E$16))</f>
        <v/>
      </c>
      <c r="K43" s="9"/>
      <c r="L43" s="17">
        <f t="shared" si="12"/>
        <v>0</v>
      </c>
      <c r="M43" s="17">
        <f t="shared" si="13"/>
        <v>0</v>
      </c>
      <c r="N43" s="10"/>
      <c r="O43" s="11"/>
    </row>
    <row r="44" spans="1:15" s="5" customFormat="1" x14ac:dyDescent="0.3">
      <c r="A44" s="151">
        <f>A43+1</f>
        <v>7</v>
      </c>
      <c r="B44" s="158"/>
      <c r="C44" s="83" t="str">
        <f>IF(B44=0,"",LOOKUP($B44,'Course List'!$C$6:$C$1017,'Course List'!D$6:D$1017))</f>
        <v/>
      </c>
      <c r="D44" s="83" t="str">
        <f>IF(B44=0,"",LOOKUP($B44,'Course List'!$C$6:$C$1017,'Course List'!E$6:E$1017))</f>
        <v/>
      </c>
      <c r="E44" s="83" t="str">
        <f>IF(B44=0,"",LOOKUP($B44,'Course List'!$C$6:$C$1017,'Course List'!F$6:F$1017))</f>
        <v/>
      </c>
      <c r="F44" s="83" t="str">
        <f>IF(B44=0,"",LOOKUP($B44,'Course List'!$C$6:$C$1017,'Course List'!G$6:G$1017))</f>
        <v/>
      </c>
      <c r="G44" s="83" t="str">
        <f>IF(B44=0,"",LOOKUP($B44,'Course List'!$C$6:$C$1017,'Course List'!H$6:H$1017))</f>
        <v/>
      </c>
      <c r="H44" s="47"/>
      <c r="I44" s="49"/>
      <c r="J44" s="35" t="str">
        <f>IF(H44=0,"",LOOKUP(H44,'GPA Table'!$B$5:$B$16,'GPA Table'!$E$5:$E$16))</f>
        <v/>
      </c>
      <c r="K44" s="9"/>
      <c r="L44" s="17">
        <f t="shared" si="12"/>
        <v>0</v>
      </c>
      <c r="M44" s="17">
        <f t="shared" si="13"/>
        <v>0</v>
      </c>
      <c r="N44" s="10"/>
      <c r="O44" s="11"/>
    </row>
    <row r="45" spans="1:15" s="5" customFormat="1" ht="16.2" thickBot="1" x14ac:dyDescent="0.35">
      <c r="A45" s="152">
        <f t="shared" ref="A45" si="15">A44+1</f>
        <v>8</v>
      </c>
      <c r="B45" s="160"/>
      <c r="C45" s="83" t="str">
        <f>IF(B45=0,"",LOOKUP($B45,'Course List'!$C$6:$C$1017,'Course List'!D$6:D$1017))</f>
        <v/>
      </c>
      <c r="D45" s="83" t="str">
        <f>IF(B45=0,"",LOOKUP($B45,'Course List'!$C$6:$C$1017,'Course List'!E$6:E$1017))</f>
        <v/>
      </c>
      <c r="E45" s="83" t="str">
        <f>IF(B45=0,"",LOOKUP($B45,'Course List'!$C$6:$C$1017,'Course List'!F$6:F$1017))</f>
        <v/>
      </c>
      <c r="F45" s="83" t="str">
        <f>IF(B45=0,"",LOOKUP($B45,'Course List'!$C$6:$C$1017,'Course List'!G$6:G$1017))</f>
        <v/>
      </c>
      <c r="G45" s="83" t="str">
        <f>IF(B45=0,"",LOOKUP($B45,'Course List'!$C$6:$C$1017,'Course List'!H$6:H$1017))</f>
        <v/>
      </c>
      <c r="H45" s="48"/>
      <c r="I45" s="50"/>
      <c r="J45" s="36" t="str">
        <f>IF(H45=0,"",LOOKUP(H45,'GPA Table'!$B$5:$B$16,'GPA Table'!$E$5:$E$16))</f>
        <v/>
      </c>
      <c r="K45" s="9"/>
      <c r="L45" s="17">
        <f t="shared" si="12"/>
        <v>0</v>
      </c>
      <c r="M45" s="17">
        <f t="shared" si="13"/>
        <v>0</v>
      </c>
      <c r="N45" s="10"/>
      <c r="O45" s="11"/>
    </row>
    <row r="46" spans="1:15" s="29" customFormat="1" ht="16.2" thickBot="1" x14ac:dyDescent="0.35">
      <c r="A46" s="148"/>
      <c r="B46" s="149" t="str">
        <f>B37</f>
        <v>Semester</v>
      </c>
      <c r="C46" s="149">
        <f>C37+1</f>
        <v>5</v>
      </c>
      <c r="D46" s="149" t="str">
        <f>D37</f>
        <v>Total Credit Hours</v>
      </c>
      <c r="E46" s="149">
        <f>SUM(E47:E54)</f>
        <v>18</v>
      </c>
      <c r="F46" s="150" t="str">
        <f>F28</f>
        <v>FALL</v>
      </c>
      <c r="G46" s="150">
        <f>G37</f>
        <v>2015</v>
      </c>
      <c r="H46" s="45"/>
      <c r="I46" s="46"/>
      <c r="J46" s="55">
        <f>IF(M46=0,0,ROUND(L46/M46,2))</f>
        <v>0</v>
      </c>
      <c r="K46" s="13"/>
      <c r="L46" s="38">
        <f t="shared" ref="L46:M46" si="16">SUM(L47:L54)</f>
        <v>0</v>
      </c>
      <c r="M46" s="39">
        <f t="shared" si="16"/>
        <v>0</v>
      </c>
      <c r="N46" s="14"/>
      <c r="O46" s="12"/>
    </row>
    <row r="47" spans="1:15" s="5" customFormat="1" x14ac:dyDescent="0.3">
      <c r="A47" s="151">
        <v>1</v>
      </c>
      <c r="B47" s="128" t="s">
        <v>425</v>
      </c>
      <c r="C47" s="129">
        <f>IF(B47=0,"",LOOKUP($B47,'Course List'!$C$6:$C$1017,'Course List'!D$6:D$1017))</f>
        <v>115</v>
      </c>
      <c r="D47" s="129" t="str">
        <f>IF(B47=0,"",LOOKUP($B47,'Course List'!$C$6:$C$1017,'Course List'!E$6:E$1017))</f>
        <v>Engineering Analysis III</v>
      </c>
      <c r="E47" s="129">
        <f>IF(B47=0,"",LOOKUP($B47,'Course List'!$C$6:$C$1017,'Course List'!F$6:F$1017))</f>
        <v>3</v>
      </c>
      <c r="F47" s="129" t="str">
        <f>IF(B47=0,"",LOOKUP($B47,'Course List'!$C$6:$C$1017,'Course List'!G$6:G$1017))</f>
        <v>F &amp; S</v>
      </c>
      <c r="G47" s="129" t="str">
        <f>IF(B47=0,"",LOOKUP($B47,'Course List'!$C$6:$C$1017,'Course List'!H$6:H$1017))</f>
        <v>Math 1232 (32), UW 1020 (20)</v>
      </c>
      <c r="H47" s="47"/>
      <c r="I47" s="49"/>
      <c r="J47" s="34" t="str">
        <f>IF(H47=0,"",LOOKUP(H47,'GPA Table'!$B$5:$B$16,'GPA Table'!$E$5:$E$16))</f>
        <v/>
      </c>
      <c r="K47" s="9"/>
      <c r="L47" s="17">
        <f t="shared" ref="L47:L54" si="17">IF(E47=0,0,IF(H47=0,0,J47*E47))</f>
        <v>0</v>
      </c>
      <c r="M47" s="17">
        <f t="shared" ref="M47:M54" si="18">IF(H47=0,0,E47)</f>
        <v>0</v>
      </c>
      <c r="N47" s="10"/>
      <c r="O47" s="11"/>
    </row>
    <row r="48" spans="1:15" s="5" customFormat="1" x14ac:dyDescent="0.3">
      <c r="A48" s="151">
        <f>A47+1</f>
        <v>2</v>
      </c>
      <c r="B48" s="130" t="s">
        <v>307</v>
      </c>
      <c r="C48" s="129" t="str">
        <f>IF(B48=0,"",LOOKUP($B48,'Course List'!$C$6:$C$1017,'Course List'!D$6:D$1017))</f>
        <v>  166</v>
      </c>
      <c r="D48" s="129" t="str">
        <f>IF(B48=0,"",LOOKUP($B48,'Course List'!$C$6:$C$1017,'Course List'!E$6:E$1017))</f>
        <v> Materials Engineering</v>
      </c>
      <c r="E48" s="129">
        <f>IF(B48=0,"",LOOKUP($B48,'Course List'!$C$6:$C$1017,'Course List'!F$6:F$1017))</f>
        <v>2</v>
      </c>
      <c r="F48" s="129" t="str">
        <f>IF(B48=0,"",LOOKUP($B48,'Course List'!$C$6:$C$1017,'Course List'!G$6:G$1017))</f>
        <v>F</v>
      </c>
      <c r="G48" s="129" t="str">
        <f>IF(B48=0,"",LOOKUP($B48,'Course List'!$C$6:$C$1017,'Course List'!H$6:H$1017))</f>
        <v xml:space="preserve">CE 2220 (120) </v>
      </c>
      <c r="H48" s="47"/>
      <c r="I48" s="49"/>
      <c r="J48" s="35" t="str">
        <f>IF(H48=0,"",LOOKUP(H48,'GPA Table'!$B$5:$B$16,'GPA Table'!$E$5:$E$16))</f>
        <v/>
      </c>
      <c r="K48" s="9"/>
      <c r="L48" s="17">
        <f t="shared" si="17"/>
        <v>0</v>
      </c>
      <c r="M48" s="17">
        <f t="shared" si="18"/>
        <v>0</v>
      </c>
      <c r="N48" s="10"/>
      <c r="O48" s="11"/>
    </row>
    <row r="49" spans="1:15" s="5" customFormat="1" x14ac:dyDescent="0.3">
      <c r="A49" s="151">
        <f t="shared" ref="A49:A51" si="19">A48+1</f>
        <v>3</v>
      </c>
      <c r="B49" s="128" t="s">
        <v>308</v>
      </c>
      <c r="C49" s="129" t="str">
        <f>IF(B49=0,"",LOOKUP($B49,'Course List'!$C$6:$C$1017,'Course List'!D$6:D$1017))</f>
        <v>  167W</v>
      </c>
      <c r="D49" s="129" t="str">
        <f>IF(B49=0,"",LOOKUP($B49,'Course List'!$C$6:$C$1017,'Course List'!E$6:E$1017))</f>
        <v> Mechanics of Materials Lab (WID)</v>
      </c>
      <c r="E49" s="129">
        <f>IF(B49=0,"",LOOKUP($B49,'Course List'!$C$6:$C$1017,'Course List'!F$6:F$1017))</f>
        <v>1</v>
      </c>
      <c r="F49" s="129" t="str">
        <f>IF(B49=0,"",LOOKUP($B49,'Course List'!$C$6:$C$1017,'Course List'!G$6:G$1017))</f>
        <v>F</v>
      </c>
      <c r="G49" s="129" t="str">
        <f>IF(B49=0,"",LOOKUP($B49,'Course List'!$C$6:$C$1017,'Course List'!H$6:H$1017))</f>
        <v xml:space="preserve">CE 2220 (120) </v>
      </c>
      <c r="H49" s="47"/>
      <c r="I49" s="49"/>
      <c r="J49" s="35" t="str">
        <f>IF(H49=0,"",LOOKUP(H49,'GPA Table'!$B$5:$B$16,'GPA Table'!$E$5:$E$16))</f>
        <v/>
      </c>
      <c r="K49" s="9"/>
      <c r="L49" s="17">
        <f t="shared" si="17"/>
        <v>0</v>
      </c>
      <c r="M49" s="17">
        <f t="shared" si="18"/>
        <v>0</v>
      </c>
      <c r="N49" s="10"/>
      <c r="O49" s="11"/>
    </row>
    <row r="50" spans="1:15" s="5" customFormat="1" ht="17.25" customHeight="1" x14ac:dyDescent="0.3">
      <c r="A50" s="151">
        <f t="shared" si="19"/>
        <v>4</v>
      </c>
      <c r="B50" s="128" t="s">
        <v>309</v>
      </c>
      <c r="C50" s="129" t="str">
        <f>IF(B50=0,"",LOOKUP($B50,'Course List'!$C$6:$C$1017,'Course List'!D$6:D$1017))</f>
        <v>  121</v>
      </c>
      <c r="D50" s="129" t="str">
        <f>IF(B50=0,"",LOOKUP($B50,'Course List'!$C$6:$C$1017,'Course List'!E$6:E$1017))</f>
        <v> Structural Theory I (w recitation)</v>
      </c>
      <c r="E50" s="129">
        <f>IF(B50=0,"",LOOKUP($B50,'Course List'!$C$6:$C$1017,'Course List'!F$6:F$1017))</f>
        <v>3</v>
      </c>
      <c r="F50" s="129" t="str">
        <f>IF(B50=0,"",LOOKUP($B50,'Course List'!$C$6:$C$1017,'Course List'!G$6:G$1017))</f>
        <v>F</v>
      </c>
      <c r="G50" s="129" t="str">
        <f>IF(B50=0,"",LOOKUP($B50,'Course List'!$C$6:$C$1017,'Course List'!H$6:H$1017))</f>
        <v>CE 2210 (117), CE 2220 (120)</v>
      </c>
      <c r="H50" s="47"/>
      <c r="I50" s="49"/>
      <c r="J50" s="35" t="str">
        <f>IF(H50=0,"",LOOKUP(H50,'GPA Table'!$B$5:$B$16,'GPA Table'!$E$5:$E$16))</f>
        <v/>
      </c>
      <c r="K50" s="9"/>
      <c r="L50" s="17">
        <f t="shared" si="17"/>
        <v>0</v>
      </c>
      <c r="M50" s="17">
        <f t="shared" si="18"/>
        <v>0</v>
      </c>
      <c r="N50" s="10"/>
      <c r="O50" s="11"/>
    </row>
    <row r="51" spans="1:15" s="5" customFormat="1" x14ac:dyDescent="0.3">
      <c r="A51" s="151">
        <f t="shared" si="19"/>
        <v>5</v>
      </c>
      <c r="B51" s="128" t="s">
        <v>11</v>
      </c>
      <c r="C51" s="129" t="str">
        <f>IF(B51=0,"",LOOKUP($B51,'Course List'!$C$6:$C$1017,'Course List'!D$6:D$1017))</f>
        <v>---</v>
      </c>
      <c r="D51" s="129" t="str">
        <f>IF(B51=0,"",LOOKUP($B51,'Course List'!$C$6:$C$1017,'Course List'!E$6:E$1017))</f>
        <v>See the H/SS List</v>
      </c>
      <c r="E51" s="129">
        <f>IF(B51=0,"",LOOKUP($B51,'Course List'!$C$6:$C$1017,'Course List'!F$6:F$1017))</f>
        <v>3</v>
      </c>
      <c r="F51" s="129" t="str">
        <f>IF(B51=0,"",LOOKUP($B51,'Course List'!$C$6:$C$1017,'Course List'!G$6:G$1017))</f>
        <v>F &amp; S</v>
      </c>
      <c r="G51" s="129" t="str">
        <f>IF(B51=0,"",LOOKUP($B51,'Course List'!$C$6:$C$1017,'Course List'!H$6:H$1017))</f>
        <v xml:space="preserve"> ---</v>
      </c>
      <c r="H51" s="47"/>
      <c r="I51" s="49"/>
      <c r="J51" s="35" t="str">
        <f>IF(H51=0,"",LOOKUP(H51,'GPA Table'!$B$5:$B$16,'GPA Table'!$E$5:$E$16))</f>
        <v/>
      </c>
      <c r="K51" s="9"/>
      <c r="L51" s="17">
        <f t="shared" si="17"/>
        <v>0</v>
      </c>
      <c r="M51" s="17">
        <f t="shared" si="18"/>
        <v>0</v>
      </c>
      <c r="N51" s="10"/>
      <c r="O51" s="11"/>
    </row>
    <row r="52" spans="1:15" s="5" customFormat="1" x14ac:dyDescent="0.3">
      <c r="A52" s="151">
        <f>A51+1</f>
        <v>6</v>
      </c>
      <c r="B52" s="128" t="s">
        <v>13</v>
      </c>
      <c r="C52" s="129" t="str">
        <f>IF(B52=0,"",LOOKUP($B52,'Course List'!$C$6:$C$1017,'Course List'!D$6:D$1017))</f>
        <v>---</v>
      </c>
      <c r="D52" s="129" t="str">
        <f>IF(B52=0,"",LOOKUP($B52,'Course List'!$C$6:$C$1017,'Course List'!E$6:E$1017))</f>
        <v>See the H/SS List</v>
      </c>
      <c r="E52" s="129">
        <f>IF(B52=0,"",LOOKUP($B52,'Course List'!$C$6:$C$1017,'Course List'!F$6:F$1017))</f>
        <v>3</v>
      </c>
      <c r="F52" s="129" t="str">
        <f>IF(B52=0,"",LOOKUP($B52,'Course List'!$C$6:$C$1017,'Course List'!G$6:G$1017))</f>
        <v>F &amp; S</v>
      </c>
      <c r="G52" s="129" t="str">
        <f>IF(B52=0,"",LOOKUP($B52,'Course List'!$C$6:$C$1017,'Course List'!H$6:H$1017))</f>
        <v xml:space="preserve"> ---</v>
      </c>
      <c r="H52" s="47"/>
      <c r="I52" s="49"/>
      <c r="J52" s="35" t="str">
        <f>IF(H52=0,"",LOOKUP(H52,'GPA Table'!$B$5:$B$16,'GPA Table'!$E$5:$E$16))</f>
        <v/>
      </c>
      <c r="K52" s="9"/>
      <c r="L52" s="17">
        <f t="shared" si="17"/>
        <v>0</v>
      </c>
      <c r="M52" s="17">
        <f t="shared" si="18"/>
        <v>0</v>
      </c>
      <c r="N52" s="10"/>
      <c r="O52" s="11"/>
    </row>
    <row r="53" spans="1:15" s="5" customFormat="1" x14ac:dyDescent="0.3">
      <c r="A53" s="151">
        <f>A52+1</f>
        <v>7</v>
      </c>
      <c r="B53" s="128" t="s">
        <v>286</v>
      </c>
      <c r="C53" s="129">
        <f>IF(B53=0,"",LOOKUP($B53,'Course List'!$C$6:$C$1017,'Course List'!D$6:D$1017))</f>
        <v>126</v>
      </c>
      <c r="D53" s="129" t="str">
        <f>IF(B53=0,"",LOOKUP($B53,'Course List'!$C$6:$C$1017,'Course List'!E$6:E$1017))</f>
        <v>Fluid Mechanics</v>
      </c>
      <c r="E53" s="129">
        <f>IF(B53=0,"",LOOKUP($B53,'Course List'!$C$6:$C$1017,'Course List'!F$6:F$1017))</f>
        <v>3</v>
      </c>
      <c r="F53" s="129" t="str">
        <f>IF(B53=0,"",LOOKUP($B53,'Course List'!$C$6:$C$1017,'Course List'!G$6:G$1017))</f>
        <v>F</v>
      </c>
      <c r="G53" s="129" t="str">
        <f>IF(B53=0,"",LOOKUP($B53,'Course List'!$C$6:$C$1017,'Course List'!H$6:H$1017))</f>
        <v>ApSc 2058 (58)</v>
      </c>
      <c r="H53" s="47"/>
      <c r="I53" s="49"/>
      <c r="J53" s="35" t="str">
        <f>IF(H53=0,"",LOOKUP(H53,'GPA Table'!$B$5:$B$16,'GPA Table'!$E$5:$E$16))</f>
        <v/>
      </c>
      <c r="K53" s="9"/>
      <c r="L53" s="17">
        <f t="shared" si="17"/>
        <v>0</v>
      </c>
      <c r="M53" s="17">
        <f t="shared" si="18"/>
        <v>0</v>
      </c>
      <c r="N53" s="10"/>
      <c r="O53" s="11"/>
    </row>
    <row r="54" spans="1:15" s="5" customFormat="1" ht="16.2" thickBot="1" x14ac:dyDescent="0.35">
      <c r="A54" s="152">
        <f t="shared" ref="A54" si="20">A53+1</f>
        <v>8</v>
      </c>
      <c r="B54" s="160"/>
      <c r="C54" s="83" t="str">
        <f>IF(B54=0,"",LOOKUP($B54,'Course List'!$C$6:$C$1017,'Course List'!D$6:D$1017))</f>
        <v/>
      </c>
      <c r="D54" s="83" t="str">
        <f>IF(B54=0,"",LOOKUP($B54,'Course List'!$C$6:$C$1017,'Course List'!E$6:E$1017))</f>
        <v/>
      </c>
      <c r="E54" s="83" t="str">
        <f>IF(B54=0,"",LOOKUP($B54,'Course List'!$C$6:$C$1017,'Course List'!F$6:F$1017))</f>
        <v/>
      </c>
      <c r="F54" s="83" t="str">
        <f>IF(B54=0,"",LOOKUP($B54,'Course List'!$C$6:$C$1017,'Course List'!G$6:G$1017))</f>
        <v/>
      </c>
      <c r="G54" s="83" t="str">
        <f>IF(B54=0,"",LOOKUP($B54,'Course List'!$C$6:$C$1017,'Course List'!H$6:H$1017))</f>
        <v/>
      </c>
      <c r="H54" s="48"/>
      <c r="I54" s="50"/>
      <c r="J54" s="36" t="str">
        <f>IF(H54=0,"",LOOKUP(H54,'GPA Table'!$B$5:$B$16,'GPA Table'!$E$5:$E$16))</f>
        <v/>
      </c>
      <c r="K54" s="9"/>
      <c r="L54" s="17">
        <f t="shared" si="17"/>
        <v>0</v>
      </c>
      <c r="M54" s="17">
        <f t="shared" si="18"/>
        <v>0</v>
      </c>
      <c r="N54" s="10"/>
      <c r="O54" s="11"/>
    </row>
    <row r="55" spans="1:15" s="29" customFormat="1" ht="16.2" thickBot="1" x14ac:dyDescent="0.35">
      <c r="A55" s="148"/>
      <c r="B55" s="149" t="str">
        <f>B46</f>
        <v>Semester</v>
      </c>
      <c r="C55" s="149">
        <f>C46+1</f>
        <v>6</v>
      </c>
      <c r="D55" s="149" t="str">
        <f>D46</f>
        <v>Total Credit Hours</v>
      </c>
      <c r="E55" s="149">
        <f>SUM(E56:E63)</f>
        <v>17</v>
      </c>
      <c r="F55" s="150" t="str">
        <f>F37</f>
        <v>SPRING</v>
      </c>
      <c r="G55" s="150">
        <f>G46+1</f>
        <v>2016</v>
      </c>
      <c r="H55" s="45"/>
      <c r="I55" s="46"/>
      <c r="J55" s="55">
        <f>IF(M55=0,0,ROUND(L55/M55,2))</f>
        <v>0</v>
      </c>
      <c r="K55" s="13"/>
      <c r="L55" s="38">
        <f t="shared" ref="L55:M55" si="21">SUM(L56:L63)</f>
        <v>0</v>
      </c>
      <c r="M55" s="39">
        <f t="shared" si="21"/>
        <v>0</v>
      </c>
      <c r="N55" s="14"/>
      <c r="O55" s="12"/>
    </row>
    <row r="56" spans="1:15" s="5" customFormat="1" x14ac:dyDescent="0.3">
      <c r="A56" s="151">
        <v>1</v>
      </c>
      <c r="B56" s="128" t="s">
        <v>310</v>
      </c>
      <c r="C56" s="129" t="str">
        <f>IF(B56=0,"",LOOKUP($B56,'Course List'!$C$6:$C$1017,'Course List'!D$6:D$1017))</f>
        <v>  122</v>
      </c>
      <c r="D56" s="129" t="str">
        <f>IF(B56=0,"",LOOKUP($B56,'Course List'!$C$6:$C$1017,'Course List'!E$6:E$1017))</f>
        <v> Structural Theory II (w recitation)</v>
      </c>
      <c r="E56" s="129">
        <f>IF(B56=0,"",LOOKUP($B56,'Course List'!$C$6:$C$1017,'Course List'!F$6:F$1017))</f>
        <v>3</v>
      </c>
      <c r="F56" s="129" t="str">
        <f>IF(B56=0,"",LOOKUP($B56,'Course List'!$C$6:$C$1017,'Course List'!G$6:G$1017))</f>
        <v>S</v>
      </c>
      <c r="G56" s="129" t="str">
        <f>IF(B56=0,"",LOOKUP($B56,'Course List'!$C$6:$C$1017,'Course List'!H$6:H$1017))</f>
        <v>CE 3230 (121)</v>
      </c>
      <c r="H56" s="47"/>
      <c r="I56" s="49"/>
      <c r="J56" s="34" t="str">
        <f>IF(H56=0,"",LOOKUP(H56,'GPA Table'!$B$5:$B$16,'GPA Table'!$E$5:$E$16))</f>
        <v/>
      </c>
      <c r="K56" s="9"/>
      <c r="L56" s="17">
        <f t="shared" ref="L56:L63" si="22">IF(E56=0,0,IF(H56=0,0,J56*E56))</f>
        <v>0</v>
      </c>
      <c r="M56" s="17">
        <f t="shared" ref="M56:M63" si="23">IF(H56=0,0,E56)</f>
        <v>0</v>
      </c>
      <c r="N56" s="10"/>
      <c r="O56" s="11"/>
    </row>
    <row r="57" spans="1:15" s="5" customFormat="1" x14ac:dyDescent="0.3">
      <c r="A57" s="151">
        <f>A56+1</f>
        <v>2</v>
      </c>
      <c r="B57" s="130" t="s">
        <v>311</v>
      </c>
      <c r="C57" s="129" t="str">
        <f>IF(B57=0,"",LOOKUP($B57,'Course List'!$C$6:$C$1017,'Course List'!D$6:D$1017))</f>
        <v>  192</v>
      </c>
      <c r="D57" s="129" t="str">
        <f>IF(B57=0,"",LOOKUP($B57,'Course List'!$C$6:$C$1017,'Course List'!E$6:E$1017))</f>
        <v> Reinforced Concrete Structures</v>
      </c>
      <c r="E57" s="129">
        <f>IF(B57=0,"",LOOKUP($B57,'Course List'!$C$6:$C$1017,'Course List'!F$6:F$1017))</f>
        <v>3</v>
      </c>
      <c r="F57" s="129" t="str">
        <f>IF(B57=0,"",LOOKUP($B57,'Course List'!$C$6:$C$1017,'Course List'!G$6:G$1017))</f>
        <v>S</v>
      </c>
      <c r="G57" s="129" t="str">
        <f>IF(B57=0,"",LOOKUP($B57,'Course List'!$C$6:$C$1017,'Course List'!H$6:H$1017))</f>
        <v>Concurrent Registration CE 3240 (122)</v>
      </c>
      <c r="H57" s="47"/>
      <c r="I57" s="49"/>
      <c r="J57" s="35" t="str">
        <f>IF(H57=0,"",LOOKUP(H57,'GPA Table'!$B$5:$B$16,'GPA Table'!$E$5:$E$16))</f>
        <v/>
      </c>
      <c r="K57" s="9"/>
      <c r="L57" s="17">
        <f t="shared" si="22"/>
        <v>0</v>
      </c>
      <c r="M57" s="17">
        <f t="shared" si="23"/>
        <v>0</v>
      </c>
      <c r="N57" s="10"/>
      <c r="O57" s="11"/>
    </row>
    <row r="58" spans="1:15" s="5" customFormat="1" x14ac:dyDescent="0.3">
      <c r="A58" s="151">
        <f t="shared" ref="A58:A60" si="24">A57+1</f>
        <v>3</v>
      </c>
      <c r="B58" s="128" t="s">
        <v>312</v>
      </c>
      <c r="C58" s="129" t="str">
        <f>IF(B58=0,"",LOOKUP($B58,'Course List'!$C$6:$C$1017,'Course List'!D$6:D$1017))</f>
        <v>  194</v>
      </c>
      <c r="D58" s="129" t="str">
        <f>IF(B58=0,"",LOOKUP($B58,'Course List'!$C$6:$C$1017,'Course List'!E$6:E$1017))</f>
        <v> Envir Eng I:Water Resourc&amp;Qual</v>
      </c>
      <c r="E58" s="129">
        <f>IF(B58=0,"",LOOKUP($B58,'Course List'!$C$6:$C$1017,'Course List'!F$6:F$1017))</f>
        <v>3</v>
      </c>
      <c r="F58" s="129" t="str">
        <f>IF(B58=0,"",LOOKUP($B58,'Course List'!$C$6:$C$1017,'Course List'!G$6:G$1017))</f>
        <v>S</v>
      </c>
      <c r="G58" s="129" t="str">
        <f>IF(B58=0,"",LOOKUP($B58,'Course List'!$C$6:$C$1017,'Course List'!H$6:H$1017))</f>
        <v>CE3610 (193)</v>
      </c>
      <c r="H58" s="47"/>
      <c r="I58" s="49"/>
      <c r="J58" s="35" t="str">
        <f>IF(H58=0,"",LOOKUP(H58,'GPA Table'!$B$5:$B$16,'GPA Table'!$E$5:$E$16))</f>
        <v/>
      </c>
      <c r="K58" s="9"/>
      <c r="L58" s="17">
        <f t="shared" si="22"/>
        <v>0</v>
      </c>
      <c r="M58" s="17">
        <f t="shared" si="23"/>
        <v>0</v>
      </c>
      <c r="N58" s="10"/>
      <c r="O58" s="11"/>
    </row>
    <row r="59" spans="1:15" s="5" customFormat="1" ht="17.25" customHeight="1" x14ac:dyDescent="0.3">
      <c r="A59" s="151">
        <f t="shared" si="24"/>
        <v>4</v>
      </c>
      <c r="B59" s="128" t="s">
        <v>313</v>
      </c>
      <c r="C59" s="129" t="str">
        <f>IF(B59=0,"",LOOKUP($B59,'Course List'!$C$6:$C$1017,'Course List'!D$6:D$1017))</f>
        <v>  189</v>
      </c>
      <c r="D59" s="129" t="str">
        <f>IF(B59=0,"",LOOKUP($B59,'Course List'!$C$6:$C$1017,'Course List'!E$6:E$1017))</f>
        <v> Environmental Engineering Lab</v>
      </c>
      <c r="E59" s="129">
        <f>IF(B59=0,"",LOOKUP($B59,'Course List'!$C$6:$C$1017,'Course List'!F$6:F$1017))</f>
        <v>1</v>
      </c>
      <c r="F59" s="129" t="str">
        <f>IF(B59=0,"",LOOKUP($B59,'Course List'!$C$6:$C$1017,'Course List'!G$6:G$1017))</f>
        <v>S</v>
      </c>
      <c r="G59" s="129" t="str">
        <f>IF(B59=0,"",LOOKUP($B59,'Course List'!$C$6:$C$1017,'Course List'!H$6:H$1017))</f>
        <v>CE3610 (193)</v>
      </c>
      <c r="H59" s="47"/>
      <c r="I59" s="49"/>
      <c r="J59" s="35" t="str">
        <f>IF(H59=0,"",LOOKUP(H59,'GPA Table'!$B$5:$B$16,'GPA Table'!$E$5:$E$16))</f>
        <v/>
      </c>
      <c r="K59" s="9"/>
      <c r="L59" s="17">
        <f t="shared" si="22"/>
        <v>0</v>
      </c>
      <c r="M59" s="17">
        <f t="shared" si="23"/>
        <v>0</v>
      </c>
      <c r="N59" s="10"/>
      <c r="O59" s="11"/>
    </row>
    <row r="60" spans="1:15" s="5" customFormat="1" x14ac:dyDescent="0.3">
      <c r="A60" s="151">
        <f t="shared" si="24"/>
        <v>5</v>
      </c>
      <c r="B60" s="128" t="s">
        <v>314</v>
      </c>
      <c r="C60" s="129" t="str">
        <f>IF(B60=0,"",LOOKUP($B60,'Course List'!$C$6:$C$1017,'Course List'!D$6:D$1017))</f>
        <v>  193</v>
      </c>
      <c r="D60" s="129" t="str">
        <f>IF(B60=0,"",LOOKUP($B60,'Course List'!$C$6:$C$1017,'Course List'!E$6:E$1017))</f>
        <v> Hydraulics</v>
      </c>
      <c r="E60" s="129">
        <f>IF(B60=0,"",LOOKUP($B60,'Course List'!$C$6:$C$1017,'Course List'!F$6:F$1017))</f>
        <v>3</v>
      </c>
      <c r="F60" s="129" t="str">
        <f>IF(B60=0,"",LOOKUP($B60,'Course List'!$C$6:$C$1017,'Course List'!G$6:G$1017))</f>
        <v>S</v>
      </c>
      <c r="G60" s="129" t="str">
        <f>IF(B60=0,"",LOOKUP($B60,'Course List'!$C$6:$C$1017,'Course List'!H$6:H$1017))</f>
        <v>MAE 3126</v>
      </c>
      <c r="H60" s="47"/>
      <c r="I60" s="49"/>
      <c r="J60" s="35" t="str">
        <f>IF(H60=0,"",LOOKUP(H60,'GPA Table'!$B$5:$B$16,'GPA Table'!$E$5:$E$16))</f>
        <v/>
      </c>
      <c r="K60" s="9"/>
      <c r="L60" s="17">
        <f t="shared" si="22"/>
        <v>0</v>
      </c>
      <c r="M60" s="17">
        <f t="shared" si="23"/>
        <v>0</v>
      </c>
      <c r="N60" s="10"/>
      <c r="O60" s="11"/>
    </row>
    <row r="61" spans="1:15" s="5" customFormat="1" x14ac:dyDescent="0.3">
      <c r="A61" s="151">
        <f>A60+1</f>
        <v>6</v>
      </c>
      <c r="B61" s="128" t="s">
        <v>315</v>
      </c>
      <c r="C61" s="129" t="str">
        <f>IF(B61=0,"",LOOKUP($B61,'Course List'!$C$6:$C$1017,'Course List'!D$6:D$1017))</f>
        <v>  188</v>
      </c>
      <c r="D61" s="129" t="str">
        <f>IF(B61=0,"",LOOKUP($B61,'Course List'!$C$6:$C$1017,'Course List'!E$6:E$1017))</f>
        <v> Hydraulics Laboratory</v>
      </c>
      <c r="E61" s="129">
        <f>IF(B61=0,"",LOOKUP($B61,'Course List'!$C$6:$C$1017,'Course List'!F$6:F$1017))</f>
        <v>1</v>
      </c>
      <c r="F61" s="129" t="str">
        <f>IF(B61=0,"",LOOKUP($B61,'Course List'!$C$6:$C$1017,'Course List'!G$6:G$1017))</f>
        <v>S</v>
      </c>
      <c r="G61" s="129" t="str">
        <f>IF(B61=0,"",LOOKUP($B61,'Course List'!$C$6:$C$1017,'Course List'!H$6:H$1017))</f>
        <v>CE 3610 (193)</v>
      </c>
      <c r="H61" s="47"/>
      <c r="I61" s="49"/>
      <c r="J61" s="35" t="str">
        <f>IF(H61=0,"",LOOKUP(H61,'GPA Table'!$B$5:$B$16,'GPA Table'!$E$5:$E$16))</f>
        <v/>
      </c>
      <c r="K61" s="9"/>
      <c r="L61" s="17">
        <f t="shared" si="22"/>
        <v>0</v>
      </c>
      <c r="M61" s="17">
        <f t="shared" si="23"/>
        <v>0</v>
      </c>
      <c r="N61" s="10"/>
      <c r="O61" s="11"/>
    </row>
    <row r="62" spans="1:15" s="5" customFormat="1" x14ac:dyDescent="0.3">
      <c r="A62" s="151">
        <f>A61+1</f>
        <v>7</v>
      </c>
      <c r="B62" s="128" t="s">
        <v>14</v>
      </c>
      <c r="C62" s="129" t="str">
        <f>IF(B62=0,"",LOOKUP($B62,'Course List'!$C$6:$C$1017,'Course List'!D$6:D$1017))</f>
        <v>---</v>
      </c>
      <c r="D62" s="129" t="str">
        <f>IF(B62=0,"",LOOKUP($B62,'Course List'!$C$6:$C$1017,'Course List'!E$6:E$1017))</f>
        <v>See the H/SS List</v>
      </c>
      <c r="E62" s="129">
        <f>IF(B62=0,"",LOOKUP($B62,'Course List'!$C$6:$C$1017,'Course List'!F$6:F$1017))</f>
        <v>3</v>
      </c>
      <c r="F62" s="129" t="str">
        <f>IF(B62=0,"",LOOKUP($B62,'Course List'!$C$6:$C$1017,'Course List'!G$6:G$1017))</f>
        <v>F &amp; S</v>
      </c>
      <c r="G62" s="129" t="str">
        <f>IF(B62=0,"",LOOKUP($B62,'Course List'!$C$6:$C$1017,'Course List'!H$6:H$1017))</f>
        <v xml:space="preserve"> ---</v>
      </c>
      <c r="H62" s="47"/>
      <c r="I62" s="49"/>
      <c r="J62" s="35" t="str">
        <f>IF(H62=0,"",LOOKUP(H62,'GPA Table'!$B$5:$B$16,'GPA Table'!$E$5:$E$16))</f>
        <v/>
      </c>
      <c r="K62" s="9"/>
      <c r="L62" s="17">
        <f t="shared" si="22"/>
        <v>0</v>
      </c>
      <c r="M62" s="17">
        <f t="shared" si="23"/>
        <v>0</v>
      </c>
      <c r="N62" s="10"/>
      <c r="O62" s="11"/>
    </row>
    <row r="63" spans="1:15" s="5" customFormat="1" ht="16.2" thickBot="1" x14ac:dyDescent="0.35">
      <c r="A63" s="152">
        <f t="shared" ref="A63" si="25">A62+1</f>
        <v>8</v>
      </c>
      <c r="B63" s="160"/>
      <c r="C63" s="83" t="str">
        <f>IF(B63=0,"",LOOKUP($B63,'Course List'!$C$6:$C$1017,'Course List'!D$6:D$1017))</f>
        <v/>
      </c>
      <c r="D63" s="83" t="str">
        <f>IF(B63=0,"",LOOKUP($B63,'Course List'!$C$6:$C$1017,'Course List'!E$6:E$1017))</f>
        <v/>
      </c>
      <c r="E63" s="83" t="str">
        <f>IF(B63=0,"",LOOKUP($B63,'Course List'!$C$6:$C$1017,'Course List'!F$6:F$1017))</f>
        <v/>
      </c>
      <c r="F63" s="83" t="str">
        <f>IF(B63=0,"",LOOKUP($B63,'Course List'!$C$6:$C$1017,'Course List'!G$6:G$1017))</f>
        <v/>
      </c>
      <c r="G63" s="83" t="str">
        <f>IF(B63=0,"",LOOKUP($B63,'Course List'!$C$6:$C$1017,'Course List'!H$6:H$1017))</f>
        <v/>
      </c>
      <c r="H63" s="48"/>
      <c r="I63" s="50"/>
      <c r="J63" s="36" t="str">
        <f>IF(H63=0,"",LOOKUP(H63,'GPA Table'!$B$5:$B$16,'GPA Table'!$E$5:$E$16))</f>
        <v/>
      </c>
      <c r="K63" s="9"/>
      <c r="L63" s="17">
        <f t="shared" si="22"/>
        <v>0</v>
      </c>
      <c r="M63" s="17">
        <f t="shared" si="23"/>
        <v>0</v>
      </c>
      <c r="N63" s="10"/>
      <c r="O63" s="11"/>
    </row>
    <row r="64" spans="1:15" s="29" customFormat="1" ht="16.2" thickBot="1" x14ac:dyDescent="0.35">
      <c r="A64" s="148"/>
      <c r="B64" s="149" t="str">
        <f>B55</f>
        <v>Semester</v>
      </c>
      <c r="C64" s="149">
        <f>C55+1</f>
        <v>7</v>
      </c>
      <c r="D64" s="149" t="str">
        <f>D55</f>
        <v>Total Credit Hours</v>
      </c>
      <c r="E64" s="149">
        <f>SUM(E65:E72)</f>
        <v>16</v>
      </c>
      <c r="F64" s="150" t="str">
        <f>F46</f>
        <v>FALL</v>
      </c>
      <c r="G64" s="150">
        <f>G55</f>
        <v>2016</v>
      </c>
      <c r="H64" s="45"/>
      <c r="I64" s="46"/>
      <c r="J64" s="55">
        <f>IF(M64=0,0,ROUND(L64/M64,2))</f>
        <v>0</v>
      </c>
      <c r="K64" s="13"/>
      <c r="L64" s="38">
        <f t="shared" ref="L64:M64" si="26">SUM(L65:L72)</f>
        <v>0</v>
      </c>
      <c r="M64" s="39">
        <f t="shared" si="26"/>
        <v>0</v>
      </c>
      <c r="N64" s="14"/>
      <c r="O64" s="12"/>
    </row>
    <row r="65" spans="1:15" s="5" customFormat="1" x14ac:dyDescent="0.3">
      <c r="A65" s="151">
        <v>1</v>
      </c>
      <c r="B65" s="128" t="s">
        <v>320</v>
      </c>
      <c r="C65" s="129" t="str">
        <f>IF(B65=0,"",LOOKUP($B65,'Course List'!$C$6:$C$1017,'Course List'!D$6:D$1017))</f>
        <v>  168</v>
      </c>
      <c r="D65" s="129" t="str">
        <f>IF(B65=0,"",LOOKUP($B65,'Course List'!$C$6:$C$1017,'Course List'!E$6:E$1017))</f>
        <v> Intro-Geotechnical Engineering</v>
      </c>
      <c r="E65" s="129">
        <f>IF(B65=0,"",LOOKUP($B65,'Course List'!$C$6:$C$1017,'Course List'!F$6:F$1017))</f>
        <v>3</v>
      </c>
      <c r="F65" s="129" t="str">
        <f>IF(B65=0,"",LOOKUP($B65,'Course List'!$C$6:$C$1017,'Course List'!G$6:G$1017))</f>
        <v>F</v>
      </c>
      <c r="G65" s="129" t="str">
        <f>IF(B65=0,"",LOOKUP($B65,'Course List'!$C$6:$C$1017,'Course List'!H$6:H$1017))</f>
        <v>CE 2220 (120), MAE 3126</v>
      </c>
      <c r="H65" s="47"/>
      <c r="I65" s="49"/>
      <c r="J65" s="34" t="str">
        <f>IF(H65=0,"",LOOKUP(H65,'GPA Table'!$B$5:$B$16,'GPA Table'!$E$5:$E$16))</f>
        <v/>
      </c>
      <c r="K65" s="9"/>
      <c r="L65" s="17">
        <f t="shared" ref="L65:L72" si="27">IF(E65=0,0,IF(H65=0,0,J65*E65))</f>
        <v>0</v>
      </c>
      <c r="M65" s="17">
        <f t="shared" ref="M65:M72" si="28">IF(H65=0,0,E65)</f>
        <v>0</v>
      </c>
      <c r="N65" s="10"/>
      <c r="O65" s="11"/>
    </row>
    <row r="66" spans="1:15" s="5" customFormat="1" x14ac:dyDescent="0.3">
      <c r="A66" s="151">
        <f>A65+1</f>
        <v>2</v>
      </c>
      <c r="B66" s="130" t="s">
        <v>317</v>
      </c>
      <c r="C66" s="129" t="str">
        <f>IF(B66=0,"",LOOKUP($B66,'Course List'!$C$6:$C$1017,'Course List'!D$6:D$1017))</f>
        <v>  191</v>
      </c>
      <c r="D66" s="129" t="str">
        <f>IF(B66=0,"",LOOKUP($B66,'Course List'!$C$6:$C$1017,'Course List'!E$6:E$1017))</f>
        <v> Metal Structures</v>
      </c>
      <c r="E66" s="129">
        <f>IF(B66=0,"",LOOKUP($B66,'Course List'!$C$6:$C$1017,'Course List'!F$6:F$1017))</f>
        <v>3</v>
      </c>
      <c r="F66" s="129" t="str">
        <f>IF(B66=0,"",LOOKUP($B66,'Course List'!$C$6:$C$1017,'Course List'!G$6:G$1017))</f>
        <v>F</v>
      </c>
      <c r="G66" s="129" t="str">
        <f>IF(B66=0,"",LOOKUP($B66,'Course List'!$C$6:$C$1017,'Course List'!H$6:H$1017))</f>
        <v>CE 3240 (122)</v>
      </c>
      <c r="H66" s="47"/>
      <c r="I66" s="49"/>
      <c r="J66" s="35" t="str">
        <f>IF(H66=0,"",LOOKUP(H66,'GPA Table'!$B$5:$B$16,'GPA Table'!$E$5:$E$16))</f>
        <v/>
      </c>
      <c r="K66" s="9"/>
      <c r="L66" s="17">
        <f t="shared" si="27"/>
        <v>0</v>
      </c>
      <c r="M66" s="17">
        <f t="shared" si="28"/>
        <v>0</v>
      </c>
      <c r="N66" s="10"/>
      <c r="O66" s="11"/>
    </row>
    <row r="67" spans="1:15" s="5" customFormat="1" x14ac:dyDescent="0.3">
      <c r="A67" s="151">
        <f t="shared" ref="A67:A69" si="29">A66+1</f>
        <v>3</v>
      </c>
      <c r="B67" s="128" t="s">
        <v>321</v>
      </c>
      <c r="C67" s="129" t="str">
        <f>IF(B67=0,"",LOOKUP($B67,'Course List'!$C$6:$C$1017,'Course List'!D$6:D$1017))</f>
        <v>  185</v>
      </c>
      <c r="D67" s="129" t="str">
        <f>IF(B67=0,"",LOOKUP($B67,'Course List'!$C$6:$C$1017,'Course List'!E$6:E$1017))</f>
        <v> Geotechnical Engineering Lab</v>
      </c>
      <c r="E67" s="129">
        <f>IF(B67=0,"",LOOKUP($B67,'Course List'!$C$6:$C$1017,'Course List'!F$6:F$1017))</f>
        <v>1</v>
      </c>
      <c r="F67" s="129" t="str">
        <f>IF(B67=0,"",LOOKUP($B67,'Course List'!$C$6:$C$1017,'Course List'!G$6:G$1017))</f>
        <v>F</v>
      </c>
      <c r="G67" s="129" t="str">
        <f>IF(B67=0,"",LOOKUP($B67,'Course List'!$C$6:$C$1017,'Course List'!H$6:H$1017))</f>
        <v>CE 4410 (168)</v>
      </c>
      <c r="H67" s="47"/>
      <c r="I67" s="49"/>
      <c r="J67" s="35" t="str">
        <f>IF(H67=0,"",LOOKUP(H67,'GPA Table'!$B$5:$B$16,'GPA Table'!$E$5:$E$16))</f>
        <v/>
      </c>
      <c r="K67" s="9"/>
      <c r="L67" s="17">
        <f t="shared" si="27"/>
        <v>0</v>
      </c>
      <c r="M67" s="17">
        <f t="shared" si="28"/>
        <v>0</v>
      </c>
      <c r="N67" s="10"/>
      <c r="O67" s="11"/>
    </row>
    <row r="68" spans="1:15" s="5" customFormat="1" ht="17.25" customHeight="1" x14ac:dyDescent="0.3">
      <c r="A68" s="151">
        <f t="shared" si="29"/>
        <v>4</v>
      </c>
      <c r="B68" s="128" t="s">
        <v>322</v>
      </c>
      <c r="C68" s="129" t="str">
        <f>IF(B68=0,"",LOOKUP($B68,'Course List'!$C$6:$C$1017,'Course List'!D$6:D$1017))</f>
        <v>  197</v>
      </c>
      <c r="D68" s="129" t="str">
        <f>IF(B68=0,"",LOOKUP($B68,'Course List'!$C$6:$C$1017,'Course List'!E$6:E$1017))</f>
        <v> Env Eng 2:Water Supply/Pollutn</v>
      </c>
      <c r="E68" s="129">
        <f>IF(B68=0,"",LOOKUP($B68,'Course List'!$C$6:$C$1017,'Course List'!F$6:F$1017))</f>
        <v>3</v>
      </c>
      <c r="F68" s="129" t="str">
        <f>IF(B68=0,"",LOOKUP($B68,'Course List'!$C$6:$C$1017,'Course List'!G$6:G$1017))</f>
        <v>F</v>
      </c>
      <c r="G68" s="129" t="str">
        <f>IF(B68=0,"",LOOKUP($B68,'Course List'!$C$6:$C$1017,'Course List'!H$6:H$1017))</f>
        <v>CE 3520 (194)</v>
      </c>
      <c r="H68" s="47"/>
      <c r="I68" s="49"/>
      <c r="J68" s="35" t="str">
        <f>IF(H68=0,"",LOOKUP(H68,'GPA Table'!$B$5:$B$16,'GPA Table'!$E$5:$E$16))</f>
        <v/>
      </c>
      <c r="K68" s="9"/>
      <c r="L68" s="17">
        <f t="shared" si="27"/>
        <v>0</v>
      </c>
      <c r="M68" s="17">
        <f t="shared" si="28"/>
        <v>0</v>
      </c>
      <c r="N68" s="10"/>
      <c r="O68" s="11"/>
    </row>
    <row r="69" spans="1:15" s="5" customFormat="1" x14ac:dyDescent="0.3">
      <c r="A69" s="151">
        <f t="shared" si="29"/>
        <v>5</v>
      </c>
      <c r="B69" s="128" t="s">
        <v>323</v>
      </c>
      <c r="C69" s="129" t="str">
        <f>IF(B69=0,"",LOOKUP($B69,'Course List'!$C$6:$C$1017,'Course List'!D$6:D$1017))</f>
        <v>  195</v>
      </c>
      <c r="D69" s="129" t="str">
        <f>IF(B69=0,"",LOOKUP($B69,'Course List'!$C$6:$C$1017,'Course List'!E$6:E$1017))</f>
        <v> Hydrology &amp; Hydraulic Design</v>
      </c>
      <c r="E69" s="129">
        <f>IF(B69=0,"",LOOKUP($B69,'Course List'!$C$6:$C$1017,'Course List'!F$6:F$1017))</f>
        <v>3</v>
      </c>
      <c r="F69" s="129" t="str">
        <f>IF(B69=0,"",LOOKUP($B69,'Course List'!$C$6:$C$1017,'Course List'!G$6:G$1017))</f>
        <v>F</v>
      </c>
      <c r="G69" s="129" t="str">
        <f>IF(B69=0,"",LOOKUP($B69,'Course List'!$C$6:$C$1017,'Course List'!H$6:H$1017))</f>
        <v>ApSc 3115 (115), CE 3610 (193)</v>
      </c>
      <c r="H69" s="47"/>
      <c r="I69" s="49"/>
      <c r="J69" s="35" t="str">
        <f>IF(H69=0,"",LOOKUP(H69,'GPA Table'!$B$5:$B$16,'GPA Table'!$E$5:$E$16))</f>
        <v/>
      </c>
      <c r="K69" s="9"/>
      <c r="L69" s="17">
        <f t="shared" si="27"/>
        <v>0</v>
      </c>
      <c r="M69" s="17">
        <f t="shared" si="28"/>
        <v>0</v>
      </c>
      <c r="N69" s="10"/>
      <c r="O69" s="11"/>
    </row>
    <row r="70" spans="1:15" s="5" customFormat="1" x14ac:dyDescent="0.3">
      <c r="A70" s="151">
        <f>A69+1</f>
        <v>6</v>
      </c>
      <c r="B70" s="128" t="s">
        <v>426</v>
      </c>
      <c r="C70" s="129" t="str">
        <f>IF(B70=0,"",LOOKUP($B70,'Course List'!$C$6:$C$1017,'Course List'!D$6:D$1017))</f>
        <v>---</v>
      </c>
      <c r="D70" s="129" t="str">
        <f>IF(B70=0,"",LOOKUP($B70,'Course List'!$C$6:$C$1017,'Course List'!E$6:E$1017))</f>
        <v>See the T&amp;D List</v>
      </c>
      <c r="E70" s="129">
        <f>IF(B70=0,"",LOOKUP($B70,'Course List'!$C$6:$C$1017,'Course List'!F$6:F$1017))</f>
        <v>3</v>
      </c>
      <c r="F70" s="129" t="str">
        <f>IF(B70=0,"",LOOKUP($B70,'Course List'!$C$6:$C$1017,'Course List'!G$6:G$1017))</f>
        <v>F &amp; S</v>
      </c>
      <c r="G70" s="129" t="str">
        <f>IF(B70=0,"",LOOKUP($B70,'Course List'!$C$6:$C$1017,'Course List'!H$6:H$1017))</f>
        <v xml:space="preserve"> ---</v>
      </c>
      <c r="H70" s="47"/>
      <c r="I70" s="49"/>
      <c r="J70" s="35" t="str">
        <f>IF(H70=0,"",LOOKUP(H70,'GPA Table'!$B$5:$B$16,'GPA Table'!$E$5:$E$16))</f>
        <v/>
      </c>
      <c r="K70" s="9"/>
      <c r="L70" s="17">
        <f t="shared" si="27"/>
        <v>0</v>
      </c>
      <c r="M70" s="17">
        <f t="shared" si="28"/>
        <v>0</v>
      </c>
      <c r="N70" s="10"/>
      <c r="O70" s="11"/>
    </row>
    <row r="71" spans="1:15" s="5" customFormat="1" x14ac:dyDescent="0.3">
      <c r="A71" s="151">
        <f>A70+1</f>
        <v>7</v>
      </c>
      <c r="B71" s="158"/>
      <c r="C71" s="83" t="str">
        <f>IF(B71=0,"",LOOKUP($B71,'Course List'!$C$6:$C$1017,'Course List'!D$6:D$1017))</f>
        <v/>
      </c>
      <c r="D71" s="83" t="str">
        <f>IF(B71=0,"",LOOKUP($B71,'Course List'!$C$6:$C$1017,'Course List'!E$6:E$1017))</f>
        <v/>
      </c>
      <c r="E71" s="83" t="str">
        <f>IF(B71=0,"",LOOKUP($B71,'Course List'!$C$6:$C$1017,'Course List'!F$6:F$1017))</f>
        <v/>
      </c>
      <c r="F71" s="83" t="str">
        <f>IF(B71=0,"",LOOKUP($B71,'Course List'!$C$6:$C$1017,'Course List'!G$6:G$1017))</f>
        <v/>
      </c>
      <c r="G71" s="83" t="str">
        <f>IF(B71=0,"",LOOKUP($B71,'Course List'!$C$6:$C$1017,'Course List'!H$6:H$1017))</f>
        <v/>
      </c>
      <c r="H71" s="47"/>
      <c r="I71" s="49"/>
      <c r="J71" s="35" t="str">
        <f>IF(H71=0,"",LOOKUP(H71,'GPA Table'!$B$5:$B$16,'GPA Table'!$E$5:$E$16))</f>
        <v/>
      </c>
      <c r="K71" s="9"/>
      <c r="L71" s="17">
        <f t="shared" si="27"/>
        <v>0</v>
      </c>
      <c r="M71" s="17">
        <f t="shared" si="28"/>
        <v>0</v>
      </c>
      <c r="N71" s="10"/>
      <c r="O71" s="11"/>
    </row>
    <row r="72" spans="1:15" s="5" customFormat="1" ht="16.2" thickBot="1" x14ac:dyDescent="0.35">
      <c r="A72" s="152">
        <f t="shared" ref="A72" si="30">A71+1</f>
        <v>8</v>
      </c>
      <c r="B72" s="160"/>
      <c r="C72" s="83" t="str">
        <f>IF(B72=0,"",LOOKUP($B72,'Course List'!$C$6:$C$1017,'Course List'!D$6:D$1017))</f>
        <v/>
      </c>
      <c r="D72" s="83" t="str">
        <f>IF(B72=0,"",LOOKUP($B72,'Course List'!$C$6:$C$1017,'Course List'!E$6:E$1017))</f>
        <v/>
      </c>
      <c r="E72" s="83" t="str">
        <f>IF(B72=0,"",LOOKUP($B72,'Course List'!$C$6:$C$1017,'Course List'!F$6:F$1017))</f>
        <v/>
      </c>
      <c r="F72" s="83" t="str">
        <f>IF(B72=0,"",LOOKUP($B72,'Course List'!$C$6:$C$1017,'Course List'!G$6:G$1017))</f>
        <v/>
      </c>
      <c r="G72" s="83" t="str">
        <f>IF(B72=0,"",LOOKUP($B72,'Course List'!$C$6:$C$1017,'Course List'!H$6:H$1017))</f>
        <v/>
      </c>
      <c r="H72" s="48"/>
      <c r="I72" s="50"/>
      <c r="J72" s="36" t="str">
        <f>IF(H72=0,"",LOOKUP(H72,'GPA Table'!$B$5:$B$16,'GPA Table'!$E$5:$E$16))</f>
        <v/>
      </c>
      <c r="K72" s="9"/>
      <c r="L72" s="17">
        <f t="shared" si="27"/>
        <v>0</v>
      </c>
      <c r="M72" s="17">
        <f t="shared" si="28"/>
        <v>0</v>
      </c>
      <c r="N72" s="10"/>
      <c r="O72" s="11"/>
    </row>
    <row r="73" spans="1:15" s="29" customFormat="1" ht="16.2" thickBot="1" x14ac:dyDescent="0.35">
      <c r="A73" s="148"/>
      <c r="B73" s="149" t="str">
        <f>B64</f>
        <v>Semester</v>
      </c>
      <c r="C73" s="149">
        <f>C64+1</f>
        <v>8</v>
      </c>
      <c r="D73" s="149" t="str">
        <f>D64</f>
        <v>Total Credit Hours</v>
      </c>
      <c r="E73" s="149">
        <f>SUM(E74:E81)</f>
        <v>15</v>
      </c>
      <c r="F73" s="150" t="str">
        <f>F55</f>
        <v>SPRING</v>
      </c>
      <c r="G73" s="150">
        <f>G64+1</f>
        <v>2017</v>
      </c>
      <c r="H73" s="45"/>
      <c r="I73" s="46"/>
      <c r="J73" s="55">
        <f>IF(M73=0,0,ROUND(L73/M73,2))</f>
        <v>0</v>
      </c>
      <c r="K73" s="13"/>
      <c r="L73" s="38">
        <f t="shared" ref="L73:M73" si="31">SUM(L74:L81)</f>
        <v>0</v>
      </c>
      <c r="M73" s="39">
        <f t="shared" si="31"/>
        <v>0</v>
      </c>
      <c r="N73" s="14"/>
      <c r="O73" s="12"/>
    </row>
    <row r="74" spans="1:15" s="5" customFormat="1" x14ac:dyDescent="0.3">
      <c r="A74" s="151">
        <v>1</v>
      </c>
      <c r="B74" s="128" t="s">
        <v>318</v>
      </c>
      <c r="C74" s="129" t="str">
        <f>IF(B74=0,"",LOOKUP($B74,'Course List'!$C$6:$C$1017,'Course List'!D$6:D$1017))</f>
        <v>  190W</v>
      </c>
      <c r="D74" s="129" t="str">
        <f>IF(B74=0,"",LOOKUP($B74,'Course List'!$C$6:$C$1017,'Course List'!E$6:E$1017))</f>
        <v> Contracts and Specifications (WID)</v>
      </c>
      <c r="E74" s="129">
        <f>IF(B74=0,"",LOOKUP($B74,'Course List'!$C$6:$C$1017,'Course List'!F$6:F$1017))</f>
        <v>3</v>
      </c>
      <c r="F74" s="129" t="str">
        <f>IF(B74=0,"",LOOKUP($B74,'Course List'!$C$6:$C$1017,'Course List'!G$6:G$1017))</f>
        <v>S</v>
      </c>
      <c r="G74" s="129" t="str">
        <f>IF(B74=0,"",LOOKUP($B74,'Course List'!$C$6:$C$1017,'Course List'!H$6:H$1017))</f>
        <v>None</v>
      </c>
      <c r="H74" s="47"/>
      <c r="I74" s="49"/>
      <c r="J74" s="34" t="str">
        <f>IF(H74=0,"",LOOKUP(H74,'GPA Table'!$B$5:$B$16,'GPA Table'!$E$5:$E$16))</f>
        <v/>
      </c>
      <c r="K74" s="9"/>
      <c r="L74" s="17">
        <f t="shared" ref="L74:L81" si="32">IF(E74=0,0,IF(H74=0,0,J74*E74))</f>
        <v>0</v>
      </c>
      <c r="M74" s="17">
        <f t="shared" ref="M74:M81" si="33">IF(H74=0,0,E74)</f>
        <v>0</v>
      </c>
      <c r="N74" s="10"/>
      <c r="O74" s="11"/>
    </row>
    <row r="75" spans="1:15" s="5" customFormat="1" ht="31.2" x14ac:dyDescent="0.3">
      <c r="A75" s="151">
        <f>A74+1</f>
        <v>2</v>
      </c>
      <c r="B75" s="130" t="s">
        <v>319</v>
      </c>
      <c r="C75" s="129" t="str">
        <f>IF(B75=0,"",LOOKUP($B75,'Course List'!$C$6:$C$1017,'Course List'!D$6:D$1017))</f>
        <v>  196</v>
      </c>
      <c r="D75" s="129" t="str">
        <f>IF(B75=0,"",LOOKUP($B75,'Course List'!$C$6:$C$1017,'Course List'!E$6:E$1017))</f>
        <v> Design/Cost Analysis-CE Struct</v>
      </c>
      <c r="E75" s="129">
        <f>IF(B75=0,"",LOOKUP($B75,'Course List'!$C$6:$C$1017,'Course List'!F$6:F$1017))</f>
        <v>3</v>
      </c>
      <c r="F75" s="129" t="str">
        <f>IF(B75=0,"",LOOKUP($B75,'Course List'!$C$6:$C$1017,'Course List'!G$6:G$1017))</f>
        <v>S</v>
      </c>
      <c r="G75" s="129" t="str">
        <f>IF(B75=0,"",LOOKUP($B75,'Course List'!$C$6:$C$1017,'Course List'!H$6:H$1017))</f>
        <v>Successful completion of all CE courses up to the end of the 7th semester</v>
      </c>
      <c r="H75" s="47"/>
      <c r="I75" s="49"/>
      <c r="J75" s="35" t="str">
        <f>IF(H75=0,"",LOOKUP(H75,'GPA Table'!$B$5:$B$16,'GPA Table'!$E$5:$E$16))</f>
        <v/>
      </c>
      <c r="K75" s="9"/>
      <c r="L75" s="17">
        <f t="shared" si="32"/>
        <v>0</v>
      </c>
      <c r="M75" s="17">
        <f t="shared" si="33"/>
        <v>0</v>
      </c>
      <c r="N75" s="10"/>
      <c r="O75" s="11"/>
    </row>
    <row r="76" spans="1:15" s="5" customFormat="1" x14ac:dyDescent="0.3">
      <c r="A76" s="151">
        <f t="shared" ref="A76:A78" si="34">A75+1</f>
        <v>3</v>
      </c>
      <c r="B76" s="128" t="s">
        <v>352</v>
      </c>
      <c r="C76" s="129" t="str">
        <f>IF(B76=0,"",LOOKUP($B76,'Course List'!$C$6:$C$1017,'Course List'!D$6:D$1017))</f>
        <v>  241</v>
      </c>
      <c r="D76" s="129" t="str">
        <f>IF(B76=0,"",LOOKUP($B76,'Course List'!$C$6:$C$1017,'Course List'!E$6:E$1017))</f>
        <v> Adv Sanitary Engr Design</v>
      </c>
      <c r="E76" s="129">
        <f>IF(B76=0,"",LOOKUP($B76,'Course List'!$C$6:$C$1017,'Course List'!F$6:F$1017))</f>
        <v>3</v>
      </c>
      <c r="F76" s="129" t="str">
        <f>IF(B76=0,"",LOOKUP($B76,'Course List'!$C$6:$C$1017,'Course List'!G$6:G$1017))</f>
        <v>S</v>
      </c>
      <c r="G76" s="129" t="str">
        <f>IF(B76=0,"",LOOKUP($B76,'Course List'!$C$6:$C$1017,'Course List'!H$6:H$1017))</f>
        <v>CE 4530 (197)</v>
      </c>
      <c r="H76" s="47"/>
      <c r="I76" s="49"/>
      <c r="J76" s="35" t="str">
        <f>IF(H76=0,"",LOOKUP(H76,'GPA Table'!$B$5:$B$16,'GPA Table'!$E$5:$E$16))</f>
        <v/>
      </c>
      <c r="K76" s="9"/>
      <c r="L76" s="17">
        <f t="shared" si="32"/>
        <v>0</v>
      </c>
      <c r="M76" s="17">
        <f t="shared" si="33"/>
        <v>0</v>
      </c>
      <c r="N76" s="10"/>
      <c r="O76" s="11"/>
    </row>
    <row r="77" spans="1:15" s="5" customFormat="1" ht="17.25" customHeight="1" x14ac:dyDescent="0.3">
      <c r="A77" s="151">
        <f t="shared" si="34"/>
        <v>4</v>
      </c>
      <c r="B77" s="128" t="s">
        <v>427</v>
      </c>
      <c r="C77" s="129" t="str">
        <f>IF(B77=0,"",LOOKUP($B77,'Course List'!$C$6:$C$1017,'Course List'!D$6:D$1017))</f>
        <v>---</v>
      </c>
      <c r="D77" s="129" t="str">
        <f>IF(B77=0,"",LOOKUP($B77,'Course List'!$C$6:$C$1017,'Course List'!E$6:E$1017))</f>
        <v>See the T&amp;D List</v>
      </c>
      <c r="E77" s="129">
        <f>IF(B77=0,"",LOOKUP($B77,'Course List'!$C$6:$C$1017,'Course List'!F$6:F$1017))</f>
        <v>3</v>
      </c>
      <c r="F77" s="129" t="str">
        <f>IF(B77=0,"",LOOKUP($B77,'Course List'!$C$6:$C$1017,'Course List'!G$6:G$1017))</f>
        <v>F &amp; S</v>
      </c>
      <c r="G77" s="129" t="str">
        <f>IF(B77=0,"",LOOKUP($B77,'Course List'!$C$6:$C$1017,'Course List'!H$6:H$1017))</f>
        <v xml:space="preserve"> ---</v>
      </c>
      <c r="H77" s="47"/>
      <c r="I77" s="49"/>
      <c r="J77" s="35" t="str">
        <f>IF(H77=0,"",LOOKUP(H77,'GPA Table'!$B$5:$B$16,'GPA Table'!$E$5:$E$16))</f>
        <v/>
      </c>
      <c r="K77" s="9"/>
      <c r="L77" s="17">
        <f t="shared" si="32"/>
        <v>0</v>
      </c>
      <c r="M77" s="17">
        <f t="shared" si="33"/>
        <v>0</v>
      </c>
      <c r="N77" s="10"/>
      <c r="O77" s="11"/>
    </row>
    <row r="78" spans="1:15" s="5" customFormat="1" x14ac:dyDescent="0.3">
      <c r="A78" s="151">
        <f t="shared" si="34"/>
        <v>5</v>
      </c>
      <c r="B78" s="128" t="s">
        <v>426</v>
      </c>
      <c r="C78" s="129" t="str">
        <f>IF(B78=0,"",LOOKUP($B78,'Course List'!$C$6:$C$1017,'Course List'!D$6:D$1017))</f>
        <v>---</v>
      </c>
      <c r="D78" s="129" t="str">
        <f>IF(B78=0,"",LOOKUP($B78,'Course List'!$C$6:$C$1017,'Course List'!E$6:E$1017))</f>
        <v>See the T&amp;D List</v>
      </c>
      <c r="E78" s="129">
        <f>IF(B78=0,"",LOOKUP($B78,'Course List'!$C$6:$C$1017,'Course List'!F$6:F$1017))</f>
        <v>3</v>
      </c>
      <c r="F78" s="129" t="str">
        <f>IF(B78=0,"",LOOKUP($B78,'Course List'!$C$6:$C$1017,'Course List'!G$6:G$1017))</f>
        <v>F &amp; S</v>
      </c>
      <c r="G78" s="129" t="str">
        <f>IF(B78=0,"",LOOKUP($B78,'Course List'!$C$6:$C$1017,'Course List'!H$6:H$1017))</f>
        <v xml:space="preserve"> ---</v>
      </c>
      <c r="H78" s="47"/>
      <c r="I78" s="49"/>
      <c r="J78" s="35" t="str">
        <f>IF(H78=0,"",LOOKUP(H78,'GPA Table'!$B$5:$B$16,'GPA Table'!$E$5:$E$16))</f>
        <v/>
      </c>
      <c r="K78" s="9"/>
      <c r="L78" s="17">
        <f t="shared" si="32"/>
        <v>0</v>
      </c>
      <c r="M78" s="17">
        <f t="shared" si="33"/>
        <v>0</v>
      </c>
      <c r="N78" s="10"/>
      <c r="O78" s="11"/>
    </row>
    <row r="79" spans="1:15" s="5" customFormat="1" x14ac:dyDescent="0.3">
      <c r="A79" s="151">
        <f>A78+1</f>
        <v>6</v>
      </c>
      <c r="B79" s="158"/>
      <c r="C79" s="83" t="str">
        <f>IF(B79=0,"",LOOKUP($B79,'Course List'!$C$6:$C$1017,'Course List'!D$6:D$1017))</f>
        <v/>
      </c>
      <c r="D79" s="83" t="str">
        <f>IF(B79=0,"",LOOKUP($B79,'Course List'!$C$6:$C$1017,'Course List'!E$6:E$1017))</f>
        <v/>
      </c>
      <c r="E79" s="83" t="str">
        <f>IF(B79=0,"",LOOKUP($B79,'Course List'!$C$6:$C$1017,'Course List'!F$6:F$1017))</f>
        <v/>
      </c>
      <c r="F79" s="83" t="str">
        <f>IF(B79=0,"",LOOKUP($B79,'Course List'!$C$6:$C$1017,'Course List'!G$6:G$1017))</f>
        <v/>
      </c>
      <c r="G79" s="83" t="str">
        <f>IF(B79=0,"",LOOKUP($B79,'Course List'!$C$6:$C$1017,'Course List'!H$6:H$1017))</f>
        <v/>
      </c>
      <c r="H79" s="47"/>
      <c r="I79" s="49"/>
      <c r="J79" s="35" t="str">
        <f>IF(H79=0,"",LOOKUP(H79,'GPA Table'!$B$5:$B$16,'GPA Table'!$E$5:$E$16))</f>
        <v/>
      </c>
      <c r="K79" s="9"/>
      <c r="L79" s="17">
        <f t="shared" si="32"/>
        <v>0</v>
      </c>
      <c r="M79" s="17">
        <f t="shared" si="33"/>
        <v>0</v>
      </c>
      <c r="N79" s="10"/>
      <c r="O79" s="11"/>
    </row>
    <row r="80" spans="1:15" s="5" customFormat="1" x14ac:dyDescent="0.3">
      <c r="A80" s="151">
        <f>A79+1</f>
        <v>7</v>
      </c>
      <c r="B80" s="158"/>
      <c r="C80" s="83" t="str">
        <f>IF(B80=0,"",LOOKUP($B80,'Course List'!$C$6:$C$1017,'Course List'!D$6:D$1017))</f>
        <v/>
      </c>
      <c r="D80" s="83" t="str">
        <f>IF(B80=0,"",LOOKUP($B80,'Course List'!$C$6:$C$1017,'Course List'!E$6:E$1017))</f>
        <v/>
      </c>
      <c r="E80" s="83" t="str">
        <f>IF(B80=0,"",LOOKUP($B80,'Course List'!$C$6:$C$1017,'Course List'!F$6:F$1017))</f>
        <v/>
      </c>
      <c r="F80" s="83" t="str">
        <f>IF(B80=0,"",LOOKUP($B80,'Course List'!$C$6:$C$1017,'Course List'!G$6:G$1017))</f>
        <v/>
      </c>
      <c r="G80" s="83" t="str">
        <f>IF(B80=0,"",LOOKUP($B80,'Course List'!$C$6:$C$1017,'Course List'!H$6:H$1017))</f>
        <v/>
      </c>
      <c r="H80" s="47"/>
      <c r="I80" s="49"/>
      <c r="J80" s="35" t="str">
        <f>IF(H80=0,"",LOOKUP(H80,'GPA Table'!$B$5:$B$16,'GPA Table'!$E$5:$E$16))</f>
        <v/>
      </c>
      <c r="K80" s="9"/>
      <c r="L80" s="17">
        <f t="shared" si="32"/>
        <v>0</v>
      </c>
      <c r="M80" s="17">
        <f t="shared" si="33"/>
        <v>0</v>
      </c>
      <c r="N80" s="10"/>
      <c r="O80" s="11"/>
    </row>
    <row r="81" spans="1:30" s="5" customFormat="1" ht="16.2" thickBot="1" x14ac:dyDescent="0.35">
      <c r="A81" s="152">
        <f t="shared" ref="A81" si="35">A80+1</f>
        <v>8</v>
      </c>
      <c r="B81" s="160"/>
      <c r="C81" s="84" t="str">
        <f>IF(B81=0,"",LOOKUP($B81,'Course List'!$C$6:$C$1017,'Course List'!D$6:D$1017))</f>
        <v/>
      </c>
      <c r="D81" s="84" t="str">
        <f>IF(B81=0,"",LOOKUP($B81,'Course List'!$C$6:$C$1017,'Course List'!E$6:E$1017))</f>
        <v/>
      </c>
      <c r="E81" s="84" t="str">
        <f>IF(B81=0,"",LOOKUP($B81,'Course List'!$C$6:$C$1017,'Course List'!F$6:F$1017))</f>
        <v/>
      </c>
      <c r="F81" s="84" t="str">
        <f>IF(B81=0,"",LOOKUP($B81,'Course List'!$C$6:$C$1017,'Course List'!G$6:G$1017))</f>
        <v/>
      </c>
      <c r="G81" s="84" t="str">
        <f>IF(B81=0,"",LOOKUP($B81,'Course List'!$C$6:$C$1017,'Course List'!H$6:H$1017))</f>
        <v/>
      </c>
      <c r="H81" s="48"/>
      <c r="I81" s="50"/>
      <c r="J81" s="36" t="str">
        <f>IF(H81=0,"",LOOKUP(H81,'GPA Table'!$B$5:$B$16,'GPA Table'!$E$5:$E$16))</f>
        <v/>
      </c>
      <c r="K81" s="9"/>
      <c r="L81" s="17">
        <f t="shared" si="32"/>
        <v>0</v>
      </c>
      <c r="M81" s="17">
        <f t="shared" si="33"/>
        <v>0</v>
      </c>
      <c r="N81" s="10"/>
      <c r="O81" s="11"/>
    </row>
    <row r="82" spans="1:30" s="18" customFormat="1" x14ac:dyDescent="0.3">
      <c r="B82" s="19"/>
      <c r="G82" s="19"/>
      <c r="L82" s="24"/>
      <c r="O82" s="5"/>
      <c r="S82" s="25"/>
      <c r="T82" s="5"/>
      <c r="U82" s="5"/>
      <c r="V82" s="5"/>
      <c r="W82" s="25"/>
      <c r="X82" s="5"/>
      <c r="Y82" s="5"/>
      <c r="Z82" s="5"/>
      <c r="AA82" s="5"/>
      <c r="AB82" s="5"/>
      <c r="AC82" s="5"/>
      <c r="AD82" s="5"/>
    </row>
    <row r="83" spans="1:30" x14ac:dyDescent="0.3">
      <c r="S83" s="25"/>
      <c r="W83" s="25"/>
    </row>
    <row r="84" spans="1:30" x14ac:dyDescent="0.3">
      <c r="S84" s="25"/>
      <c r="W84" s="25"/>
    </row>
    <row r="85" spans="1:30" x14ac:dyDescent="0.3">
      <c r="S85" s="25"/>
      <c r="W85" s="25"/>
    </row>
    <row r="86" spans="1:30" x14ac:dyDescent="0.3">
      <c r="S86" s="25"/>
      <c r="W86" s="25"/>
    </row>
    <row r="87" spans="1:30" x14ac:dyDescent="0.3">
      <c r="W87" s="25"/>
    </row>
    <row r="88" spans="1:30" x14ac:dyDescent="0.3">
      <c r="W88" s="25"/>
    </row>
    <row r="89" spans="1:30" x14ac:dyDescent="0.3">
      <c r="W89" s="25"/>
    </row>
    <row r="90" spans="1:30" x14ac:dyDescent="0.3">
      <c r="W90" s="25"/>
    </row>
    <row r="91" spans="1:30" x14ac:dyDescent="0.3">
      <c r="W91" s="25"/>
    </row>
    <row r="92" spans="1:30" x14ac:dyDescent="0.3">
      <c r="W92" s="25"/>
    </row>
    <row r="93" spans="1:30" x14ac:dyDescent="0.3">
      <c r="W93" s="25"/>
    </row>
    <row r="94" spans="1:30" x14ac:dyDescent="0.3">
      <c r="W94" s="25"/>
    </row>
    <row r="95" spans="1:30" x14ac:dyDescent="0.3">
      <c r="W95" s="25"/>
    </row>
    <row r="96" spans="1:30" x14ac:dyDescent="0.3">
      <c r="W96" s="25"/>
    </row>
    <row r="97" spans="23:23" x14ac:dyDescent="0.3">
      <c r="W97" s="25"/>
    </row>
    <row r="98" spans="23:23" x14ac:dyDescent="0.3">
      <c r="W98" s="25"/>
    </row>
    <row r="99" spans="23:23" x14ac:dyDescent="0.3">
      <c r="W99" s="25"/>
    </row>
    <row r="100" spans="23:23" x14ac:dyDescent="0.3">
      <c r="W100" s="25"/>
    </row>
    <row r="101" spans="23:23" x14ac:dyDescent="0.3">
      <c r="W101" s="25"/>
    </row>
    <row r="102" spans="23:23" x14ac:dyDescent="0.3">
      <c r="W102" s="25"/>
    </row>
    <row r="103" spans="23:23" x14ac:dyDescent="0.3">
      <c r="W103" s="25"/>
    </row>
    <row r="104" spans="23:23" x14ac:dyDescent="0.3">
      <c r="W104" s="25"/>
    </row>
    <row r="105" spans="23:23" x14ac:dyDescent="0.3">
      <c r="W105" s="25"/>
    </row>
    <row r="106" spans="23:23" x14ac:dyDescent="0.3">
      <c r="W106" s="25"/>
    </row>
    <row r="107" spans="23:23" x14ac:dyDescent="0.3">
      <c r="W107" s="25"/>
    </row>
    <row r="108" spans="23:23" x14ac:dyDescent="0.3">
      <c r="W108" s="25"/>
    </row>
    <row r="109" spans="23:23" x14ac:dyDescent="0.3">
      <c r="W109" s="25"/>
    </row>
  </sheetData>
  <sheetProtection password="CD74" sheet="1" objects="1" scenarios="1"/>
  <sortState ref="B19:M25">
    <sortCondition ref="B19:B25"/>
  </sortState>
  <mergeCells count="13">
    <mergeCell ref="A1:J1"/>
    <mergeCell ref="A2:J2"/>
    <mergeCell ref="A3:J3"/>
    <mergeCell ref="B6:C6"/>
    <mergeCell ref="D6:F6"/>
    <mergeCell ref="H6:I6"/>
    <mergeCell ref="B7:C7"/>
    <mergeCell ref="D7:F7"/>
    <mergeCell ref="H7:I7"/>
    <mergeCell ref="B4:C4"/>
    <mergeCell ref="E4:F4"/>
    <mergeCell ref="B5:F5"/>
    <mergeCell ref="H5:I5"/>
  </mergeCells>
  <pageMargins left="0.7" right="0.7" top="0.55000000000000004" bottom="0.32" header="0.48" footer="0.3"/>
  <pageSetup scale="70" fitToHeight="2" orientation="landscape" r:id="rId1"/>
  <rowBreaks count="1" manualBreakCount="1">
    <brk id="4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9"/>
  <sheetViews>
    <sheetView zoomScale="80" zoomScaleNormal="80" workbookViewId="0">
      <selection activeCell="K5" sqref="K5"/>
    </sheetView>
  </sheetViews>
  <sheetFormatPr defaultColWidth="9.109375" defaultRowHeight="15.6" x14ac:dyDescent="0.3"/>
  <cols>
    <col min="1" max="1" width="4.6640625" style="2" customWidth="1"/>
    <col min="2" max="2" width="21.88671875" style="3" customWidth="1"/>
    <col min="3" max="3" width="9.109375" style="2" customWidth="1"/>
    <col min="4" max="4" width="44.33203125" style="2" customWidth="1"/>
    <col min="5" max="5" width="8.33203125" style="2" customWidth="1"/>
    <col min="6" max="6" width="10.5546875" style="2" customWidth="1"/>
    <col min="7" max="7" width="46.6640625" style="3" customWidth="1"/>
    <col min="8" max="8" width="8.5546875" style="2" customWidth="1"/>
    <col min="9" max="9" width="12.5546875" style="2" customWidth="1"/>
    <col min="10" max="10" width="14.109375" style="18" customWidth="1"/>
    <col min="11" max="11" width="8" style="18" customWidth="1"/>
    <col min="12" max="12" width="10.33203125" style="18" customWidth="1"/>
    <col min="13" max="13" width="11.44140625" style="18" customWidth="1"/>
    <col min="14" max="14" width="7.6640625" style="18" customWidth="1"/>
    <col min="15" max="24" width="9.109375" style="18"/>
    <col min="25" max="16384" width="9.109375" style="2"/>
  </cols>
  <sheetData>
    <row r="1" spans="1:24" s="51" customFormat="1" x14ac:dyDescent="0.3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2"/>
      <c r="L1" s="22"/>
      <c r="M1" s="22"/>
      <c r="N1" s="22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4" s="51" customFormat="1" x14ac:dyDescent="0.3">
      <c r="A2" s="214" t="s">
        <v>1</v>
      </c>
      <c r="B2" s="214"/>
      <c r="C2" s="214"/>
      <c r="D2" s="214"/>
      <c r="E2" s="214"/>
      <c r="F2" s="214"/>
      <c r="G2" s="214"/>
      <c r="H2" s="214"/>
      <c r="I2" s="214"/>
      <c r="J2" s="214"/>
      <c r="K2" s="22"/>
      <c r="L2" s="22"/>
      <c r="M2" s="22"/>
      <c r="N2" s="22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s="51" customFormat="1" ht="16.2" thickBot="1" x14ac:dyDescent="0.35">
      <c r="A3" s="214" t="s">
        <v>2</v>
      </c>
      <c r="B3" s="214"/>
      <c r="C3" s="214"/>
      <c r="D3" s="214"/>
      <c r="E3" s="214"/>
      <c r="F3" s="214"/>
      <c r="G3" s="214"/>
      <c r="H3" s="214"/>
      <c r="I3" s="214"/>
      <c r="J3" s="214"/>
      <c r="K3" s="22"/>
      <c r="L3" s="22"/>
      <c r="M3" s="22"/>
      <c r="N3" s="22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17.25" customHeight="1" x14ac:dyDescent="0.3">
      <c r="B4" s="210" t="s">
        <v>420</v>
      </c>
      <c r="C4" s="211"/>
      <c r="D4" s="161">
        <v>2013</v>
      </c>
      <c r="E4" s="212">
        <f>D4+1</f>
        <v>2014</v>
      </c>
      <c r="F4" s="213"/>
      <c r="G4" s="173" t="s">
        <v>429</v>
      </c>
      <c r="H4" s="173">
        <f>D4+3</f>
        <v>2016</v>
      </c>
      <c r="I4" s="174">
        <f>E4+3</f>
        <v>2017</v>
      </c>
      <c r="J4" s="41" t="s">
        <v>460</v>
      </c>
    </row>
    <row r="5" spans="1:24" s="4" customFormat="1" ht="16.5" customHeight="1" thickBot="1" x14ac:dyDescent="0.35">
      <c r="B5" s="207" t="s">
        <v>489</v>
      </c>
      <c r="C5" s="208"/>
      <c r="D5" s="208"/>
      <c r="E5" s="208"/>
      <c r="F5" s="208"/>
      <c r="G5" s="175" t="s">
        <v>458</v>
      </c>
      <c r="H5" s="215">
        <f>E10+E19+E28+E37+E46+E55+E64+E73</f>
        <v>132</v>
      </c>
      <c r="I5" s="216"/>
      <c r="J5" s="42">
        <f>M9</f>
        <v>0</v>
      </c>
      <c r="K5" s="37"/>
      <c r="L5" s="8"/>
      <c r="M5" s="8"/>
      <c r="N5" s="11"/>
    </row>
    <row r="6" spans="1:24" s="5" customFormat="1" ht="15.75" customHeight="1" x14ac:dyDescent="0.3">
      <c r="B6" s="199" t="s">
        <v>433</v>
      </c>
      <c r="C6" s="200"/>
      <c r="D6" s="203"/>
      <c r="E6" s="203"/>
      <c r="F6" s="203"/>
      <c r="G6" s="26" t="s">
        <v>431</v>
      </c>
      <c r="H6" s="203"/>
      <c r="I6" s="205"/>
      <c r="J6" s="41" t="s">
        <v>459</v>
      </c>
      <c r="L6" s="21"/>
      <c r="M6" s="21"/>
      <c r="N6" s="21"/>
    </row>
    <row r="7" spans="1:24" s="5" customFormat="1" ht="16.5" customHeight="1" thickBot="1" x14ac:dyDescent="0.35">
      <c r="B7" s="201" t="s">
        <v>434</v>
      </c>
      <c r="C7" s="202"/>
      <c r="D7" s="204"/>
      <c r="E7" s="204"/>
      <c r="F7" s="204"/>
      <c r="G7" s="27" t="s">
        <v>432</v>
      </c>
      <c r="H7" s="204"/>
      <c r="I7" s="206"/>
      <c r="J7" s="43">
        <f>IF(M9=0,0,ROUND(L9/M9,2))</f>
        <v>0</v>
      </c>
      <c r="K7" s="44"/>
      <c r="L7" s="21"/>
      <c r="M7" s="21"/>
      <c r="N7" s="21"/>
    </row>
    <row r="8" spans="1:24" s="5" customFormat="1" ht="16.2" thickBot="1" x14ac:dyDescent="0.35">
      <c r="B8" s="124"/>
      <c r="C8" s="6"/>
      <c r="D8" s="7"/>
      <c r="E8" s="8"/>
      <c r="F8" s="8"/>
      <c r="G8" s="8"/>
      <c r="H8" s="8"/>
      <c r="I8" s="8"/>
      <c r="J8" s="8"/>
      <c r="K8" s="9"/>
      <c r="L8" s="10"/>
      <c r="M8" s="10"/>
      <c r="N8" s="10"/>
    </row>
    <row r="9" spans="1:24" s="15" customFormat="1" ht="32.25" customHeight="1" thickBot="1" x14ac:dyDescent="0.35">
      <c r="B9" s="30" t="s">
        <v>396</v>
      </c>
      <c r="C9" s="31" t="s">
        <v>430</v>
      </c>
      <c r="D9" s="31" t="s">
        <v>23</v>
      </c>
      <c r="E9" s="31" t="s">
        <v>24</v>
      </c>
      <c r="F9" s="31" t="s">
        <v>25</v>
      </c>
      <c r="G9" s="31" t="s">
        <v>26</v>
      </c>
      <c r="H9" s="32" t="s">
        <v>5</v>
      </c>
      <c r="I9" s="33" t="s">
        <v>6</v>
      </c>
      <c r="J9" s="52" t="s">
        <v>440</v>
      </c>
      <c r="K9" s="16"/>
      <c r="L9" s="40">
        <f>L10+L19+L28+L37+L46+L55+L64+L73</f>
        <v>0</v>
      </c>
      <c r="M9" s="40">
        <f>M10+M19+M28+M37+M46+M55+M64+M73</f>
        <v>0</v>
      </c>
    </row>
    <row r="10" spans="1:24" s="29" customFormat="1" ht="16.2" thickBot="1" x14ac:dyDescent="0.35">
      <c r="A10" s="148"/>
      <c r="B10" s="149" t="s">
        <v>25</v>
      </c>
      <c r="C10" s="149">
        <v>1</v>
      </c>
      <c r="D10" s="149" t="s">
        <v>419</v>
      </c>
      <c r="E10" s="149">
        <f>SUM(E11:E18)</f>
        <v>16</v>
      </c>
      <c r="F10" s="150" t="s">
        <v>3</v>
      </c>
      <c r="G10" s="150">
        <f>D4</f>
        <v>2013</v>
      </c>
      <c r="H10" s="45"/>
      <c r="I10" s="46"/>
      <c r="J10" s="55">
        <f>IF(M10=0,0,ROUND(L10/M10,2))</f>
        <v>0</v>
      </c>
      <c r="K10" s="13"/>
      <c r="L10" s="38">
        <f>SUM(L11:L18)</f>
        <v>0</v>
      </c>
      <c r="M10" s="39">
        <f>SUM(M11:M18)</f>
        <v>0</v>
      </c>
      <c r="N10" s="14"/>
      <c r="O10" s="12"/>
    </row>
    <row r="11" spans="1:24" s="5" customFormat="1" x14ac:dyDescent="0.3">
      <c r="A11" s="151">
        <v>1</v>
      </c>
      <c r="B11" s="128" t="s">
        <v>295</v>
      </c>
      <c r="C11" s="129" t="str">
        <f>IF(B11=0,"",LOOKUP($B11,'Course List'!$C$6:$C$1017,'Course List'!D$6:D$1017))</f>
        <v>  001</v>
      </c>
      <c r="D11" s="129" t="str">
        <f>IF(B11=0,"",LOOKUP($B11,'Course List'!$C$6:$C$1017,'Course List'!E$6:E$1017))</f>
        <v> Intro:Civil &amp; Environmentl Eng</v>
      </c>
      <c r="E11" s="129">
        <f>IF(B11=0,"",LOOKUP($B11,'Course List'!$C$6:$C$1017,'Course List'!F$6:F$1017))</f>
        <v>1</v>
      </c>
      <c r="F11" s="129" t="str">
        <f>IF(B11=0,"",LOOKUP($B11,'Course List'!$C$6:$C$1017,'Course List'!G$6:G$1017))</f>
        <v>F</v>
      </c>
      <c r="G11" s="129" t="str">
        <f>IF(B11=0,"",LOOKUP($B11,'Course List'!$C$6:$C$1017,'Course List'!H$6:H$1017))</f>
        <v>None</v>
      </c>
      <c r="H11" s="47"/>
      <c r="I11" s="49"/>
      <c r="J11" s="34" t="str">
        <f>IF(H11=0,"",LOOKUP(H11,'GPA Table'!$B$5:$B$16,'GPA Table'!$E$5:$E$16))</f>
        <v/>
      </c>
      <c r="K11" s="9"/>
      <c r="L11" s="17">
        <f>IF(E11=0,0,IF(H11=0,0,J11*E11))</f>
        <v>0</v>
      </c>
      <c r="M11" s="17">
        <f>IF(H11=0,0,E11)</f>
        <v>0</v>
      </c>
      <c r="N11" s="10"/>
      <c r="O11" s="11"/>
    </row>
    <row r="12" spans="1:24" s="5" customFormat="1" x14ac:dyDescent="0.3">
      <c r="A12" s="151">
        <f>A11+1</f>
        <v>2</v>
      </c>
      <c r="B12" s="130" t="s">
        <v>397</v>
      </c>
      <c r="C12" s="129">
        <f>IF(B12=0,"",LOOKUP($B12,'Course List'!$C$6:$C$1017,'Course List'!D$6:D$1017))</f>
        <v>11</v>
      </c>
      <c r="D12" s="129" t="str">
        <f>IF(B12=0,"",LOOKUP($B12,'Course List'!$C$6:$C$1017,'Course List'!E$6:E$1017))</f>
        <v>General Chemistry I</v>
      </c>
      <c r="E12" s="129">
        <f>IF(B12=0,"",LOOKUP($B12,'Course List'!$C$6:$C$1017,'Course List'!F$6:F$1017))</f>
        <v>4</v>
      </c>
      <c r="F12" s="129" t="str">
        <f>IF(B12=0,"",LOOKUP($B12,'Course List'!$C$6:$C$1017,'Course List'!G$6:G$1017))</f>
        <v>F &amp; S</v>
      </c>
      <c r="G12" s="129" t="str">
        <f>IF(B12=0,"",LOOKUP($B12,'Course List'!$C$6:$C$1017,'Course List'!H$6:H$1017))</f>
        <v>One year of high school algebra</v>
      </c>
      <c r="H12" s="47"/>
      <c r="I12" s="49"/>
      <c r="J12" s="35" t="str">
        <f>IF(H12=0,"",LOOKUP(H12,'GPA Table'!$B$5:$B$16,'GPA Table'!$E$5:$E$16))</f>
        <v/>
      </c>
      <c r="K12" s="9"/>
      <c r="L12" s="17">
        <f t="shared" ref="L12:L17" si="0">IF(E12=0,0,IF(H12=0,0,J12*E12))</f>
        <v>0</v>
      </c>
      <c r="M12" s="17">
        <f t="shared" ref="M12:M17" si="1">IF(H12=0,0,E12)</f>
        <v>0</v>
      </c>
      <c r="N12" s="10"/>
      <c r="O12" s="11"/>
    </row>
    <row r="13" spans="1:24" s="5" customFormat="1" x14ac:dyDescent="0.3">
      <c r="A13" s="151">
        <f t="shared" ref="A13:A18" si="2">A12+1</f>
        <v>3</v>
      </c>
      <c r="B13" s="128" t="s">
        <v>414</v>
      </c>
      <c r="C13" s="129" t="str">
        <f>IF(B13=0,"",LOOKUP($B13,'Course List'!$C$6:$C$1017,'Course List'!D$6:D$1017))</f>
        <v>---</v>
      </c>
      <c r="D13" s="129" t="str">
        <f>IF(B13=0,"",LOOKUP($B13,'Course List'!$C$6:$C$1017,'Course List'!E$6:E$1017))</f>
        <v>See the H/SS List</v>
      </c>
      <c r="E13" s="129">
        <f>IF(B13=0,"",LOOKUP($B13,'Course List'!$C$6:$C$1017,'Course List'!F$6:F$1017))</f>
        <v>3</v>
      </c>
      <c r="F13" s="129" t="str">
        <f>IF(B13=0,"",LOOKUP($B13,'Course List'!$C$6:$C$1017,'Course List'!G$6:G$1017))</f>
        <v>F &amp; S</v>
      </c>
      <c r="G13" s="129" t="str">
        <f>IF(B13=0,"",LOOKUP($B13,'Course List'!$C$6:$C$1017,'Course List'!H$6:H$1017))</f>
        <v xml:space="preserve"> ---</v>
      </c>
      <c r="H13" s="47"/>
      <c r="I13" s="49"/>
      <c r="J13" s="35" t="str">
        <f>IF(H13=0,"",LOOKUP(H13,'GPA Table'!$B$5:$B$16,'GPA Table'!$E$5:$E$16))</f>
        <v/>
      </c>
      <c r="K13" s="9"/>
      <c r="L13" s="17">
        <f t="shared" si="0"/>
        <v>0</v>
      </c>
      <c r="M13" s="17">
        <f t="shared" si="1"/>
        <v>0</v>
      </c>
      <c r="N13" s="10"/>
      <c r="O13" s="11"/>
    </row>
    <row r="14" spans="1:24" s="5" customFormat="1" ht="37.950000000000003" customHeight="1" x14ac:dyDescent="0.3">
      <c r="A14" s="151">
        <f t="shared" si="2"/>
        <v>4</v>
      </c>
      <c r="B14" s="128" t="s">
        <v>394</v>
      </c>
      <c r="C14" s="129">
        <f>IF(B14=0,"",LOOKUP($B14,'Course List'!$C$6:$C$1017,'Course List'!D$6:D$1017))</f>
        <v>31</v>
      </c>
      <c r="D14" s="129" t="str">
        <f>IF(B14=0,"",LOOKUP($B14,'Course List'!$C$6:$C$1017,'Course List'!E$6:E$1017))</f>
        <v>Single-Variable Calculus I </v>
      </c>
      <c r="E14" s="129">
        <f>IF(B14=0,"",LOOKUP($B14,'Course List'!$C$6:$C$1017,'Course List'!F$6:F$1017))</f>
        <v>3</v>
      </c>
      <c r="F14" s="129" t="str">
        <f>IF(B14=0,"",LOOKUP($B14,'Course List'!$C$6:$C$1017,'Course List'!G$6:G$1017))</f>
        <v>F &amp; S</v>
      </c>
      <c r="G14" s="129" t="str">
        <f>IF(B14=0,"",LOOKUP($B14,'Course List'!$C$6:$C$1017,'Course List'!H$6:H$1017))</f>
        <v>The placement examination or a score of 720 or above on the SAT II in mathematics</v>
      </c>
      <c r="H14" s="47"/>
      <c r="I14" s="49"/>
      <c r="J14" s="35" t="str">
        <f>IF(H14=0,"",LOOKUP(H14,'GPA Table'!$B$5:$B$16,'GPA Table'!$E$5:$E$16))</f>
        <v/>
      </c>
      <c r="K14" s="9"/>
      <c r="L14" s="17">
        <f t="shared" si="0"/>
        <v>0</v>
      </c>
      <c r="M14" s="17">
        <f t="shared" si="1"/>
        <v>0</v>
      </c>
      <c r="N14" s="10"/>
      <c r="O14" s="11"/>
    </row>
    <row r="15" spans="1:24" s="5" customFormat="1" x14ac:dyDescent="0.3">
      <c r="A15" s="151">
        <f t="shared" si="2"/>
        <v>5</v>
      </c>
      <c r="B15" s="128" t="s">
        <v>395</v>
      </c>
      <c r="C15" s="129" t="str">
        <f>IF(B15=0,"",LOOKUP($B15,'Course List'!$C$6:$C$1017,'Course List'!D$6:D$1017))</f>
        <v>  001</v>
      </c>
      <c r="D15" s="129" t="str">
        <f>IF(B15=0,"",LOOKUP($B15,'Course List'!$C$6:$C$1017,'Course List'!E$6:E$1017))</f>
        <v> Engineering Orientation</v>
      </c>
      <c r="E15" s="129">
        <f>IF(B15=0,"",LOOKUP($B15,'Course List'!$C$6:$C$1017,'Course List'!F$6:F$1017))</f>
        <v>1</v>
      </c>
      <c r="F15" s="129" t="str">
        <f>IF(B15=0,"",LOOKUP($B15,'Course List'!$C$6:$C$1017,'Course List'!G$6:G$1017))</f>
        <v>F</v>
      </c>
      <c r="G15" s="129" t="str">
        <f>IF(B15=0,"",LOOKUP($B15,'Course List'!$C$6:$C$1017,'Course List'!H$6:H$1017))</f>
        <v xml:space="preserve"> ---</v>
      </c>
      <c r="H15" s="47"/>
      <c r="I15" s="49"/>
      <c r="J15" s="35" t="str">
        <f>IF(H15=0,"",LOOKUP(H15,'GPA Table'!$B$5:$B$16,'GPA Table'!$E$5:$E$16))</f>
        <v/>
      </c>
      <c r="K15" s="9"/>
      <c r="L15" s="17">
        <f t="shared" si="0"/>
        <v>0</v>
      </c>
      <c r="M15" s="17">
        <f t="shared" si="1"/>
        <v>0</v>
      </c>
      <c r="N15" s="10"/>
      <c r="O15" s="11"/>
    </row>
    <row r="16" spans="1:24" s="5" customFormat="1" x14ac:dyDescent="0.3">
      <c r="A16" s="151">
        <f t="shared" si="2"/>
        <v>6</v>
      </c>
      <c r="B16" s="128" t="s">
        <v>294</v>
      </c>
      <c r="C16" s="129">
        <f>IF(B16=0,"",LOOKUP($B16,'Course List'!$C$6:$C$1017,'Course List'!D$6:D$1017))</f>
        <v>20</v>
      </c>
      <c r="D16" s="129" t="str">
        <f>IF(B16=0,"",LOOKUP($B16,'Course List'!$C$6:$C$1017,'Course List'!E$6:E$1017))</f>
        <v>University Writing </v>
      </c>
      <c r="E16" s="129">
        <f>IF(B16=0,"",LOOKUP($B16,'Course List'!$C$6:$C$1017,'Course List'!F$6:F$1017))</f>
        <v>4</v>
      </c>
      <c r="F16" s="129" t="str">
        <f>IF(B16=0,"",LOOKUP($B16,'Course List'!$C$6:$C$1017,'Course List'!G$6:G$1017))</f>
        <v>F &amp; S</v>
      </c>
      <c r="G16" s="129" t="str">
        <f>IF(B16=0,"",LOOKUP($B16,'Course List'!$C$6:$C$1017,'Course List'!H$6:H$1017))</f>
        <v xml:space="preserve"> ---</v>
      </c>
      <c r="H16" s="47"/>
      <c r="I16" s="49"/>
      <c r="J16" s="35" t="str">
        <f>IF(H16=0,"",LOOKUP(H16,'GPA Table'!$B$5:$B$16,'GPA Table'!$E$5:$E$16))</f>
        <v/>
      </c>
      <c r="K16" s="9"/>
      <c r="L16" s="17">
        <f t="shared" si="0"/>
        <v>0</v>
      </c>
      <c r="M16" s="17">
        <f t="shared" si="1"/>
        <v>0</v>
      </c>
      <c r="N16" s="10"/>
      <c r="O16" s="11"/>
    </row>
    <row r="17" spans="1:15" s="5" customFormat="1" x14ac:dyDescent="0.3">
      <c r="A17" s="151">
        <f t="shared" si="2"/>
        <v>7</v>
      </c>
      <c r="B17" s="158"/>
      <c r="C17" s="83" t="str">
        <f>IF(B17=0,"",LOOKUP($B17,'Course List'!$C$6:$C$1017,'Course List'!D$6:D$1017))</f>
        <v/>
      </c>
      <c r="D17" s="83" t="str">
        <f>IF(B17=0,"",LOOKUP($B17,'Course List'!$C$6:$C$1017,'Course List'!E$6:E$1017))</f>
        <v/>
      </c>
      <c r="E17" s="83" t="str">
        <f>IF(B17=0,"",LOOKUP($B17,'Course List'!$C$6:$C$1017,'Course List'!F$6:F$1017))</f>
        <v/>
      </c>
      <c r="F17" s="83" t="str">
        <f>IF(B17=0,"",LOOKUP($B17,'Course List'!$C$6:$C$1017,'Course List'!G$6:G$1017))</f>
        <v/>
      </c>
      <c r="G17" s="83" t="str">
        <f>IF(B17=0,"",LOOKUP($B17,'Course List'!$C$6:$C$1017,'Course List'!H$6:H$1017))</f>
        <v/>
      </c>
      <c r="H17" s="47"/>
      <c r="I17" s="49"/>
      <c r="J17" s="35" t="str">
        <f>IF(H17=0,"",LOOKUP(H17,'GPA Table'!$B$5:$B$16,'GPA Table'!$E$5:$E$16))</f>
        <v/>
      </c>
      <c r="K17" s="9"/>
      <c r="L17" s="17">
        <f t="shared" si="0"/>
        <v>0</v>
      </c>
      <c r="M17" s="17">
        <f t="shared" si="1"/>
        <v>0</v>
      </c>
      <c r="N17" s="10"/>
      <c r="O17" s="11"/>
    </row>
    <row r="18" spans="1:15" s="5" customFormat="1" ht="16.2" thickBot="1" x14ac:dyDescent="0.35">
      <c r="A18" s="152">
        <f t="shared" si="2"/>
        <v>8</v>
      </c>
      <c r="B18" s="160"/>
      <c r="C18" s="84" t="str">
        <f>IF(B18=0,"",LOOKUP($B18,'Course List'!$C$6:$C$1017,'Course List'!D$6:D$1017))</f>
        <v/>
      </c>
      <c r="D18" s="84" t="str">
        <f>IF(B18=0,"",LOOKUP($B18,'Course List'!$C$6:$C$1017,'Course List'!E$6:E$1017))</f>
        <v/>
      </c>
      <c r="E18" s="83" t="str">
        <f>IF(B18=0,"",LOOKUP($B18,'Course List'!$C$6:$C$1017,'Course List'!F$6:F$1017))</f>
        <v/>
      </c>
      <c r="F18" s="84" t="str">
        <f>IF(B18=0,"",LOOKUP($B18,'Course List'!$C$6:$C$1017,'Course List'!G$6:G$1017))</f>
        <v/>
      </c>
      <c r="G18" s="84" t="str">
        <f>IF(B18=0,"",LOOKUP($B18,'Course List'!$C$6:$C$1017,'Course List'!H$6:H$1017))</f>
        <v/>
      </c>
      <c r="H18" s="48"/>
      <c r="I18" s="50"/>
      <c r="J18" s="36" t="str">
        <f>IF(H18=0,"",LOOKUP(H18,'GPA Table'!$B$5:$B$16,'GPA Table'!$E$5:$E$16))</f>
        <v/>
      </c>
      <c r="K18" s="9"/>
      <c r="L18" s="17">
        <f t="shared" ref="L18" si="3">IF(E18=0,0,IF(H18=0,0,J18*E18))</f>
        <v>0</v>
      </c>
      <c r="M18" s="17">
        <f t="shared" ref="M18" si="4">IF(H18=0,0,E18)</f>
        <v>0</v>
      </c>
      <c r="N18" s="10"/>
      <c r="O18" s="11"/>
    </row>
    <row r="19" spans="1:15" s="29" customFormat="1" ht="16.2" thickBot="1" x14ac:dyDescent="0.35">
      <c r="A19" s="148"/>
      <c r="B19" s="149" t="str">
        <f>B10</f>
        <v>Semester</v>
      </c>
      <c r="C19" s="149">
        <f>C10+1</f>
        <v>2</v>
      </c>
      <c r="D19" s="149" t="str">
        <f>D10</f>
        <v>Total Credit Hours</v>
      </c>
      <c r="E19" s="149">
        <f>SUM(E20:E27)</f>
        <v>16</v>
      </c>
      <c r="F19" s="150" t="s">
        <v>4</v>
      </c>
      <c r="G19" s="150">
        <f>G10+1</f>
        <v>2014</v>
      </c>
      <c r="H19" s="45"/>
      <c r="I19" s="46"/>
      <c r="J19" s="55">
        <f>IF(M19=0,0,ROUND(L19/M19,2))</f>
        <v>0</v>
      </c>
      <c r="K19" s="13"/>
      <c r="L19" s="38">
        <f>SUM(L20:L27)</f>
        <v>0</v>
      </c>
      <c r="M19" s="39">
        <f t="shared" ref="M19" si="5">SUM(M20:M27)</f>
        <v>0</v>
      </c>
      <c r="N19" s="14"/>
      <c r="O19" s="12"/>
    </row>
    <row r="20" spans="1:15" s="5" customFormat="1" x14ac:dyDescent="0.3">
      <c r="A20" s="151">
        <v>1</v>
      </c>
      <c r="B20" s="128" t="s">
        <v>723</v>
      </c>
      <c r="C20" s="129" t="str">
        <f>IF(B20=0,"",LOOKUP($B20,'Course List'!$C$6:$C$1017,'Course List'!D$6:D$1017))</f>
        <v>---</v>
      </c>
      <c r="D20" s="129" t="str">
        <f>IF(B20=0,"",LOOKUP($B20,'Course List'!$C$6:$C$1017,'Course List'!E$6:E$1017))</f>
        <v>Introduction to C Programming</v>
      </c>
      <c r="E20" s="129">
        <f>IF(B20=0,"",LOOKUP($B20,'Course List'!$C$6:$C$1017,'Course List'!F$6:F$1017))</f>
        <v>3</v>
      </c>
      <c r="F20" s="129" t="str">
        <f>IF(B20=0,"",LOOKUP($B20,'Course List'!$C$6:$C$1017,'Course List'!G$6:G$1017))</f>
        <v>S</v>
      </c>
      <c r="G20" s="129" t="str">
        <f>IF(B20=0,"",LOOKUP($B20,'Course List'!$C$6:$C$1017,'Course List'!H$6:H$1017))</f>
        <v>Math 1220 (20) or Math 1231 (31)</v>
      </c>
      <c r="H20" s="47"/>
      <c r="I20" s="49"/>
      <c r="J20" s="34" t="str">
        <f>IF(H20=0,"",LOOKUP(H20,'GPA Table'!$B$5:$B$16,'GPA Table'!$E$5:$E$16))</f>
        <v/>
      </c>
      <c r="K20" s="9"/>
      <c r="L20" s="17">
        <f t="shared" ref="L20:L27" si="6">IF(E20=0,0,IF(H20=0,0,J20*E20))</f>
        <v>0</v>
      </c>
      <c r="M20" s="17">
        <f t="shared" ref="M20:M27" si="7">IF(H20=0,0,E20)</f>
        <v>0</v>
      </c>
      <c r="N20" s="10"/>
      <c r="O20" s="11"/>
    </row>
    <row r="21" spans="1:15" s="5" customFormat="1" x14ac:dyDescent="0.3">
      <c r="A21" s="151">
        <f>A20+1</f>
        <v>2</v>
      </c>
      <c r="B21" s="130" t="s">
        <v>416</v>
      </c>
      <c r="C21" s="129" t="str">
        <f>IF(B21=0,"",LOOKUP($B21,'Course List'!$C$6:$C$1017,'Course List'!D$6:D$1017))</f>
        <v>---</v>
      </c>
      <c r="D21" s="129" t="str">
        <f>IF(B21=0,"",LOOKUP($B21,'Course List'!$C$6:$C$1017,'Course List'!E$6:E$1017))</f>
        <v>See the H/SS List</v>
      </c>
      <c r="E21" s="129">
        <f>IF(B21=0,"",LOOKUP($B21,'Course List'!$C$6:$C$1017,'Course List'!F$6:F$1017))</f>
        <v>3</v>
      </c>
      <c r="F21" s="129" t="str">
        <f>IF(B21=0,"",LOOKUP($B21,'Course List'!$C$6:$C$1017,'Course List'!G$6:G$1017))</f>
        <v>F &amp; S</v>
      </c>
      <c r="G21" s="129" t="str">
        <f>IF(B21=0,"",LOOKUP($B21,'Course List'!$C$6:$C$1017,'Course List'!H$6:H$1017))</f>
        <v xml:space="preserve"> ---</v>
      </c>
      <c r="H21" s="47"/>
      <c r="I21" s="49"/>
      <c r="J21" s="35" t="str">
        <f>IF(H21=0,"",LOOKUP(H21,'GPA Table'!$B$5:$B$16,'GPA Table'!$E$5:$E$16))</f>
        <v/>
      </c>
      <c r="K21" s="9"/>
      <c r="L21" s="17">
        <f t="shared" si="6"/>
        <v>0</v>
      </c>
      <c r="M21" s="17">
        <f t="shared" si="7"/>
        <v>0</v>
      </c>
      <c r="N21" s="10"/>
      <c r="O21" s="11"/>
    </row>
    <row r="22" spans="1:15" s="5" customFormat="1" x14ac:dyDescent="0.3">
      <c r="A22" s="151">
        <f t="shared" ref="A22:A27" si="8">A21+1</f>
        <v>3</v>
      </c>
      <c r="B22" s="128" t="s">
        <v>285</v>
      </c>
      <c r="C22" s="129">
        <f>IF(B22=0,"",LOOKUP($B22,'Course List'!$C$6:$C$1017,'Course List'!D$6:D$1017))</f>
        <v>4</v>
      </c>
      <c r="D22" s="129" t="str">
        <f>IF(B22=0,"",LOOKUP($B22,'Course List'!$C$6:$C$1017,'Course List'!E$6:E$1017))</f>
        <v>Engineering Drawing and Computer Graphics</v>
      </c>
      <c r="E22" s="129">
        <f>IF(B22=0,"",LOOKUP($B22,'Course List'!$C$6:$C$1017,'Course List'!F$6:F$1017))</f>
        <v>3</v>
      </c>
      <c r="F22" s="129" t="str">
        <f>IF(B22=0,"",LOOKUP($B22,'Course List'!$C$6:$C$1017,'Course List'!G$6:G$1017))</f>
        <v>F &amp; S</v>
      </c>
      <c r="G22" s="129" t="str">
        <f>IF(B22=0,"",LOOKUP($B22,'Course List'!$C$6:$C$1017,'Course List'!H$6:H$1017))</f>
        <v xml:space="preserve"> ---</v>
      </c>
      <c r="H22" s="47"/>
      <c r="I22" s="49"/>
      <c r="J22" s="35" t="str">
        <f>IF(H22=0,"",LOOKUP(H22,'GPA Table'!$B$5:$B$16,'GPA Table'!$E$5:$E$16))</f>
        <v/>
      </c>
      <c r="K22" s="9"/>
      <c r="L22" s="17">
        <f t="shared" si="6"/>
        <v>0</v>
      </c>
      <c r="M22" s="17">
        <f t="shared" si="7"/>
        <v>0</v>
      </c>
      <c r="N22" s="10"/>
      <c r="O22" s="11"/>
    </row>
    <row r="23" spans="1:15" s="5" customFormat="1" ht="17.399999999999999" customHeight="1" x14ac:dyDescent="0.3">
      <c r="A23" s="151">
        <f t="shared" si="8"/>
        <v>4</v>
      </c>
      <c r="B23" s="128" t="s">
        <v>417</v>
      </c>
      <c r="C23" s="129">
        <f>IF(B23=0,"",LOOKUP($B23,'Course List'!$C$6:$C$1017,'Course List'!D$6:D$1017))</f>
        <v>32</v>
      </c>
      <c r="D23" s="129" t="str">
        <f>IF(B23=0,"",LOOKUP($B23,'Course List'!$C$6:$C$1017,'Course List'!E$6:E$1017))</f>
        <v>Single-Variable Calculus II</v>
      </c>
      <c r="E23" s="129">
        <f>IF(B23=0,"",LOOKUP($B23,'Course List'!$C$6:$C$1017,'Course List'!F$6:F$1017))</f>
        <v>3</v>
      </c>
      <c r="F23" s="129" t="str">
        <f>IF(B23=0,"",LOOKUP($B23,'Course List'!$C$6:$C$1017,'Course List'!G$6:G$1017))</f>
        <v>F &amp; S</v>
      </c>
      <c r="G23" s="129" t="str">
        <f>IF(B23=0,"",LOOKUP($B23,'Course List'!$C$6:$C$1017,'Course List'!H$6:H$1017))</f>
        <v>Math 1221 (21) or 1231 (31)</v>
      </c>
      <c r="H23" s="47"/>
      <c r="I23" s="49"/>
      <c r="J23" s="35" t="str">
        <f>IF(H23=0,"",LOOKUP(H23,'GPA Table'!$B$5:$B$16,'GPA Table'!$E$5:$E$16))</f>
        <v/>
      </c>
      <c r="K23" s="9"/>
      <c r="L23" s="17">
        <f t="shared" si="6"/>
        <v>0</v>
      </c>
      <c r="M23" s="17">
        <f t="shared" si="7"/>
        <v>0</v>
      </c>
      <c r="N23" s="10"/>
      <c r="O23" s="11"/>
    </row>
    <row r="24" spans="1:15" s="5" customFormat="1" x14ac:dyDescent="0.3">
      <c r="A24" s="151">
        <f t="shared" si="8"/>
        <v>5</v>
      </c>
      <c r="B24" s="128" t="s">
        <v>418</v>
      </c>
      <c r="C24" s="129">
        <f>IF(B24=0,"",LOOKUP($B24,'Course List'!$C$6:$C$1017,'Course List'!D$6:D$1017))</f>
        <v>21</v>
      </c>
      <c r="D24" s="129" t="str">
        <f>IF(B24=0,"",LOOKUP($B24,'Course List'!$C$6:$C$1017,'Course List'!E$6:E$1017))</f>
        <v>University Physics I</v>
      </c>
      <c r="E24" s="129">
        <f>IF(B24=0,"",LOOKUP($B24,'Course List'!$C$6:$C$1017,'Course List'!F$6:F$1017))</f>
        <v>4</v>
      </c>
      <c r="F24" s="129" t="str">
        <f>IF(B24=0,"",LOOKUP($B24,'Course List'!$C$6:$C$1017,'Course List'!G$6:G$1017))</f>
        <v>F &amp; S</v>
      </c>
      <c r="G24" s="129" t="str">
        <f>IF(B24=0,"",LOOKUP($B24,'Course List'!$C$6:$C$1017,'Course List'!H$6:H$1017))</f>
        <v>Math 1231 (31), co-requisite Math 1232 (32)</v>
      </c>
      <c r="H24" s="47"/>
      <c r="I24" s="49"/>
      <c r="J24" s="35" t="str">
        <f>IF(H24=0,"",LOOKUP(H24,'GPA Table'!$B$5:$B$16,'GPA Table'!$E$5:$E$16))</f>
        <v/>
      </c>
      <c r="K24" s="9"/>
      <c r="L24" s="17">
        <f t="shared" si="6"/>
        <v>0</v>
      </c>
      <c r="M24" s="17">
        <f t="shared" si="7"/>
        <v>0</v>
      </c>
      <c r="N24" s="10"/>
      <c r="O24" s="11"/>
    </row>
    <row r="25" spans="1:15" s="5" customFormat="1" x14ac:dyDescent="0.3">
      <c r="A25" s="151">
        <f t="shared" si="8"/>
        <v>6</v>
      </c>
      <c r="B25" s="158"/>
      <c r="C25" s="83" t="str">
        <f>IF(B25=0,"",LOOKUP($B25,'Course List'!$C$6:$C$1017,'Course List'!D$6:D$1017))</f>
        <v/>
      </c>
      <c r="D25" s="83" t="str">
        <f>IF(B25=0,"",LOOKUP($B25,'Course List'!$C$6:$C$1017,'Course List'!E$6:E$1017))</f>
        <v/>
      </c>
      <c r="E25" s="83" t="str">
        <f>IF(B25=0,"",LOOKUP($B25,'Course List'!$C$6:$C$1017,'Course List'!F$6:F$1017))</f>
        <v/>
      </c>
      <c r="F25" s="83" t="str">
        <f>IF(B25=0,"",LOOKUP($B25,'Course List'!$C$6:$C$1017,'Course List'!G$6:G$1017))</f>
        <v/>
      </c>
      <c r="G25" s="83" t="str">
        <f>IF(B25=0,"",LOOKUP($B25,'Course List'!$C$6:$C$1017,'Course List'!H$6:H$1017))</f>
        <v/>
      </c>
      <c r="H25" s="47"/>
      <c r="I25" s="49"/>
      <c r="J25" s="35" t="str">
        <f>IF(H25=0,"",LOOKUP(H25,'GPA Table'!$B$5:$B$16,'GPA Table'!$E$5:$E$16))</f>
        <v/>
      </c>
      <c r="K25" s="9"/>
      <c r="L25" s="17">
        <f t="shared" si="6"/>
        <v>0</v>
      </c>
      <c r="M25" s="17">
        <f t="shared" si="7"/>
        <v>0</v>
      </c>
      <c r="N25" s="10"/>
      <c r="O25" s="11"/>
    </row>
    <row r="26" spans="1:15" s="5" customFormat="1" x14ac:dyDescent="0.3">
      <c r="A26" s="151">
        <f t="shared" si="8"/>
        <v>7</v>
      </c>
      <c r="B26" s="158"/>
      <c r="C26" s="83" t="str">
        <f>IF(B26=0,"",LOOKUP($B26,'Course List'!$C$6:$C$1017,'Course List'!D$6:D$1017))</f>
        <v/>
      </c>
      <c r="D26" s="83" t="str">
        <f>IF(B26=0,"",LOOKUP($B26,'Course List'!$C$6:$C$1017,'Course List'!E$6:E$1017))</f>
        <v/>
      </c>
      <c r="E26" s="83" t="str">
        <f>IF(B26=0,"",LOOKUP($B26,'Course List'!$C$6:$C$1017,'Course List'!F$6:F$1017))</f>
        <v/>
      </c>
      <c r="F26" s="83" t="str">
        <f>IF(B26=0,"",LOOKUP($B26,'Course List'!$C$6:$C$1017,'Course List'!G$6:G$1017))</f>
        <v/>
      </c>
      <c r="G26" s="83" t="str">
        <f>IF(B26=0,"",LOOKUP($B26,'Course List'!$C$6:$C$1017,'Course List'!H$6:H$1017))</f>
        <v/>
      </c>
      <c r="H26" s="47"/>
      <c r="I26" s="49"/>
      <c r="J26" s="35" t="str">
        <f>IF(H26=0,"",LOOKUP(H26,'GPA Table'!$B$5:$B$16,'GPA Table'!$E$5:$E$16))</f>
        <v/>
      </c>
      <c r="K26" s="9"/>
      <c r="L26" s="17">
        <f t="shared" si="6"/>
        <v>0</v>
      </c>
      <c r="M26" s="17">
        <f t="shared" si="7"/>
        <v>0</v>
      </c>
      <c r="N26" s="10"/>
      <c r="O26" s="11"/>
    </row>
    <row r="27" spans="1:15" s="5" customFormat="1" ht="16.2" thickBot="1" x14ac:dyDescent="0.35">
      <c r="A27" s="152">
        <f t="shared" si="8"/>
        <v>8</v>
      </c>
      <c r="B27" s="160"/>
      <c r="C27" s="84" t="str">
        <f>IF(B27=0,"",LOOKUP($B27,'Course List'!$C$6:$C$1017,'Course List'!D$6:D$1017))</f>
        <v/>
      </c>
      <c r="D27" s="84" t="str">
        <f>IF(B27=0,"",LOOKUP($B27,'Course List'!$C$6:$C$1017,'Course List'!E$6:E$1017))</f>
        <v/>
      </c>
      <c r="E27" s="83" t="str">
        <f>IF(B27=0,"",LOOKUP($B27,'Course List'!$C$6:$C$1017,'Course List'!F$6:F$1017))</f>
        <v/>
      </c>
      <c r="F27" s="84" t="str">
        <f>IF(B27=0,"",LOOKUP($B27,'Course List'!$C$6:$C$1017,'Course List'!G$6:G$1017))</f>
        <v/>
      </c>
      <c r="G27" s="84" t="str">
        <f>IF(B27=0,"",LOOKUP($B27,'Course List'!$C$6:$C$1017,'Course List'!H$6:H$1017))</f>
        <v/>
      </c>
      <c r="H27" s="48"/>
      <c r="I27" s="50"/>
      <c r="J27" s="36" t="str">
        <f>IF(H27=0,"",LOOKUP(H27,'GPA Table'!$B$5:$B$16,'GPA Table'!$E$5:$E$16))</f>
        <v/>
      </c>
      <c r="K27" s="9"/>
      <c r="L27" s="17">
        <f t="shared" si="6"/>
        <v>0</v>
      </c>
      <c r="M27" s="17">
        <f t="shared" si="7"/>
        <v>0</v>
      </c>
      <c r="N27" s="10"/>
      <c r="O27" s="11"/>
    </row>
    <row r="28" spans="1:15" s="29" customFormat="1" ht="16.2" thickBot="1" x14ac:dyDescent="0.35">
      <c r="A28" s="148"/>
      <c r="B28" s="149" t="str">
        <f>B19</f>
        <v>Semester</v>
      </c>
      <c r="C28" s="149">
        <f>C19+1</f>
        <v>3</v>
      </c>
      <c r="D28" s="149" t="str">
        <f>D19</f>
        <v>Total Credit Hours</v>
      </c>
      <c r="E28" s="149">
        <f>SUM(E29:E36)</f>
        <v>16</v>
      </c>
      <c r="F28" s="150" t="str">
        <f>F10</f>
        <v>FALL</v>
      </c>
      <c r="G28" s="150">
        <f>G19</f>
        <v>2014</v>
      </c>
      <c r="H28" s="45"/>
      <c r="I28" s="46"/>
      <c r="J28" s="55">
        <f>IF(M28=0,0,ROUND(L28/M28,2))</f>
        <v>0</v>
      </c>
      <c r="K28" s="13"/>
      <c r="L28" s="38">
        <f t="shared" ref="L28:M28" si="9">SUM(L29:L36)</f>
        <v>0</v>
      </c>
      <c r="M28" s="39">
        <f t="shared" si="9"/>
        <v>0</v>
      </c>
      <c r="N28" s="14"/>
      <c r="O28" s="12"/>
    </row>
    <row r="29" spans="1:15" s="5" customFormat="1" ht="31.2" x14ac:dyDescent="0.3">
      <c r="A29" s="151">
        <v>1</v>
      </c>
      <c r="B29" s="128" t="s">
        <v>507</v>
      </c>
      <c r="C29" s="129" t="str">
        <f>IF(B29=0,"",LOOKUP($B29,'Course List'!$C$6:$C$1017,'Course List'!D$6:D$1017))</f>
        <v>  057</v>
      </c>
      <c r="D29" s="129" t="str">
        <f>IF(B29=0,"",LOOKUP($B29,'Course List'!$C$6:$C$1017,'Course List'!E$6:E$1017))</f>
        <v> Analytical Mechanics I (w recitation)</v>
      </c>
      <c r="E29" s="129">
        <f>IF(B29=0,"",LOOKUP($B29,'Course List'!$C$6:$C$1017,'Course List'!F$6:F$1017))</f>
        <v>3</v>
      </c>
      <c r="F29" s="129" t="str">
        <f>IF(B29=0,"",LOOKUP($B29,'Course List'!$C$6:$C$1017,'Course List'!G$6:G$1017))</f>
        <v>F &amp; S</v>
      </c>
      <c r="G29" s="129" t="str">
        <f>IF(B29=0,"",LOOKUP($B29,'Course List'!$C$6:$C$1017,'Course List'!H$6:H$1017))</f>
        <v>Prerequisite or concurrent registration: ApSc 2113 (113), Phys 1021 (21)</v>
      </c>
      <c r="H29" s="47"/>
      <c r="I29" s="49"/>
      <c r="J29" s="34" t="str">
        <f>IF(H29=0,"",LOOKUP(H29,'GPA Table'!$B$5:$B$16,'GPA Table'!$E$5:$E$16))</f>
        <v/>
      </c>
      <c r="K29" s="9"/>
      <c r="L29" s="17">
        <f t="shared" ref="L29:L36" si="10">IF(E29=0,0,IF(H29=0,0,J29*E29))</f>
        <v>0</v>
      </c>
      <c r="M29" s="17">
        <f t="shared" ref="M29:M36" si="11">IF(H29=0,0,E29)</f>
        <v>0</v>
      </c>
      <c r="N29" s="10"/>
      <c r="O29" s="11"/>
    </row>
    <row r="30" spans="1:15" s="5" customFormat="1" x14ac:dyDescent="0.3">
      <c r="A30" s="151">
        <f>A29+1</f>
        <v>2</v>
      </c>
      <c r="B30" s="130" t="s">
        <v>421</v>
      </c>
      <c r="C30" s="129" t="str">
        <f>IF(B30=0,"",LOOKUP($B30,'Course List'!$C$6:$C$1017,'Course List'!D$6:D$1017))</f>
        <v>  113</v>
      </c>
      <c r="D30" s="129" t="str">
        <f>IF(B30=0,"",LOOKUP($B30,'Course List'!$C$6:$C$1017,'Course List'!E$6:E$1017))</f>
        <v> Engineering Analysis I</v>
      </c>
      <c r="E30" s="129">
        <f>IF(B30=0,"",LOOKUP($B30,'Course List'!$C$6:$C$1017,'Course List'!F$6:F$1017))</f>
        <v>3</v>
      </c>
      <c r="F30" s="129" t="str">
        <f>IF(B30=0,"",LOOKUP($B30,'Course List'!$C$6:$C$1017,'Course List'!G$6:G$1017))</f>
        <v>F &amp; S</v>
      </c>
      <c r="G30" s="129" t="str">
        <f>IF(B30=0,"",LOOKUP($B30,'Course List'!$C$6:$C$1017,'Course List'!H$6:H$1017))</f>
        <v>Math 1232 (32), UW 1020 (20)</v>
      </c>
      <c r="H30" s="47"/>
      <c r="I30" s="49"/>
      <c r="J30" s="35" t="str">
        <f>IF(H30=0,"",LOOKUP(H30,'GPA Table'!$B$5:$B$16,'GPA Table'!$E$5:$E$16))</f>
        <v/>
      </c>
      <c r="K30" s="9"/>
      <c r="L30" s="17">
        <f t="shared" si="10"/>
        <v>0</v>
      </c>
      <c r="M30" s="17">
        <f t="shared" si="11"/>
        <v>0</v>
      </c>
      <c r="N30" s="10"/>
      <c r="O30" s="11"/>
    </row>
    <row r="31" spans="1:15" s="5" customFormat="1" x14ac:dyDescent="0.3">
      <c r="A31" s="151">
        <f t="shared" ref="A31:A36" si="12">A30+1</f>
        <v>3</v>
      </c>
      <c r="B31" s="128" t="s">
        <v>7</v>
      </c>
      <c r="C31" s="129" t="str">
        <f>IF(B31=0,"",LOOKUP($B31,'Course List'!$C$6:$C$1017,'Course List'!D$6:D$1017))</f>
        <v>---</v>
      </c>
      <c r="D31" s="129" t="str">
        <f>IF(B31=0,"",LOOKUP($B31,'Course List'!$C$6:$C$1017,'Course List'!E$6:E$1017))</f>
        <v>See the H/SS List</v>
      </c>
      <c r="E31" s="129">
        <f>IF(B31=0,"",LOOKUP($B31,'Course List'!$C$6:$C$1017,'Course List'!F$6:F$1017))</f>
        <v>3</v>
      </c>
      <c r="F31" s="129" t="str">
        <f>IF(B31=0,"",LOOKUP($B31,'Course List'!$C$6:$C$1017,'Course List'!G$6:G$1017))</f>
        <v>F &amp; S</v>
      </c>
      <c r="G31" s="129" t="str">
        <f>IF(B31=0,"",LOOKUP($B31,'Course List'!$C$6:$C$1017,'Course List'!H$6:H$1017))</f>
        <v xml:space="preserve"> ---</v>
      </c>
      <c r="H31" s="47"/>
      <c r="I31" s="49"/>
      <c r="J31" s="35" t="str">
        <f>IF(H31=0,"",LOOKUP(H31,'GPA Table'!$B$5:$B$16,'GPA Table'!$E$5:$E$16))</f>
        <v/>
      </c>
      <c r="K31" s="9"/>
      <c r="L31" s="17">
        <f t="shared" si="10"/>
        <v>0</v>
      </c>
      <c r="M31" s="17">
        <f t="shared" si="11"/>
        <v>0</v>
      </c>
      <c r="N31" s="10"/>
      <c r="O31" s="11"/>
    </row>
    <row r="32" spans="1:15" s="5" customFormat="1" ht="17.399999999999999" customHeight="1" x14ac:dyDescent="0.3">
      <c r="A32" s="151">
        <f t="shared" si="12"/>
        <v>4</v>
      </c>
      <c r="B32" s="128" t="s">
        <v>75</v>
      </c>
      <c r="C32" s="129">
        <f>IF(B32=0,"",LOOKUP($B32,'Course List'!$C$6:$C$1017,'Course List'!D$6:D$1017))</f>
        <v>32</v>
      </c>
      <c r="D32" s="129" t="str">
        <f>IF(B32=0,"",LOOKUP($B32,'Course List'!$C$6:$C$1017,'Course List'!E$6:E$1017))</f>
        <v>Single-Variable Calculus II</v>
      </c>
      <c r="E32" s="129">
        <f>IF(B32=0,"",LOOKUP($B32,'Course List'!$C$6:$C$1017,'Course List'!F$6:F$1017))</f>
        <v>3</v>
      </c>
      <c r="F32" s="129" t="str">
        <f>IF(B32=0,"",LOOKUP($B32,'Course List'!$C$6:$C$1017,'Course List'!G$6:G$1017))</f>
        <v>F &amp; S</v>
      </c>
      <c r="G32" s="129" t="str">
        <f>IF(B32=0,"",LOOKUP($B32,'Course List'!$C$6:$C$1017,'Course List'!H$6:H$1017))</f>
        <v>Math 1221 (21) or 1231 (31)</v>
      </c>
      <c r="H32" s="47"/>
      <c r="I32" s="49"/>
      <c r="J32" s="35" t="str">
        <f>IF(H32=0,"",LOOKUP(H32,'GPA Table'!$B$5:$B$16,'GPA Table'!$E$5:$E$16))</f>
        <v/>
      </c>
      <c r="K32" s="9"/>
      <c r="L32" s="17">
        <f t="shared" si="10"/>
        <v>0</v>
      </c>
      <c r="M32" s="17">
        <f t="shared" si="11"/>
        <v>0</v>
      </c>
      <c r="N32" s="10"/>
      <c r="O32" s="11"/>
    </row>
    <row r="33" spans="1:15" s="5" customFormat="1" x14ac:dyDescent="0.3">
      <c r="A33" s="151">
        <f t="shared" si="12"/>
        <v>5</v>
      </c>
      <c r="B33" s="128" t="s">
        <v>422</v>
      </c>
      <c r="C33" s="129">
        <f>IF(B33=0,"",LOOKUP($B33,'Course List'!$C$6:$C$1017,'Course List'!D$6:D$1017))</f>
        <v>22</v>
      </c>
      <c r="D33" s="129" t="str">
        <f>IF(B33=0,"",LOOKUP($B33,'Course List'!$C$6:$C$1017,'Course List'!E$6:E$1017))</f>
        <v>University Physics II</v>
      </c>
      <c r="E33" s="129">
        <f>IF(B33=0,"",LOOKUP($B33,'Course List'!$C$6:$C$1017,'Course List'!F$6:F$1017))</f>
        <v>4</v>
      </c>
      <c r="F33" s="129" t="str">
        <f>IF(B33=0,"",LOOKUP($B33,'Course List'!$C$6:$C$1017,'Course List'!G$6:G$1017))</f>
        <v>F &amp; S</v>
      </c>
      <c r="G33" s="129" t="str">
        <f>IF(B33=0,"",LOOKUP($B33,'Course List'!$C$6:$C$1017,'Course List'!H$6:H$1017))</f>
        <v>Phys 1021 (21)</v>
      </c>
      <c r="H33" s="47"/>
      <c r="I33" s="49"/>
      <c r="J33" s="35" t="str">
        <f>IF(H33=0,"",LOOKUP(H33,'GPA Table'!$B$5:$B$16,'GPA Table'!$E$5:$E$16))</f>
        <v/>
      </c>
      <c r="K33" s="9"/>
      <c r="L33" s="17">
        <f t="shared" si="10"/>
        <v>0</v>
      </c>
      <c r="M33" s="17">
        <f t="shared" si="11"/>
        <v>0</v>
      </c>
      <c r="N33" s="10"/>
      <c r="O33" s="11"/>
    </row>
    <row r="34" spans="1:15" s="5" customFormat="1" x14ac:dyDescent="0.3">
      <c r="A34" s="151">
        <f t="shared" si="12"/>
        <v>6</v>
      </c>
      <c r="B34" s="158"/>
      <c r="C34" s="83" t="str">
        <f>IF(B34=0,"",LOOKUP($B34,'Course List'!$C$6:$C$1017,'Course List'!D$6:D$1017))</f>
        <v/>
      </c>
      <c r="D34" s="83" t="str">
        <f>IF(B34=0,"",LOOKUP($B34,'Course List'!$C$6:$C$1017,'Course List'!E$6:E$1017))</f>
        <v/>
      </c>
      <c r="E34" s="83" t="str">
        <f>IF(B34=0,"",LOOKUP($B34,'Course List'!$C$6:$C$1017,'Course List'!F$6:F$1017))</f>
        <v/>
      </c>
      <c r="F34" s="83" t="str">
        <f>IF(B34=0,"",LOOKUP($B34,'Course List'!$C$6:$C$1017,'Course List'!G$6:G$1017))</f>
        <v/>
      </c>
      <c r="G34" s="83" t="str">
        <f>IF(B34=0,"",LOOKUP($B34,'Course List'!$C$6:$C$1017,'Course List'!H$6:H$1017))</f>
        <v/>
      </c>
      <c r="H34" s="47"/>
      <c r="I34" s="49"/>
      <c r="J34" s="35" t="str">
        <f>IF(H34=0,"",LOOKUP(H34,'GPA Table'!$B$5:$B$16,'GPA Table'!$E$5:$E$16))</f>
        <v/>
      </c>
      <c r="K34" s="9"/>
      <c r="L34" s="17">
        <f t="shared" si="10"/>
        <v>0</v>
      </c>
      <c r="M34" s="17">
        <f t="shared" si="11"/>
        <v>0</v>
      </c>
      <c r="N34" s="10"/>
      <c r="O34" s="11"/>
    </row>
    <row r="35" spans="1:15" s="5" customFormat="1" x14ac:dyDescent="0.3">
      <c r="A35" s="151">
        <f t="shared" si="12"/>
        <v>7</v>
      </c>
      <c r="B35" s="158"/>
      <c r="C35" s="83" t="str">
        <f>IF(B35=0,"",LOOKUP($B35,'Course List'!$C$6:$C$1017,'Course List'!D$6:D$1017))</f>
        <v/>
      </c>
      <c r="D35" s="83" t="str">
        <f>IF(B35=0,"",LOOKUP($B35,'Course List'!$C$6:$C$1017,'Course List'!E$6:E$1017))</f>
        <v/>
      </c>
      <c r="E35" s="83" t="str">
        <f>IF(B35=0,"",LOOKUP($B35,'Course List'!$C$6:$C$1017,'Course List'!F$6:F$1017))</f>
        <v/>
      </c>
      <c r="F35" s="83" t="str">
        <f>IF(B35=0,"",LOOKUP($B35,'Course List'!$C$6:$C$1017,'Course List'!G$6:G$1017))</f>
        <v/>
      </c>
      <c r="G35" s="83" t="str">
        <f>IF(B35=0,"",LOOKUP($B35,'Course List'!$C$6:$C$1017,'Course List'!H$6:H$1017))</f>
        <v/>
      </c>
      <c r="H35" s="47"/>
      <c r="I35" s="49"/>
      <c r="J35" s="35" t="str">
        <f>IF(H35=0,"",LOOKUP(H35,'GPA Table'!$B$5:$B$16,'GPA Table'!$E$5:$E$16))</f>
        <v/>
      </c>
      <c r="K35" s="9"/>
      <c r="L35" s="17">
        <f t="shared" si="10"/>
        <v>0</v>
      </c>
      <c r="M35" s="17">
        <f t="shared" si="11"/>
        <v>0</v>
      </c>
      <c r="N35" s="10"/>
      <c r="O35" s="11"/>
    </row>
    <row r="36" spans="1:15" s="5" customFormat="1" ht="16.2" thickBot="1" x14ac:dyDescent="0.35">
      <c r="A36" s="152">
        <f t="shared" si="12"/>
        <v>8</v>
      </c>
      <c r="B36" s="160"/>
      <c r="C36" s="84" t="str">
        <f>IF(B36=0,"",LOOKUP($B36,'Course List'!$C$6:$C$1017,'Course List'!D$6:D$1017))</f>
        <v/>
      </c>
      <c r="D36" s="84" t="str">
        <f>IF(B36=0,"",LOOKUP($B36,'Course List'!$C$6:$C$1017,'Course List'!E$6:E$1017))</f>
        <v/>
      </c>
      <c r="E36" s="83" t="str">
        <f>IF(B36=0,"",LOOKUP($B36,'Course List'!$C$6:$C$1017,'Course List'!F$6:F$1017))</f>
        <v/>
      </c>
      <c r="F36" s="84" t="str">
        <f>IF(B36=0,"",LOOKUP($B36,'Course List'!$C$6:$C$1017,'Course List'!G$6:G$1017))</f>
        <v/>
      </c>
      <c r="G36" s="84" t="str">
        <f>IF(B36=0,"",LOOKUP($B36,'Course List'!$C$6:$C$1017,'Course List'!H$6:H$1017))</f>
        <v/>
      </c>
      <c r="H36" s="48"/>
      <c r="I36" s="50"/>
      <c r="J36" s="36" t="str">
        <f>IF(H36=0,"",LOOKUP(H36,'GPA Table'!$B$5:$B$16,'GPA Table'!$E$5:$E$16))</f>
        <v/>
      </c>
      <c r="K36" s="9"/>
      <c r="L36" s="17">
        <f t="shared" si="10"/>
        <v>0</v>
      </c>
      <c r="M36" s="17">
        <f t="shared" si="11"/>
        <v>0</v>
      </c>
      <c r="N36" s="10"/>
      <c r="O36" s="11"/>
    </row>
    <row r="37" spans="1:15" s="29" customFormat="1" ht="16.2" thickBot="1" x14ac:dyDescent="0.35">
      <c r="A37" s="148"/>
      <c r="B37" s="149" t="str">
        <f>B28</f>
        <v>Semester</v>
      </c>
      <c r="C37" s="149">
        <f>C28+1</f>
        <v>4</v>
      </c>
      <c r="D37" s="149" t="str">
        <f>D28</f>
        <v>Total Credit Hours</v>
      </c>
      <c r="E37" s="149">
        <f>SUM(E38:E45)</f>
        <v>18</v>
      </c>
      <c r="F37" s="150" t="str">
        <f>F19</f>
        <v>SPRING</v>
      </c>
      <c r="G37" s="150">
        <f>G28+1</f>
        <v>2015</v>
      </c>
      <c r="H37" s="45"/>
      <c r="I37" s="46"/>
      <c r="J37" s="55">
        <f>IF(M37=0,0,ROUND(L37/M37,2))</f>
        <v>0</v>
      </c>
      <c r="K37" s="13"/>
      <c r="L37" s="38">
        <f t="shared" ref="L37:M37" si="13">SUM(L38:L45)</f>
        <v>0</v>
      </c>
      <c r="M37" s="39">
        <f t="shared" si="13"/>
        <v>0</v>
      </c>
      <c r="N37" s="14"/>
      <c r="O37" s="12"/>
    </row>
    <row r="38" spans="1:15" s="5" customFormat="1" x14ac:dyDescent="0.3">
      <c r="A38" s="151">
        <v>1</v>
      </c>
      <c r="B38" s="128" t="s">
        <v>423</v>
      </c>
      <c r="C38" s="129" t="str">
        <f>IF(B38=0,"",LOOKUP($B38,'Course List'!$C$6:$C$1017,'Course List'!D$6:D$1017))</f>
        <v>  058</v>
      </c>
      <c r="D38" s="129" t="str">
        <f>IF(B38=0,"",LOOKUP($B38,'Course List'!$C$6:$C$1017,'Course List'!E$6:E$1017))</f>
        <v> Analytical Mechanics II (w recitation)</v>
      </c>
      <c r="E38" s="129">
        <f>IF(B38=0,"",LOOKUP($B38,'Course List'!$C$6:$C$1017,'Course List'!F$6:F$1017))</f>
        <v>3</v>
      </c>
      <c r="F38" s="129" t="str">
        <f>IF(B38=0,"",LOOKUP($B38,'Course List'!$C$6:$C$1017,'Course List'!G$6:G$1017))</f>
        <v>F &amp; S</v>
      </c>
      <c r="G38" s="129" t="str">
        <f>IF(B38=0,"",LOOKUP($B38,'Course List'!$C$6:$C$1017,'Course List'!H$6:H$1017))</f>
        <v>ApSc 2057 (57)</v>
      </c>
      <c r="H38" s="47"/>
      <c r="I38" s="49"/>
      <c r="J38" s="34" t="str">
        <f>IF(H38=0,"",LOOKUP(H38,'GPA Table'!$B$5:$B$16,'GPA Table'!$E$5:$E$16))</f>
        <v/>
      </c>
      <c r="K38" s="9"/>
      <c r="L38" s="17">
        <f t="shared" ref="L38:L45" si="14">IF(E38=0,0,IF(H38=0,0,J38*E38))</f>
        <v>0</v>
      </c>
      <c r="M38" s="17">
        <f t="shared" ref="M38:M45" si="15">IF(H38=0,0,E38)</f>
        <v>0</v>
      </c>
      <c r="N38" s="10"/>
      <c r="O38" s="11"/>
    </row>
    <row r="39" spans="1:15" s="5" customFormat="1" x14ac:dyDescent="0.3">
      <c r="A39" s="151">
        <f>A38+1</f>
        <v>2</v>
      </c>
      <c r="B39" s="130" t="s">
        <v>297</v>
      </c>
      <c r="C39" s="129" t="str">
        <f>IF(B39=0,"",LOOKUP($B39,'Course List'!$C$6:$C$1017,'Course List'!D$6:D$1017))</f>
        <v>  117</v>
      </c>
      <c r="D39" s="129" t="str">
        <f>IF(B39=0,"",LOOKUP($B39,'Course List'!$C$6:$C$1017,'Course List'!E$6:E$1017))</f>
        <v> Engineering Computations (w recitation)</v>
      </c>
      <c r="E39" s="129">
        <f>IF(B39=0,"",LOOKUP($B39,'Course List'!$C$6:$C$1017,'Course List'!F$6:F$1017))</f>
        <v>3</v>
      </c>
      <c r="F39" s="129" t="str">
        <f>IF(B39=0,"",LOOKUP($B39,'Course List'!$C$6:$C$1017,'Course List'!G$6:G$1017))</f>
        <v>S</v>
      </c>
      <c r="G39" s="129" t="str">
        <f>IF(B39=0,"",LOOKUP($B39,'Course List'!$C$6:$C$1017,'Course List'!H$6:H$1017))</f>
        <v>CSCI 1121</v>
      </c>
      <c r="H39" s="47"/>
      <c r="I39" s="49"/>
      <c r="J39" s="35" t="str">
        <f>IF(H39=0,"",LOOKUP(H39,'GPA Table'!$B$5:$B$16,'GPA Table'!$E$5:$E$16))</f>
        <v/>
      </c>
      <c r="K39" s="9"/>
      <c r="L39" s="17">
        <f t="shared" si="14"/>
        <v>0</v>
      </c>
      <c r="M39" s="17">
        <f t="shared" si="15"/>
        <v>0</v>
      </c>
      <c r="N39" s="10"/>
      <c r="O39" s="11"/>
    </row>
    <row r="40" spans="1:15" s="5" customFormat="1" x14ac:dyDescent="0.3">
      <c r="A40" s="151">
        <f t="shared" ref="A40:A42" si="16">A39+1</f>
        <v>3</v>
      </c>
      <c r="B40" s="128" t="s">
        <v>298</v>
      </c>
      <c r="C40" s="129" t="str">
        <f>IF(B40=0,"",LOOKUP($B40,'Course List'!$C$6:$C$1017,'Course List'!D$6:D$1017))</f>
        <v>  120</v>
      </c>
      <c r="D40" s="129" t="str">
        <f>IF(B40=0,"",LOOKUP($B40,'Course List'!$C$6:$C$1017,'Course List'!E$6:E$1017))</f>
        <v> Intro to Mechanics of Solids</v>
      </c>
      <c r="E40" s="129">
        <f>IF(B40=0,"",LOOKUP($B40,'Course List'!$C$6:$C$1017,'Course List'!F$6:F$1017))</f>
        <v>3</v>
      </c>
      <c r="F40" s="129" t="str">
        <f>IF(B40=0,"",LOOKUP($B40,'Course List'!$C$6:$C$1017,'Course List'!G$6:G$1017))</f>
        <v>F &amp; S</v>
      </c>
      <c r="G40" s="129" t="str">
        <f>IF(B40=0,"",LOOKUP($B40,'Course List'!$C$6:$C$1017,'Course List'!H$6:H$1017))</f>
        <v>ApSc 2057 (57), ApSc 2113 (113)</v>
      </c>
      <c r="H40" s="47"/>
      <c r="I40" s="49"/>
      <c r="J40" s="35" t="str">
        <f>IF(H40=0,"",LOOKUP(H40,'GPA Table'!$B$5:$B$16,'GPA Table'!$E$5:$E$16))</f>
        <v/>
      </c>
      <c r="K40" s="9"/>
      <c r="L40" s="17">
        <f t="shared" si="14"/>
        <v>0</v>
      </c>
      <c r="M40" s="17">
        <f t="shared" si="15"/>
        <v>0</v>
      </c>
      <c r="N40" s="10"/>
      <c r="O40" s="11"/>
    </row>
    <row r="41" spans="1:15" s="5" customFormat="1" ht="17.399999999999999" customHeight="1" x14ac:dyDescent="0.3">
      <c r="A41" s="151">
        <f t="shared" si="16"/>
        <v>4</v>
      </c>
      <c r="B41" s="128" t="s">
        <v>306</v>
      </c>
      <c r="C41" s="129" t="str">
        <f>IF(B41=0,"",LOOKUP($B41,'Course List'!$C$6:$C$1017,'Course List'!D$6:D$1017))</f>
        <v>  170</v>
      </c>
      <c r="D41" s="129" t="str">
        <f>IF(B41=0,"",LOOKUP($B41,'Course List'!$C$6:$C$1017,'Course List'!E$6:E$1017))</f>
        <v> Intro to Transportation Engine</v>
      </c>
      <c r="E41" s="129">
        <f>IF(B41=0,"",LOOKUP($B41,'Course List'!$C$6:$C$1017,'Course List'!F$6:F$1017))</f>
        <v>3</v>
      </c>
      <c r="F41" s="129" t="str">
        <f>IF(B41=0,"",LOOKUP($B41,'Course List'!$C$6:$C$1017,'Course List'!G$6:G$1017))</f>
        <v>S</v>
      </c>
      <c r="G41" s="129" t="str">
        <f>IF(B41=0,"",LOOKUP($B41,'Course List'!$C$6:$C$1017,'Course List'!H$6:H$1017))</f>
        <v>Math 2233 (33)</v>
      </c>
      <c r="H41" s="47"/>
      <c r="I41" s="49"/>
      <c r="J41" s="35" t="str">
        <f>IF(H41=0,"",LOOKUP(H41,'GPA Table'!$B$5:$B$16,'GPA Table'!$E$5:$E$16))</f>
        <v/>
      </c>
      <c r="K41" s="9"/>
      <c r="L41" s="17">
        <f t="shared" si="14"/>
        <v>0</v>
      </c>
      <c r="M41" s="17">
        <f t="shared" si="15"/>
        <v>0</v>
      </c>
      <c r="N41" s="10"/>
      <c r="O41" s="11"/>
    </row>
    <row r="42" spans="1:15" s="5" customFormat="1" x14ac:dyDescent="0.3">
      <c r="A42" s="151">
        <f t="shared" si="16"/>
        <v>5</v>
      </c>
      <c r="B42" s="128" t="s">
        <v>424</v>
      </c>
      <c r="C42" s="129">
        <f>IF(B42=0,"",LOOKUP($B42,'Course List'!$C$6:$C$1017,'Course List'!D$6:D$1017))</f>
        <v>1</v>
      </c>
      <c r="D42" s="129" t="str">
        <f>IF(B42=0,"",LOOKUP($B42,'Course List'!$C$6:$C$1017,'Course List'!E$6:E$1017))</f>
        <v>Physical Geology</v>
      </c>
      <c r="E42" s="129">
        <f>IF(B42=0,"",LOOKUP($B42,'Course List'!$C$6:$C$1017,'Course List'!F$6:F$1017))</f>
        <v>3</v>
      </c>
      <c r="F42" s="129" t="str">
        <f>IF(B42=0,"",LOOKUP($B42,'Course List'!$C$6:$C$1017,'Course List'!G$6:G$1017))</f>
        <v>F &amp; S</v>
      </c>
      <c r="G42" s="129" t="str">
        <f>IF(B42=0,"",LOOKUP($B42,'Course List'!$C$6:$C$1017,'Course List'!H$6:H$1017))</f>
        <v xml:space="preserve"> ---</v>
      </c>
      <c r="H42" s="47"/>
      <c r="I42" s="49"/>
      <c r="J42" s="35" t="str">
        <f>IF(H42=0,"",LOOKUP(H42,'GPA Table'!$B$5:$B$16,'GPA Table'!$E$5:$E$16))</f>
        <v/>
      </c>
      <c r="K42" s="9"/>
      <c r="L42" s="17">
        <f t="shared" si="14"/>
        <v>0</v>
      </c>
      <c r="M42" s="17">
        <f t="shared" si="15"/>
        <v>0</v>
      </c>
      <c r="N42" s="10"/>
      <c r="O42" s="11"/>
    </row>
    <row r="43" spans="1:15" s="5" customFormat="1" x14ac:dyDescent="0.3">
      <c r="A43" s="151">
        <f>A42+1</f>
        <v>6</v>
      </c>
      <c r="B43" s="128" t="s">
        <v>11</v>
      </c>
      <c r="C43" s="129" t="str">
        <f>IF(B43=0,"",LOOKUP($B43,'Course List'!$C$6:$C$1017,'Course List'!D$6:D$1017))</f>
        <v>---</v>
      </c>
      <c r="D43" s="129" t="str">
        <f>IF(B43=0,"",LOOKUP($B43,'Course List'!$C$6:$C$1017,'Course List'!E$6:E$1017))</f>
        <v>See the H/SS List</v>
      </c>
      <c r="E43" s="129">
        <f>IF(B43=0,"",LOOKUP($B43,'Course List'!$C$6:$C$1017,'Course List'!F$6:F$1017))</f>
        <v>3</v>
      </c>
      <c r="F43" s="129" t="str">
        <f>IF(B43=0,"",LOOKUP($B43,'Course List'!$C$6:$C$1017,'Course List'!G$6:G$1017))</f>
        <v>F &amp; S</v>
      </c>
      <c r="G43" s="129" t="str">
        <f>IF(B43=0,"",LOOKUP($B43,'Course List'!$C$6:$C$1017,'Course List'!H$6:H$1017))</f>
        <v xml:space="preserve"> ---</v>
      </c>
      <c r="H43" s="47"/>
      <c r="I43" s="49"/>
      <c r="J43" s="35" t="str">
        <f>IF(H43=0,"",LOOKUP(H43,'GPA Table'!$B$5:$B$16,'GPA Table'!$E$5:$E$16))</f>
        <v/>
      </c>
      <c r="K43" s="9"/>
      <c r="L43" s="17">
        <f t="shared" si="14"/>
        <v>0</v>
      </c>
      <c r="M43" s="17">
        <f t="shared" si="15"/>
        <v>0</v>
      </c>
      <c r="N43" s="10"/>
      <c r="O43" s="11"/>
    </row>
    <row r="44" spans="1:15" s="5" customFormat="1" x14ac:dyDescent="0.3">
      <c r="A44" s="151">
        <f>A43+1</f>
        <v>7</v>
      </c>
      <c r="B44" s="158"/>
      <c r="C44" s="83" t="str">
        <f>IF(B44=0,"",LOOKUP($B44,'Course List'!$C$6:$C$1017,'Course List'!D$6:D$1017))</f>
        <v/>
      </c>
      <c r="D44" s="83" t="str">
        <f>IF(B44=0,"",LOOKUP($B44,'Course List'!$C$6:$C$1017,'Course List'!E$6:E$1017))</f>
        <v/>
      </c>
      <c r="E44" s="83" t="str">
        <f>IF(B44=0,"",LOOKUP($B44,'Course List'!$C$6:$C$1017,'Course List'!F$6:F$1017))</f>
        <v/>
      </c>
      <c r="F44" s="83" t="str">
        <f>IF(B44=0,"",LOOKUP($B44,'Course List'!$C$6:$C$1017,'Course List'!G$6:G$1017))</f>
        <v/>
      </c>
      <c r="G44" s="83" t="str">
        <f>IF(B44=0,"",LOOKUP($B44,'Course List'!$C$6:$C$1017,'Course List'!H$6:H$1017))</f>
        <v/>
      </c>
      <c r="H44" s="47"/>
      <c r="I44" s="49"/>
      <c r="J44" s="35" t="str">
        <f>IF(H44=0,"",LOOKUP(H44,'GPA Table'!$B$5:$B$16,'GPA Table'!$E$5:$E$16))</f>
        <v/>
      </c>
      <c r="K44" s="9"/>
      <c r="L44" s="17">
        <f t="shared" si="14"/>
        <v>0</v>
      </c>
      <c r="M44" s="17">
        <f t="shared" si="15"/>
        <v>0</v>
      </c>
      <c r="N44" s="10"/>
      <c r="O44" s="11"/>
    </row>
    <row r="45" spans="1:15" s="5" customFormat="1" ht="16.2" thickBot="1" x14ac:dyDescent="0.35">
      <c r="A45" s="152">
        <f t="shared" ref="A45" si="17">A44+1</f>
        <v>8</v>
      </c>
      <c r="B45" s="160"/>
      <c r="C45" s="84" t="str">
        <f>IF(B45=0,"",LOOKUP($B45,'Course List'!$C$6:$C$1017,'Course List'!D$6:D$1017))</f>
        <v/>
      </c>
      <c r="D45" s="84" t="str">
        <f>IF(B45=0,"",LOOKUP($B45,'Course List'!$C$6:$C$1017,'Course List'!E$6:E$1017))</f>
        <v/>
      </c>
      <c r="E45" s="83" t="str">
        <f>IF(B45=0,"",LOOKUP($B45,'Course List'!$C$6:$C$1017,'Course List'!F$6:F$1017))</f>
        <v/>
      </c>
      <c r="F45" s="84" t="str">
        <f>IF(B45=0,"",LOOKUP($B45,'Course List'!$C$6:$C$1017,'Course List'!G$6:G$1017))</f>
        <v/>
      </c>
      <c r="G45" s="84" t="str">
        <f>IF(B45=0,"",LOOKUP($B45,'Course List'!$C$6:$C$1017,'Course List'!H$6:H$1017))</f>
        <v/>
      </c>
      <c r="H45" s="48"/>
      <c r="I45" s="50"/>
      <c r="J45" s="36" t="str">
        <f>IF(H45=0,"",LOOKUP(H45,'GPA Table'!$B$5:$B$16,'GPA Table'!$E$5:$E$16))</f>
        <v/>
      </c>
      <c r="K45" s="9"/>
      <c r="L45" s="17">
        <f t="shared" si="14"/>
        <v>0</v>
      </c>
      <c r="M45" s="17">
        <f t="shared" si="15"/>
        <v>0</v>
      </c>
      <c r="N45" s="10"/>
      <c r="O45" s="11"/>
    </row>
    <row r="46" spans="1:15" s="29" customFormat="1" ht="16.2" thickBot="1" x14ac:dyDescent="0.35">
      <c r="A46" s="148"/>
      <c r="B46" s="149" t="str">
        <f>B37</f>
        <v>Semester</v>
      </c>
      <c r="C46" s="149">
        <f>C37+1</f>
        <v>5</v>
      </c>
      <c r="D46" s="149" t="str">
        <f>D37</f>
        <v>Total Credit Hours</v>
      </c>
      <c r="E46" s="149">
        <f>SUM(E47:E54)</f>
        <v>18</v>
      </c>
      <c r="F46" s="150" t="str">
        <f>F28</f>
        <v>FALL</v>
      </c>
      <c r="G46" s="150">
        <f>G37</f>
        <v>2015</v>
      </c>
      <c r="H46" s="45"/>
      <c r="I46" s="46"/>
      <c r="J46" s="55">
        <f>IF(M46=0,0,ROUND(L46/M46,2))</f>
        <v>0</v>
      </c>
      <c r="K46" s="13"/>
      <c r="L46" s="38">
        <f t="shared" ref="L46:M46" si="18">SUM(L47:L54)</f>
        <v>0</v>
      </c>
      <c r="M46" s="39">
        <f t="shared" si="18"/>
        <v>0</v>
      </c>
      <c r="N46" s="14"/>
      <c r="O46" s="12"/>
    </row>
    <row r="47" spans="1:15" s="5" customFormat="1" x14ac:dyDescent="0.3">
      <c r="A47" s="151">
        <v>1</v>
      </c>
      <c r="B47" s="128" t="s">
        <v>425</v>
      </c>
      <c r="C47" s="129">
        <f>IF(B47=0,"",LOOKUP($B47,'Course List'!$C$6:$C$1017,'Course List'!D$6:D$1017))</f>
        <v>115</v>
      </c>
      <c r="D47" s="129" t="str">
        <f>IF(B47=0,"",LOOKUP($B47,'Course List'!$C$6:$C$1017,'Course List'!E$6:E$1017))</f>
        <v>Engineering Analysis III</v>
      </c>
      <c r="E47" s="129">
        <f>IF(B47=0,"",LOOKUP($B47,'Course List'!$C$6:$C$1017,'Course List'!F$6:F$1017))</f>
        <v>3</v>
      </c>
      <c r="F47" s="129" t="str">
        <f>IF(B47=0,"",LOOKUP($B47,'Course List'!$C$6:$C$1017,'Course List'!G$6:G$1017))</f>
        <v>F &amp; S</v>
      </c>
      <c r="G47" s="129" t="str">
        <f>IF(B47=0,"",LOOKUP($B47,'Course List'!$C$6:$C$1017,'Course List'!H$6:H$1017))</f>
        <v>Math 1232 (32), UW 1020 (20)</v>
      </c>
      <c r="H47" s="47"/>
      <c r="I47" s="49"/>
      <c r="J47" s="34" t="str">
        <f>IF(H47=0,"",LOOKUP(H47,'GPA Table'!$B$5:$B$16,'GPA Table'!$E$5:$E$16))</f>
        <v/>
      </c>
      <c r="K47" s="9"/>
      <c r="L47" s="17">
        <f t="shared" ref="L47:L54" si="19">IF(E47=0,0,IF(H47=0,0,J47*E47))</f>
        <v>0</v>
      </c>
      <c r="M47" s="17">
        <f t="shared" ref="M47:M54" si="20">IF(H47=0,0,E47)</f>
        <v>0</v>
      </c>
      <c r="N47" s="10"/>
      <c r="O47" s="11"/>
    </row>
    <row r="48" spans="1:15" s="5" customFormat="1" x14ac:dyDescent="0.3">
      <c r="A48" s="151">
        <f>A47+1</f>
        <v>2</v>
      </c>
      <c r="B48" s="130" t="s">
        <v>307</v>
      </c>
      <c r="C48" s="129" t="str">
        <f>IF(B48=0,"",LOOKUP($B48,'Course List'!$C$6:$C$1017,'Course List'!D$6:D$1017))</f>
        <v>  166</v>
      </c>
      <c r="D48" s="129" t="str">
        <f>IF(B48=0,"",LOOKUP($B48,'Course List'!$C$6:$C$1017,'Course List'!E$6:E$1017))</f>
        <v> Materials Engineering</v>
      </c>
      <c r="E48" s="129">
        <f>IF(B48=0,"",LOOKUP($B48,'Course List'!$C$6:$C$1017,'Course List'!F$6:F$1017))</f>
        <v>2</v>
      </c>
      <c r="F48" s="129" t="str">
        <f>IF(B48=0,"",LOOKUP($B48,'Course List'!$C$6:$C$1017,'Course List'!G$6:G$1017))</f>
        <v>F</v>
      </c>
      <c r="G48" s="129" t="str">
        <f>IF(B48=0,"",LOOKUP($B48,'Course List'!$C$6:$C$1017,'Course List'!H$6:H$1017))</f>
        <v xml:space="preserve">CE 2220 (120) </v>
      </c>
      <c r="H48" s="47"/>
      <c r="I48" s="49"/>
      <c r="J48" s="35" t="str">
        <f>IF(H48=0,"",LOOKUP(H48,'GPA Table'!$B$5:$B$16,'GPA Table'!$E$5:$E$16))</f>
        <v/>
      </c>
      <c r="K48" s="9"/>
      <c r="L48" s="17">
        <f t="shared" si="19"/>
        <v>0</v>
      </c>
      <c r="M48" s="17">
        <f t="shared" si="20"/>
        <v>0</v>
      </c>
      <c r="N48" s="10"/>
      <c r="O48" s="11"/>
    </row>
    <row r="49" spans="1:15" s="5" customFormat="1" x14ac:dyDescent="0.3">
      <c r="A49" s="151">
        <f t="shared" ref="A49:A51" si="21">A48+1</f>
        <v>3</v>
      </c>
      <c r="B49" s="128" t="s">
        <v>308</v>
      </c>
      <c r="C49" s="129" t="str">
        <f>IF(B49=0,"",LOOKUP($B49,'Course List'!$C$6:$C$1017,'Course List'!D$6:D$1017))</f>
        <v>  167W</v>
      </c>
      <c r="D49" s="129" t="str">
        <f>IF(B49=0,"",LOOKUP($B49,'Course List'!$C$6:$C$1017,'Course List'!E$6:E$1017))</f>
        <v> Mechanics of Materials Lab (WID)</v>
      </c>
      <c r="E49" s="129">
        <f>IF(B49=0,"",LOOKUP($B49,'Course List'!$C$6:$C$1017,'Course List'!F$6:F$1017))</f>
        <v>1</v>
      </c>
      <c r="F49" s="129" t="str">
        <f>IF(B49=0,"",LOOKUP($B49,'Course List'!$C$6:$C$1017,'Course List'!G$6:G$1017))</f>
        <v>F</v>
      </c>
      <c r="G49" s="129" t="str">
        <f>IF(B49=0,"",LOOKUP($B49,'Course List'!$C$6:$C$1017,'Course List'!H$6:H$1017))</f>
        <v xml:space="preserve">CE 2220 (120) </v>
      </c>
      <c r="H49" s="47"/>
      <c r="I49" s="49"/>
      <c r="J49" s="35" t="str">
        <f>IF(H49=0,"",LOOKUP(H49,'GPA Table'!$B$5:$B$16,'GPA Table'!$E$5:$E$16))</f>
        <v/>
      </c>
      <c r="K49" s="9"/>
      <c r="L49" s="17">
        <f t="shared" si="19"/>
        <v>0</v>
      </c>
      <c r="M49" s="17">
        <f t="shared" si="20"/>
        <v>0</v>
      </c>
      <c r="N49" s="10"/>
      <c r="O49" s="11"/>
    </row>
    <row r="50" spans="1:15" s="5" customFormat="1" ht="17.399999999999999" customHeight="1" x14ac:dyDescent="0.3">
      <c r="A50" s="151">
        <f t="shared" si="21"/>
        <v>4</v>
      </c>
      <c r="B50" s="128" t="s">
        <v>309</v>
      </c>
      <c r="C50" s="129" t="str">
        <f>IF(B50=0,"",LOOKUP($B50,'Course List'!$C$6:$C$1017,'Course List'!D$6:D$1017))</f>
        <v>  121</v>
      </c>
      <c r="D50" s="129" t="str">
        <f>IF(B50=0,"",LOOKUP($B50,'Course List'!$C$6:$C$1017,'Course List'!E$6:E$1017))</f>
        <v> Structural Theory I (w recitation)</v>
      </c>
      <c r="E50" s="129">
        <f>IF(B50=0,"",LOOKUP($B50,'Course List'!$C$6:$C$1017,'Course List'!F$6:F$1017))</f>
        <v>3</v>
      </c>
      <c r="F50" s="129" t="str">
        <f>IF(B50=0,"",LOOKUP($B50,'Course List'!$C$6:$C$1017,'Course List'!G$6:G$1017))</f>
        <v>F</v>
      </c>
      <c r="G50" s="129" t="str">
        <f>IF(B50=0,"",LOOKUP($B50,'Course List'!$C$6:$C$1017,'Course List'!H$6:H$1017))</f>
        <v>CE 2210 (117), CE 2220 (120)</v>
      </c>
      <c r="H50" s="47"/>
      <c r="I50" s="49"/>
      <c r="J50" s="35" t="str">
        <f>IF(H50=0,"",LOOKUP(H50,'GPA Table'!$B$5:$B$16,'GPA Table'!$E$5:$E$16))</f>
        <v/>
      </c>
      <c r="K50" s="9"/>
      <c r="L50" s="17">
        <f t="shared" si="19"/>
        <v>0</v>
      </c>
      <c r="M50" s="17">
        <f t="shared" si="20"/>
        <v>0</v>
      </c>
      <c r="N50" s="10"/>
      <c r="O50" s="11"/>
    </row>
    <row r="51" spans="1:15" s="5" customFormat="1" ht="31.2" x14ac:dyDescent="0.3">
      <c r="A51" s="151">
        <f t="shared" si="21"/>
        <v>5</v>
      </c>
      <c r="B51" s="128" t="s">
        <v>316</v>
      </c>
      <c r="C51" s="129" t="str">
        <f>IF(B51=0,"",LOOKUP($B51,'Course List'!$C$6:$C$1017,'Course List'!D$6:D$1017))</f>
        <v>  171</v>
      </c>
      <c r="D51" s="129" t="str">
        <f>IF(B51=0,"",LOOKUP($B51,'Course List'!$C$6:$C$1017,'Course List'!E$6:E$1017))</f>
        <v> Highway Engineering &amp; Design</v>
      </c>
      <c r="E51" s="129">
        <f>IF(B51=0,"",LOOKUP($B51,'Course List'!$C$6:$C$1017,'Course List'!F$6:F$1017))</f>
        <v>3</v>
      </c>
      <c r="F51" s="129" t="str">
        <f>IF(B51=0,"",LOOKUP($B51,'Course List'!$C$6:$C$1017,'Course List'!G$6:G$1017))</f>
        <v>F</v>
      </c>
      <c r="G51" s="129" t="str">
        <f>IF(B51=0,"",LOOKUP($B51,'Course List'!$C$6:$C$1017,'Course List'!H$6:H$1017))</f>
        <v>Math 2233 (33) or ApSc 3115 (115), CE 2220 (120)</v>
      </c>
      <c r="H51" s="47"/>
      <c r="I51" s="49"/>
      <c r="J51" s="35" t="str">
        <f>IF(H51=0,"",LOOKUP(H51,'GPA Table'!$B$5:$B$16,'GPA Table'!$E$5:$E$16))</f>
        <v/>
      </c>
      <c r="K51" s="9"/>
      <c r="L51" s="17">
        <f t="shared" si="19"/>
        <v>0</v>
      </c>
      <c r="M51" s="17">
        <f t="shared" si="20"/>
        <v>0</v>
      </c>
      <c r="N51" s="10"/>
      <c r="O51" s="11"/>
    </row>
    <row r="52" spans="1:15" s="5" customFormat="1" x14ac:dyDescent="0.3">
      <c r="A52" s="151">
        <f>A51+1</f>
        <v>6</v>
      </c>
      <c r="B52" s="128" t="s">
        <v>13</v>
      </c>
      <c r="C52" s="129" t="str">
        <f>IF(B52=0,"",LOOKUP($B52,'Course List'!$C$6:$C$1017,'Course List'!D$6:D$1017))</f>
        <v>---</v>
      </c>
      <c r="D52" s="129" t="str">
        <f>IF(B52=0,"",LOOKUP($B52,'Course List'!$C$6:$C$1017,'Course List'!E$6:E$1017))</f>
        <v>See the H/SS List</v>
      </c>
      <c r="E52" s="129">
        <f>IF(B52=0,"",LOOKUP($B52,'Course List'!$C$6:$C$1017,'Course List'!F$6:F$1017))</f>
        <v>3</v>
      </c>
      <c r="F52" s="129" t="str">
        <f>IF(B52=0,"",LOOKUP($B52,'Course List'!$C$6:$C$1017,'Course List'!G$6:G$1017))</f>
        <v>F &amp; S</v>
      </c>
      <c r="G52" s="129" t="str">
        <f>IF(B52=0,"",LOOKUP($B52,'Course List'!$C$6:$C$1017,'Course List'!H$6:H$1017))</f>
        <v xml:space="preserve"> ---</v>
      </c>
      <c r="H52" s="47"/>
      <c r="I52" s="49"/>
      <c r="J52" s="35" t="str">
        <f>IF(H52=0,"",LOOKUP(H52,'GPA Table'!$B$5:$B$16,'GPA Table'!$E$5:$E$16))</f>
        <v/>
      </c>
      <c r="K52" s="9"/>
      <c r="L52" s="17">
        <f t="shared" si="19"/>
        <v>0</v>
      </c>
      <c r="M52" s="17">
        <f t="shared" si="20"/>
        <v>0</v>
      </c>
      <c r="N52" s="10"/>
      <c r="O52" s="11"/>
    </row>
    <row r="53" spans="1:15" s="5" customFormat="1" x14ac:dyDescent="0.3">
      <c r="A53" s="151">
        <f>A52+1</f>
        <v>7</v>
      </c>
      <c r="B53" s="128" t="s">
        <v>286</v>
      </c>
      <c r="C53" s="129">
        <f>IF(B53=0,"",LOOKUP($B53,'Course List'!$C$6:$C$1017,'Course List'!D$6:D$1017))</f>
        <v>126</v>
      </c>
      <c r="D53" s="129" t="str">
        <f>IF(B53=0,"",LOOKUP($B53,'Course List'!$C$6:$C$1017,'Course List'!E$6:E$1017))</f>
        <v>Fluid Mechanics</v>
      </c>
      <c r="E53" s="129">
        <f>IF(B53=0,"",LOOKUP($B53,'Course List'!$C$6:$C$1017,'Course List'!F$6:F$1017))</f>
        <v>3</v>
      </c>
      <c r="F53" s="129" t="str">
        <f>IF(B53=0,"",LOOKUP($B53,'Course List'!$C$6:$C$1017,'Course List'!G$6:G$1017))</f>
        <v>F</v>
      </c>
      <c r="G53" s="129" t="str">
        <f>IF(B53=0,"",LOOKUP($B53,'Course List'!$C$6:$C$1017,'Course List'!H$6:H$1017))</f>
        <v>ApSc 2058 (58)</v>
      </c>
      <c r="H53" s="47"/>
      <c r="I53" s="49"/>
      <c r="J53" s="35" t="str">
        <f>IF(H53=0,"",LOOKUP(H53,'GPA Table'!$B$5:$B$16,'GPA Table'!$E$5:$E$16))</f>
        <v/>
      </c>
      <c r="K53" s="9"/>
      <c r="L53" s="17">
        <f t="shared" si="19"/>
        <v>0</v>
      </c>
      <c r="M53" s="17">
        <f t="shared" si="20"/>
        <v>0</v>
      </c>
      <c r="N53" s="10"/>
      <c r="O53" s="11"/>
    </row>
    <row r="54" spans="1:15" s="5" customFormat="1" ht="16.2" thickBot="1" x14ac:dyDescent="0.35">
      <c r="A54" s="152">
        <f t="shared" ref="A54" si="22">A53+1</f>
        <v>8</v>
      </c>
      <c r="B54" s="160"/>
      <c r="C54" s="84" t="str">
        <f>IF(B54=0,"",LOOKUP($B54,'Course List'!$C$6:$C$1017,'Course List'!D$6:D$1017))</f>
        <v/>
      </c>
      <c r="D54" s="84" t="str">
        <f>IF(B54=0,"",LOOKUP($B54,'Course List'!$C$6:$C$1017,'Course List'!E$6:E$1017))</f>
        <v/>
      </c>
      <c r="E54" s="83" t="str">
        <f>IF(B54=0,"",LOOKUP($B54,'Course List'!$C$6:$C$1017,'Course List'!F$6:F$1017))</f>
        <v/>
      </c>
      <c r="F54" s="84" t="str">
        <f>IF(B54=0,"",LOOKUP($B54,'Course List'!$C$6:$C$1017,'Course List'!G$6:G$1017))</f>
        <v/>
      </c>
      <c r="G54" s="84" t="str">
        <f>IF(B54=0,"",LOOKUP($B54,'Course List'!$C$6:$C$1017,'Course List'!H$6:H$1017))</f>
        <v/>
      </c>
      <c r="H54" s="48"/>
      <c r="I54" s="50"/>
      <c r="J54" s="36" t="str">
        <f>IF(H54=0,"",LOOKUP(H54,'GPA Table'!$B$5:$B$16,'GPA Table'!$E$5:$E$16))</f>
        <v/>
      </c>
      <c r="K54" s="9"/>
      <c r="L54" s="17">
        <f t="shared" si="19"/>
        <v>0</v>
      </c>
      <c r="M54" s="17">
        <f t="shared" si="20"/>
        <v>0</v>
      </c>
      <c r="N54" s="10"/>
      <c r="O54" s="11"/>
    </row>
    <row r="55" spans="1:15" s="29" customFormat="1" ht="16.2" thickBot="1" x14ac:dyDescent="0.35">
      <c r="A55" s="148"/>
      <c r="B55" s="149" t="str">
        <f>B46</f>
        <v>Semester</v>
      </c>
      <c r="C55" s="149">
        <f>C46+1</f>
        <v>6</v>
      </c>
      <c r="D55" s="149" t="str">
        <f>D46</f>
        <v>Total Credit Hours</v>
      </c>
      <c r="E55" s="149">
        <f>SUM(E56:E63)</f>
        <v>17</v>
      </c>
      <c r="F55" s="150" t="str">
        <f>F37</f>
        <v>SPRING</v>
      </c>
      <c r="G55" s="150">
        <f>G46+1</f>
        <v>2016</v>
      </c>
      <c r="H55" s="45"/>
      <c r="I55" s="46"/>
      <c r="J55" s="55">
        <f>IF(M55=0,0,ROUND(L55/M55,2))</f>
        <v>0</v>
      </c>
      <c r="K55" s="13"/>
      <c r="L55" s="38">
        <f t="shared" ref="L55:M55" si="23">SUM(L56:L63)</f>
        <v>0</v>
      </c>
      <c r="M55" s="39">
        <f t="shared" si="23"/>
        <v>0</v>
      </c>
      <c r="N55" s="14"/>
      <c r="O55" s="12"/>
    </row>
    <row r="56" spans="1:15" s="5" customFormat="1" x14ac:dyDescent="0.3">
      <c r="A56" s="151">
        <v>1</v>
      </c>
      <c r="B56" s="128" t="s">
        <v>310</v>
      </c>
      <c r="C56" s="129" t="str">
        <f>IF(B56=0,"",LOOKUP($B56,'Course List'!$C$6:$C$1017,'Course List'!D$6:D$1017))</f>
        <v>  122</v>
      </c>
      <c r="D56" s="129" t="str">
        <f>IF(B56=0,"",LOOKUP($B56,'Course List'!$C$6:$C$1017,'Course List'!E$6:E$1017))</f>
        <v> Structural Theory II (w recitation)</v>
      </c>
      <c r="E56" s="129">
        <f>IF(B56=0,"",LOOKUP($B56,'Course List'!$C$6:$C$1017,'Course List'!F$6:F$1017))</f>
        <v>3</v>
      </c>
      <c r="F56" s="129" t="str">
        <f>IF(B56=0,"",LOOKUP($B56,'Course List'!$C$6:$C$1017,'Course List'!G$6:G$1017))</f>
        <v>S</v>
      </c>
      <c r="G56" s="129" t="str">
        <f>IF(B56=0,"",LOOKUP($B56,'Course List'!$C$6:$C$1017,'Course List'!H$6:H$1017))</f>
        <v>CE 3230 (121)</v>
      </c>
      <c r="H56" s="47"/>
      <c r="I56" s="49"/>
      <c r="J56" s="34" t="str">
        <f>IF(H56=0,"",LOOKUP(H56,'GPA Table'!$B$5:$B$16,'GPA Table'!$E$5:$E$16))</f>
        <v/>
      </c>
      <c r="K56" s="9"/>
      <c r="L56" s="17">
        <f t="shared" ref="L56:L63" si="24">IF(E56=0,0,IF(H56=0,0,J56*E56))</f>
        <v>0</v>
      </c>
      <c r="M56" s="17">
        <f t="shared" ref="M56:M63" si="25">IF(H56=0,0,E56)</f>
        <v>0</v>
      </c>
      <c r="N56" s="10"/>
      <c r="O56" s="11"/>
    </row>
    <row r="57" spans="1:15" s="5" customFormat="1" x14ac:dyDescent="0.3">
      <c r="A57" s="151">
        <f>A56+1</f>
        <v>2</v>
      </c>
      <c r="B57" s="130" t="s">
        <v>311</v>
      </c>
      <c r="C57" s="129" t="str">
        <f>IF(B57=0,"",LOOKUP($B57,'Course List'!$C$6:$C$1017,'Course List'!D$6:D$1017))</f>
        <v>  192</v>
      </c>
      <c r="D57" s="129" t="str">
        <f>IF(B57=0,"",LOOKUP($B57,'Course List'!$C$6:$C$1017,'Course List'!E$6:E$1017))</f>
        <v> Reinforced Concrete Structures</v>
      </c>
      <c r="E57" s="129">
        <f>IF(B57=0,"",LOOKUP($B57,'Course List'!$C$6:$C$1017,'Course List'!F$6:F$1017))</f>
        <v>3</v>
      </c>
      <c r="F57" s="129" t="str">
        <f>IF(B57=0,"",LOOKUP($B57,'Course List'!$C$6:$C$1017,'Course List'!G$6:G$1017))</f>
        <v>S</v>
      </c>
      <c r="G57" s="129" t="str">
        <f>IF(B57=0,"",LOOKUP($B57,'Course List'!$C$6:$C$1017,'Course List'!H$6:H$1017))</f>
        <v>Concurrent Registration CE 3240 (122)</v>
      </c>
      <c r="H57" s="47"/>
      <c r="I57" s="49"/>
      <c r="J57" s="35" t="str">
        <f>IF(H57=0,"",LOOKUP(H57,'GPA Table'!$B$5:$B$16,'GPA Table'!$E$5:$E$16))</f>
        <v/>
      </c>
      <c r="K57" s="9"/>
      <c r="L57" s="17">
        <f t="shared" si="24"/>
        <v>0</v>
      </c>
      <c r="M57" s="17">
        <f t="shared" si="25"/>
        <v>0</v>
      </c>
      <c r="N57" s="10"/>
      <c r="O57" s="11"/>
    </row>
    <row r="58" spans="1:15" s="5" customFormat="1" x14ac:dyDescent="0.3">
      <c r="A58" s="151">
        <f t="shared" ref="A58:A60" si="26">A57+1</f>
        <v>3</v>
      </c>
      <c r="B58" s="128" t="s">
        <v>312</v>
      </c>
      <c r="C58" s="129" t="str">
        <f>IF(B58=0,"",LOOKUP($B58,'Course List'!$C$6:$C$1017,'Course List'!D$6:D$1017))</f>
        <v>  194</v>
      </c>
      <c r="D58" s="129" t="str">
        <f>IF(B58=0,"",LOOKUP($B58,'Course List'!$C$6:$C$1017,'Course List'!E$6:E$1017))</f>
        <v> Envir Eng I:Water Resourc&amp;Qual</v>
      </c>
      <c r="E58" s="129">
        <f>IF(B58=0,"",LOOKUP($B58,'Course List'!$C$6:$C$1017,'Course List'!F$6:F$1017))</f>
        <v>3</v>
      </c>
      <c r="F58" s="129" t="str">
        <f>IF(B58=0,"",LOOKUP($B58,'Course List'!$C$6:$C$1017,'Course List'!G$6:G$1017))</f>
        <v>S</v>
      </c>
      <c r="G58" s="129" t="str">
        <f>IF(B58=0,"",LOOKUP($B58,'Course List'!$C$6:$C$1017,'Course List'!H$6:H$1017))</f>
        <v>CE3610 (193)</v>
      </c>
      <c r="H58" s="47"/>
      <c r="I58" s="49"/>
      <c r="J58" s="35" t="str">
        <f>IF(H58=0,"",LOOKUP(H58,'GPA Table'!$B$5:$B$16,'GPA Table'!$E$5:$E$16))</f>
        <v/>
      </c>
      <c r="K58" s="9"/>
      <c r="L58" s="17">
        <f t="shared" si="24"/>
        <v>0</v>
      </c>
      <c r="M58" s="17">
        <f t="shared" si="25"/>
        <v>0</v>
      </c>
      <c r="N58" s="10"/>
      <c r="O58" s="11"/>
    </row>
    <row r="59" spans="1:15" s="5" customFormat="1" ht="17.399999999999999" customHeight="1" x14ac:dyDescent="0.3">
      <c r="A59" s="151">
        <f t="shared" si="26"/>
        <v>4</v>
      </c>
      <c r="B59" s="128" t="s">
        <v>313</v>
      </c>
      <c r="C59" s="129" t="str">
        <f>IF(B59=0,"",LOOKUP($B59,'Course List'!$C$6:$C$1017,'Course List'!D$6:D$1017))</f>
        <v>  189</v>
      </c>
      <c r="D59" s="129" t="str">
        <f>IF(B59=0,"",LOOKUP($B59,'Course List'!$C$6:$C$1017,'Course List'!E$6:E$1017))</f>
        <v> Environmental Engineering Lab</v>
      </c>
      <c r="E59" s="129">
        <f>IF(B59=0,"",LOOKUP($B59,'Course List'!$C$6:$C$1017,'Course List'!F$6:F$1017))</f>
        <v>1</v>
      </c>
      <c r="F59" s="129" t="str">
        <f>IF(B59=0,"",LOOKUP($B59,'Course List'!$C$6:$C$1017,'Course List'!G$6:G$1017))</f>
        <v>S</v>
      </c>
      <c r="G59" s="129" t="str">
        <f>IF(B59=0,"",LOOKUP($B59,'Course List'!$C$6:$C$1017,'Course List'!H$6:H$1017))</f>
        <v>CE3610 (193)</v>
      </c>
      <c r="H59" s="47"/>
      <c r="I59" s="49"/>
      <c r="J59" s="35" t="str">
        <f>IF(H59=0,"",LOOKUP(H59,'GPA Table'!$B$5:$B$16,'GPA Table'!$E$5:$E$16))</f>
        <v/>
      </c>
      <c r="K59" s="9"/>
      <c r="L59" s="17">
        <f t="shared" si="24"/>
        <v>0</v>
      </c>
      <c r="M59" s="17">
        <f t="shared" si="25"/>
        <v>0</v>
      </c>
      <c r="N59" s="10"/>
      <c r="O59" s="11"/>
    </row>
    <row r="60" spans="1:15" s="5" customFormat="1" x14ac:dyDescent="0.3">
      <c r="A60" s="151">
        <f t="shared" si="26"/>
        <v>5</v>
      </c>
      <c r="B60" s="128" t="s">
        <v>314</v>
      </c>
      <c r="C60" s="129" t="str">
        <f>IF(B60=0,"",LOOKUP($B60,'Course List'!$C$6:$C$1017,'Course List'!D$6:D$1017))</f>
        <v>  193</v>
      </c>
      <c r="D60" s="129" t="str">
        <f>IF(B60=0,"",LOOKUP($B60,'Course List'!$C$6:$C$1017,'Course List'!E$6:E$1017))</f>
        <v> Hydraulics</v>
      </c>
      <c r="E60" s="129">
        <f>IF(B60=0,"",LOOKUP($B60,'Course List'!$C$6:$C$1017,'Course List'!F$6:F$1017))</f>
        <v>3</v>
      </c>
      <c r="F60" s="129" t="str">
        <f>IF(B60=0,"",LOOKUP($B60,'Course List'!$C$6:$C$1017,'Course List'!G$6:G$1017))</f>
        <v>S</v>
      </c>
      <c r="G60" s="129" t="str">
        <f>IF(B60=0,"",LOOKUP($B60,'Course List'!$C$6:$C$1017,'Course List'!H$6:H$1017))</f>
        <v>MAE 3126</v>
      </c>
      <c r="H60" s="47"/>
      <c r="I60" s="49"/>
      <c r="J60" s="35" t="str">
        <f>IF(H60=0,"",LOOKUP(H60,'GPA Table'!$B$5:$B$16,'GPA Table'!$E$5:$E$16))</f>
        <v/>
      </c>
      <c r="K60" s="9"/>
      <c r="L60" s="17">
        <f t="shared" si="24"/>
        <v>0</v>
      </c>
      <c r="M60" s="17">
        <f t="shared" si="25"/>
        <v>0</v>
      </c>
      <c r="N60" s="10"/>
      <c r="O60" s="11"/>
    </row>
    <row r="61" spans="1:15" s="5" customFormat="1" x14ac:dyDescent="0.3">
      <c r="A61" s="151">
        <f>A60+1</f>
        <v>6</v>
      </c>
      <c r="B61" s="128" t="s">
        <v>315</v>
      </c>
      <c r="C61" s="129" t="str">
        <f>IF(B61=0,"",LOOKUP($B61,'Course List'!$C$6:$C$1017,'Course List'!D$6:D$1017))</f>
        <v>  188</v>
      </c>
      <c r="D61" s="129" t="str">
        <f>IF(B61=0,"",LOOKUP($B61,'Course List'!$C$6:$C$1017,'Course List'!E$6:E$1017))</f>
        <v> Hydraulics Laboratory</v>
      </c>
      <c r="E61" s="129">
        <f>IF(B61=0,"",LOOKUP($B61,'Course List'!$C$6:$C$1017,'Course List'!F$6:F$1017))</f>
        <v>1</v>
      </c>
      <c r="F61" s="129" t="str">
        <f>IF(B61=0,"",LOOKUP($B61,'Course List'!$C$6:$C$1017,'Course List'!G$6:G$1017))</f>
        <v>S</v>
      </c>
      <c r="G61" s="129" t="str">
        <f>IF(B61=0,"",LOOKUP($B61,'Course List'!$C$6:$C$1017,'Course List'!H$6:H$1017))</f>
        <v>CE 3610 (193)</v>
      </c>
      <c r="H61" s="47"/>
      <c r="I61" s="49"/>
      <c r="J61" s="35" t="str">
        <f>IF(H61=0,"",LOOKUP(H61,'GPA Table'!$B$5:$B$16,'GPA Table'!$E$5:$E$16))</f>
        <v/>
      </c>
      <c r="K61" s="9"/>
      <c r="L61" s="17">
        <f t="shared" si="24"/>
        <v>0</v>
      </c>
      <c r="M61" s="17">
        <f t="shared" si="25"/>
        <v>0</v>
      </c>
      <c r="N61" s="10"/>
      <c r="O61" s="11"/>
    </row>
    <row r="62" spans="1:15" s="5" customFormat="1" x14ac:dyDescent="0.3">
      <c r="A62" s="151">
        <f>A61+1</f>
        <v>7</v>
      </c>
      <c r="B62" s="128" t="s">
        <v>495</v>
      </c>
      <c r="C62" s="129" t="str">
        <f>IF(B62=0,"",LOOKUP($B62,'Course List'!$C$6:$C$1017,'Course List'!D$6:D$1017))</f>
        <v> 183</v>
      </c>
      <c r="D62" s="129" t="str">
        <f>IF(B62=0,"",LOOKUP($B62,'Course List'!$C$6:$C$1017,'Course List'!E$6:E$1017))</f>
        <v>Statistical Computing Packages</v>
      </c>
      <c r="E62" s="129">
        <f>IF(B62=0,"",LOOKUP($B62,'Course List'!$C$6:$C$1017,'Course List'!F$6:F$1017))</f>
        <v>3</v>
      </c>
      <c r="F62" s="129" t="str">
        <f>IF(B62=0,"",LOOKUP($B62,'Course List'!$C$6:$C$1017,'Course List'!G$6:G$1017))</f>
        <v>S</v>
      </c>
      <c r="G62" s="129" t="str">
        <f>IF(B62=0,"",LOOKUP($B62,'Course List'!$C$6:$C$1017,'Course List'!H$6:H$1017))</f>
        <v xml:space="preserve"> ---</v>
      </c>
      <c r="H62" s="47"/>
      <c r="I62" s="49"/>
      <c r="J62" s="35" t="str">
        <f>IF(H62=0,"",LOOKUP(H62,'GPA Table'!$B$5:$B$16,'GPA Table'!$E$5:$E$16))</f>
        <v/>
      </c>
      <c r="K62" s="9"/>
      <c r="L62" s="17">
        <f t="shared" si="24"/>
        <v>0</v>
      </c>
      <c r="M62" s="17">
        <f t="shared" si="25"/>
        <v>0</v>
      </c>
      <c r="N62" s="10"/>
      <c r="O62" s="11"/>
    </row>
    <row r="63" spans="1:15" s="5" customFormat="1" ht="16.2" thickBot="1" x14ac:dyDescent="0.35">
      <c r="A63" s="152">
        <f t="shared" ref="A63" si="27">A62+1</f>
        <v>8</v>
      </c>
      <c r="B63" s="160"/>
      <c r="C63" s="84" t="str">
        <f>IF(B63=0,"",LOOKUP($B63,'Course List'!$C$6:$C$1017,'Course List'!D$6:D$1017))</f>
        <v/>
      </c>
      <c r="D63" s="84" t="str">
        <f>IF(B63=0,"",LOOKUP($B63,'Course List'!$C$6:$C$1017,'Course List'!E$6:E$1017))</f>
        <v/>
      </c>
      <c r="E63" s="83" t="str">
        <f>IF(B63=0,"",LOOKUP($B63,'Course List'!$C$6:$C$1017,'Course List'!F$6:F$1017))</f>
        <v/>
      </c>
      <c r="F63" s="84" t="str">
        <f>IF(B63=0,"",LOOKUP($B63,'Course List'!$C$6:$C$1017,'Course List'!G$6:G$1017))</f>
        <v/>
      </c>
      <c r="G63" s="84" t="str">
        <f>IF(B63=0,"",LOOKUP($B63,'Course List'!$C$6:$C$1017,'Course List'!H$6:H$1017))</f>
        <v/>
      </c>
      <c r="H63" s="48"/>
      <c r="I63" s="50"/>
      <c r="J63" s="36" t="str">
        <f>IF(H63=0,"",LOOKUP(H63,'GPA Table'!$B$5:$B$16,'GPA Table'!$E$5:$E$16))</f>
        <v/>
      </c>
      <c r="K63" s="9"/>
      <c r="L63" s="17">
        <f t="shared" si="24"/>
        <v>0</v>
      </c>
      <c r="M63" s="17">
        <f t="shared" si="25"/>
        <v>0</v>
      </c>
      <c r="N63" s="10"/>
      <c r="O63" s="11"/>
    </row>
    <row r="64" spans="1:15" s="29" customFormat="1" ht="16.2" thickBot="1" x14ac:dyDescent="0.35">
      <c r="A64" s="148"/>
      <c r="B64" s="149" t="str">
        <f>B55</f>
        <v>Semester</v>
      </c>
      <c r="C64" s="149">
        <f>C55+1</f>
        <v>7</v>
      </c>
      <c r="D64" s="149" t="str">
        <f>D55</f>
        <v>Total Credit Hours</v>
      </c>
      <c r="E64" s="149">
        <f>SUM(E65:E72)</f>
        <v>16</v>
      </c>
      <c r="F64" s="150" t="str">
        <f>F46</f>
        <v>FALL</v>
      </c>
      <c r="G64" s="150">
        <f>G55</f>
        <v>2016</v>
      </c>
      <c r="H64" s="45"/>
      <c r="I64" s="46"/>
      <c r="J64" s="55">
        <f>IF(M64=0,0,ROUND(L64/M64,2))</f>
        <v>0</v>
      </c>
      <c r="K64" s="13"/>
      <c r="L64" s="38">
        <f t="shared" ref="L64:M64" si="28">SUM(L65:L72)</f>
        <v>0</v>
      </c>
      <c r="M64" s="39">
        <f t="shared" si="28"/>
        <v>0</v>
      </c>
      <c r="N64" s="14"/>
      <c r="O64" s="12"/>
    </row>
    <row r="65" spans="1:15" s="5" customFormat="1" x14ac:dyDescent="0.3">
      <c r="A65" s="151">
        <v>1</v>
      </c>
      <c r="B65" s="128" t="s">
        <v>317</v>
      </c>
      <c r="C65" s="129" t="str">
        <f>IF(B65=0,"",LOOKUP($B65,'Course List'!$C$6:$C$1017,'Course List'!D$6:D$1017))</f>
        <v>  191</v>
      </c>
      <c r="D65" s="129" t="str">
        <f>IF(B65=0,"",LOOKUP($B65,'Course List'!$C$6:$C$1017,'Course List'!E$6:E$1017))</f>
        <v> Metal Structures</v>
      </c>
      <c r="E65" s="129">
        <f>IF(B65=0,"",LOOKUP($B65,'Course List'!$C$6:$C$1017,'Course List'!F$6:F$1017))</f>
        <v>3</v>
      </c>
      <c r="F65" s="129" t="str">
        <f>IF(B65=0,"",LOOKUP($B65,'Course List'!$C$6:$C$1017,'Course List'!G$6:G$1017))</f>
        <v>F</v>
      </c>
      <c r="G65" s="129" t="str">
        <f>IF(B65=0,"",LOOKUP($B65,'Course List'!$C$6:$C$1017,'Course List'!H$6:H$1017))</f>
        <v>CE 3240 (122)</v>
      </c>
      <c r="H65" s="47"/>
      <c r="I65" s="49"/>
      <c r="J65" s="34" t="str">
        <f>IF(H65=0,"",LOOKUP(H65,'GPA Table'!$B$5:$B$16,'GPA Table'!$E$5:$E$16))</f>
        <v/>
      </c>
      <c r="K65" s="9"/>
      <c r="L65" s="17">
        <f t="shared" ref="L65:L72" si="29">IF(E65=0,0,IF(H65=0,0,J65*E65))</f>
        <v>0</v>
      </c>
      <c r="M65" s="17">
        <f t="shared" ref="M65:M72" si="30">IF(H65=0,0,E65)</f>
        <v>0</v>
      </c>
      <c r="N65" s="10"/>
      <c r="O65" s="11"/>
    </row>
    <row r="66" spans="1:15" s="5" customFormat="1" x14ac:dyDescent="0.3">
      <c r="A66" s="151">
        <f>A65+1</f>
        <v>2</v>
      </c>
      <c r="B66" s="130" t="s">
        <v>320</v>
      </c>
      <c r="C66" s="129" t="str">
        <f>IF(B66=0,"",LOOKUP($B66,'Course List'!$C$6:$C$1017,'Course List'!D$6:D$1017))</f>
        <v>  168</v>
      </c>
      <c r="D66" s="129" t="str">
        <f>IF(B66=0,"",LOOKUP($B66,'Course List'!$C$6:$C$1017,'Course List'!E$6:E$1017))</f>
        <v> Intro-Geotechnical Engineering</v>
      </c>
      <c r="E66" s="129">
        <f>IF(B66=0,"",LOOKUP($B66,'Course List'!$C$6:$C$1017,'Course List'!F$6:F$1017))</f>
        <v>3</v>
      </c>
      <c r="F66" s="129" t="str">
        <f>IF(B66=0,"",LOOKUP($B66,'Course List'!$C$6:$C$1017,'Course List'!G$6:G$1017))</f>
        <v>F</v>
      </c>
      <c r="G66" s="129" t="str">
        <f>IF(B66=0,"",LOOKUP($B66,'Course List'!$C$6:$C$1017,'Course List'!H$6:H$1017))</f>
        <v>CE 2220 (120), MAE 3126</v>
      </c>
      <c r="H66" s="47"/>
      <c r="I66" s="49"/>
      <c r="J66" s="35" t="str">
        <f>IF(H66=0,"",LOOKUP(H66,'GPA Table'!$B$5:$B$16,'GPA Table'!$E$5:$E$16))</f>
        <v/>
      </c>
      <c r="K66" s="9"/>
      <c r="L66" s="17">
        <f t="shared" si="29"/>
        <v>0</v>
      </c>
      <c r="M66" s="17">
        <f t="shared" si="30"/>
        <v>0</v>
      </c>
      <c r="N66" s="10"/>
      <c r="O66" s="11"/>
    </row>
    <row r="67" spans="1:15" s="5" customFormat="1" x14ac:dyDescent="0.3">
      <c r="A67" s="151">
        <f t="shared" ref="A67:A69" si="31">A66+1</f>
        <v>3</v>
      </c>
      <c r="B67" s="128" t="s">
        <v>321</v>
      </c>
      <c r="C67" s="129" t="str">
        <f>IF(B67=0,"",LOOKUP($B67,'Course List'!$C$6:$C$1017,'Course List'!D$6:D$1017))</f>
        <v>  185</v>
      </c>
      <c r="D67" s="129" t="str">
        <f>IF(B67=0,"",LOOKUP($B67,'Course List'!$C$6:$C$1017,'Course List'!E$6:E$1017))</f>
        <v> Geotechnical Engineering Lab</v>
      </c>
      <c r="E67" s="129">
        <f>IF(B67=0,"",LOOKUP($B67,'Course List'!$C$6:$C$1017,'Course List'!F$6:F$1017))</f>
        <v>1</v>
      </c>
      <c r="F67" s="129" t="str">
        <f>IF(B67=0,"",LOOKUP($B67,'Course List'!$C$6:$C$1017,'Course List'!G$6:G$1017))</f>
        <v>F</v>
      </c>
      <c r="G67" s="129" t="str">
        <f>IF(B67=0,"",LOOKUP($B67,'Course List'!$C$6:$C$1017,'Course List'!H$6:H$1017))</f>
        <v>CE 4410 (168)</v>
      </c>
      <c r="H67" s="47"/>
      <c r="I67" s="49"/>
      <c r="J67" s="35" t="str">
        <f>IF(H67=0,"",LOOKUP(H67,'GPA Table'!$B$5:$B$16,'GPA Table'!$E$5:$E$16))</f>
        <v/>
      </c>
      <c r="K67" s="9"/>
      <c r="L67" s="17">
        <f t="shared" si="29"/>
        <v>0</v>
      </c>
      <c r="M67" s="17">
        <f t="shared" si="30"/>
        <v>0</v>
      </c>
      <c r="N67" s="10"/>
      <c r="O67" s="11"/>
    </row>
    <row r="68" spans="1:15" s="5" customFormat="1" ht="17.399999999999999" customHeight="1" x14ac:dyDescent="0.3">
      <c r="A68" s="151">
        <f t="shared" si="31"/>
        <v>4</v>
      </c>
      <c r="B68" s="128" t="s">
        <v>322</v>
      </c>
      <c r="C68" s="129" t="str">
        <f>IF(B68=0,"",LOOKUP($B68,'Course List'!$C$6:$C$1017,'Course List'!D$6:D$1017))</f>
        <v>  197</v>
      </c>
      <c r="D68" s="129" t="str">
        <f>IF(B68=0,"",LOOKUP($B68,'Course List'!$C$6:$C$1017,'Course List'!E$6:E$1017))</f>
        <v> Env Eng 2:Water Supply/Pollutn</v>
      </c>
      <c r="E68" s="129">
        <f>IF(B68=0,"",LOOKUP($B68,'Course List'!$C$6:$C$1017,'Course List'!F$6:F$1017))</f>
        <v>3</v>
      </c>
      <c r="F68" s="129" t="str">
        <f>IF(B68=0,"",LOOKUP($B68,'Course List'!$C$6:$C$1017,'Course List'!G$6:G$1017))</f>
        <v>F</v>
      </c>
      <c r="G68" s="129" t="str">
        <f>IF(B68=0,"",LOOKUP($B68,'Course List'!$C$6:$C$1017,'Course List'!H$6:H$1017))</f>
        <v>CE 3520 (194)</v>
      </c>
      <c r="H68" s="47"/>
      <c r="I68" s="49"/>
      <c r="J68" s="35" t="str">
        <f>IF(H68=0,"",LOOKUP(H68,'GPA Table'!$B$5:$B$16,'GPA Table'!$E$5:$E$16))</f>
        <v/>
      </c>
      <c r="K68" s="9"/>
      <c r="L68" s="17">
        <f t="shared" si="29"/>
        <v>0</v>
      </c>
      <c r="M68" s="17">
        <f t="shared" si="30"/>
        <v>0</v>
      </c>
      <c r="N68" s="10"/>
      <c r="O68" s="11"/>
    </row>
    <row r="69" spans="1:15" s="5" customFormat="1" x14ac:dyDescent="0.3">
      <c r="A69" s="151">
        <f t="shared" si="31"/>
        <v>5</v>
      </c>
      <c r="B69" s="128" t="s">
        <v>323</v>
      </c>
      <c r="C69" s="129" t="str">
        <f>IF(B69=0,"",LOOKUP($B69,'Course List'!$C$6:$C$1017,'Course List'!D$6:D$1017))</f>
        <v>  195</v>
      </c>
      <c r="D69" s="129" t="str">
        <f>IF(B69=0,"",LOOKUP($B69,'Course List'!$C$6:$C$1017,'Course List'!E$6:E$1017))</f>
        <v> Hydrology &amp; Hydraulic Design</v>
      </c>
      <c r="E69" s="129">
        <f>IF(B69=0,"",LOOKUP($B69,'Course List'!$C$6:$C$1017,'Course List'!F$6:F$1017))</f>
        <v>3</v>
      </c>
      <c r="F69" s="129" t="str">
        <f>IF(B69=0,"",LOOKUP($B69,'Course List'!$C$6:$C$1017,'Course List'!G$6:G$1017))</f>
        <v>F</v>
      </c>
      <c r="G69" s="129" t="str">
        <f>IF(B69=0,"",LOOKUP($B69,'Course List'!$C$6:$C$1017,'Course List'!H$6:H$1017))</f>
        <v>ApSc 3115 (115), CE 3610 (193)</v>
      </c>
      <c r="H69" s="47"/>
      <c r="I69" s="49"/>
      <c r="J69" s="35" t="str">
        <f>IF(H69=0,"",LOOKUP(H69,'GPA Table'!$B$5:$B$16,'GPA Table'!$E$5:$E$16))</f>
        <v/>
      </c>
      <c r="K69" s="9"/>
      <c r="L69" s="17">
        <f t="shared" si="29"/>
        <v>0</v>
      </c>
      <c r="M69" s="17">
        <f t="shared" si="30"/>
        <v>0</v>
      </c>
      <c r="N69" s="10"/>
      <c r="O69" s="11"/>
    </row>
    <row r="70" spans="1:15" s="5" customFormat="1" x14ac:dyDescent="0.3">
      <c r="A70" s="151">
        <f>A69+1</f>
        <v>6</v>
      </c>
      <c r="B70" s="128" t="s">
        <v>14</v>
      </c>
      <c r="C70" s="129" t="str">
        <f>IF(B70=0,"",LOOKUP($B70,'Course List'!$C$6:$C$1017,'Course List'!D$6:D$1017))</f>
        <v>---</v>
      </c>
      <c r="D70" s="129" t="str">
        <f>IF(B70=0,"",LOOKUP($B70,'Course List'!$C$6:$C$1017,'Course List'!E$6:E$1017))</f>
        <v>See the H/SS List</v>
      </c>
      <c r="E70" s="129">
        <f>IF(B70=0,"",LOOKUP($B70,'Course List'!$C$6:$C$1017,'Course List'!F$6:F$1017))</f>
        <v>3</v>
      </c>
      <c r="F70" s="129" t="str">
        <f>IF(B70=0,"",LOOKUP($B70,'Course List'!$C$6:$C$1017,'Course List'!G$6:G$1017))</f>
        <v>F &amp; S</v>
      </c>
      <c r="G70" s="129" t="str">
        <f>IF(B70=0,"",LOOKUP($B70,'Course List'!$C$6:$C$1017,'Course List'!H$6:H$1017))</f>
        <v xml:space="preserve"> ---</v>
      </c>
      <c r="H70" s="47"/>
      <c r="I70" s="49"/>
      <c r="J70" s="35" t="str">
        <f>IF(H70=0,"",LOOKUP(H70,'GPA Table'!$B$5:$B$16,'GPA Table'!$E$5:$E$16))</f>
        <v/>
      </c>
      <c r="K70" s="9"/>
      <c r="L70" s="17">
        <f t="shared" si="29"/>
        <v>0</v>
      </c>
      <c r="M70" s="17">
        <f t="shared" si="30"/>
        <v>0</v>
      </c>
      <c r="N70" s="10"/>
      <c r="O70" s="11"/>
    </row>
    <row r="71" spans="1:15" s="5" customFormat="1" x14ac:dyDescent="0.3">
      <c r="A71" s="151">
        <f>A70+1</f>
        <v>7</v>
      </c>
      <c r="B71" s="158"/>
      <c r="C71" s="83" t="str">
        <f>IF(B71=0,"",LOOKUP($B71,'Course List'!$C$6:$C$1017,'Course List'!D$6:D$1017))</f>
        <v/>
      </c>
      <c r="D71" s="83" t="str">
        <f>IF(B71=0,"",LOOKUP($B71,'Course List'!$C$6:$C$1017,'Course List'!E$6:E$1017))</f>
        <v/>
      </c>
      <c r="E71" s="83" t="str">
        <f>IF(B71=0,"",LOOKUP($B71,'Course List'!$C$6:$C$1017,'Course List'!F$6:F$1017))</f>
        <v/>
      </c>
      <c r="F71" s="83" t="str">
        <f>IF(B71=0,"",LOOKUP($B71,'Course List'!$C$6:$C$1017,'Course List'!G$6:G$1017))</f>
        <v/>
      </c>
      <c r="G71" s="83" t="str">
        <f>IF(B71=0,"",LOOKUP($B71,'Course List'!$C$6:$C$1017,'Course List'!H$6:H$1017))</f>
        <v/>
      </c>
      <c r="H71" s="47"/>
      <c r="I71" s="49"/>
      <c r="J71" s="35" t="str">
        <f>IF(H71=0,"",LOOKUP(H71,'GPA Table'!$B$5:$B$16,'GPA Table'!$E$5:$E$16))</f>
        <v/>
      </c>
      <c r="K71" s="9"/>
      <c r="L71" s="17">
        <f t="shared" si="29"/>
        <v>0</v>
      </c>
      <c r="M71" s="17">
        <f t="shared" si="30"/>
        <v>0</v>
      </c>
      <c r="N71" s="10"/>
      <c r="O71" s="11"/>
    </row>
    <row r="72" spans="1:15" s="5" customFormat="1" ht="16.2" thickBot="1" x14ac:dyDescent="0.35">
      <c r="A72" s="152">
        <f t="shared" ref="A72" si="32">A71+1</f>
        <v>8</v>
      </c>
      <c r="B72" s="160"/>
      <c r="C72" s="84" t="str">
        <f>IF(B72=0,"",LOOKUP($B72,'Course List'!$C$6:$C$1017,'Course List'!D$6:D$1017))</f>
        <v/>
      </c>
      <c r="D72" s="84" t="str">
        <f>IF(B72=0,"",LOOKUP($B72,'Course List'!$C$6:$C$1017,'Course List'!E$6:E$1017))</f>
        <v/>
      </c>
      <c r="E72" s="83" t="str">
        <f>IF(B72=0,"",LOOKUP($B72,'Course List'!$C$6:$C$1017,'Course List'!F$6:F$1017))</f>
        <v/>
      </c>
      <c r="F72" s="84" t="str">
        <f>IF(B72=0,"",LOOKUP($B72,'Course List'!$C$6:$C$1017,'Course List'!G$6:G$1017))</f>
        <v/>
      </c>
      <c r="G72" s="84" t="str">
        <f>IF(B72=0,"",LOOKUP($B72,'Course List'!$C$6:$C$1017,'Course List'!H$6:H$1017))</f>
        <v/>
      </c>
      <c r="H72" s="48"/>
      <c r="I72" s="50"/>
      <c r="J72" s="36" t="str">
        <f>IF(H72=0,"",LOOKUP(H72,'GPA Table'!$B$5:$B$16,'GPA Table'!$E$5:$E$16))</f>
        <v/>
      </c>
      <c r="K72" s="9"/>
      <c r="L72" s="17">
        <f t="shared" si="29"/>
        <v>0</v>
      </c>
      <c r="M72" s="17">
        <f t="shared" si="30"/>
        <v>0</v>
      </c>
      <c r="N72" s="10"/>
      <c r="O72" s="11"/>
    </row>
    <row r="73" spans="1:15" s="29" customFormat="1" ht="16.2" thickBot="1" x14ac:dyDescent="0.35">
      <c r="A73" s="148"/>
      <c r="B73" s="149" t="str">
        <f>B64</f>
        <v>Semester</v>
      </c>
      <c r="C73" s="149">
        <f>C64+1</f>
        <v>8</v>
      </c>
      <c r="D73" s="149" t="str">
        <f>D64</f>
        <v>Total Credit Hours</v>
      </c>
      <c r="E73" s="149">
        <f>SUM(E74:E81)</f>
        <v>15</v>
      </c>
      <c r="F73" s="150" t="str">
        <f>F55</f>
        <v>SPRING</v>
      </c>
      <c r="G73" s="150">
        <f>G64+1</f>
        <v>2017</v>
      </c>
      <c r="H73" s="45"/>
      <c r="I73" s="46"/>
      <c r="J73" s="55">
        <f>IF(M73=0,0,ROUND(L73/M73,2))</f>
        <v>0</v>
      </c>
      <c r="K73" s="13"/>
      <c r="L73" s="38">
        <f t="shared" ref="L73:M73" si="33">SUM(L74:L81)</f>
        <v>0</v>
      </c>
      <c r="M73" s="39">
        <f t="shared" si="33"/>
        <v>0</v>
      </c>
      <c r="N73" s="14"/>
      <c r="O73" s="12"/>
    </row>
    <row r="74" spans="1:15" s="5" customFormat="1" x14ac:dyDescent="0.3">
      <c r="A74" s="151">
        <v>1</v>
      </c>
      <c r="B74" s="128" t="s">
        <v>318</v>
      </c>
      <c r="C74" s="129" t="str">
        <f>IF(B74=0,"",LOOKUP($B74,'Course List'!$C$6:$C$1017,'Course List'!D$6:D$1017))</f>
        <v>  190W</v>
      </c>
      <c r="D74" s="129" t="str">
        <f>IF(B74=0,"",LOOKUP($B74,'Course List'!$C$6:$C$1017,'Course List'!E$6:E$1017))</f>
        <v> Contracts and Specifications (WID)</v>
      </c>
      <c r="E74" s="129">
        <f>IF(B74=0,"",LOOKUP($B74,'Course List'!$C$6:$C$1017,'Course List'!F$6:F$1017))</f>
        <v>3</v>
      </c>
      <c r="F74" s="129" t="str">
        <f>IF(B74=0,"",LOOKUP($B74,'Course List'!$C$6:$C$1017,'Course List'!G$6:G$1017))</f>
        <v>S</v>
      </c>
      <c r="G74" s="129" t="str">
        <f>IF(B74=0,"",LOOKUP($B74,'Course List'!$C$6:$C$1017,'Course List'!H$6:H$1017))</f>
        <v>None</v>
      </c>
      <c r="H74" s="47"/>
      <c r="I74" s="49"/>
      <c r="J74" s="34" t="str">
        <f>IF(H74=0,"",LOOKUP(H74,'GPA Table'!$B$5:$B$16,'GPA Table'!$E$5:$E$16))</f>
        <v/>
      </c>
      <c r="K74" s="9"/>
      <c r="L74" s="17">
        <f t="shared" ref="L74:L81" si="34">IF(E74=0,0,IF(H74=0,0,J74*E74))</f>
        <v>0</v>
      </c>
      <c r="M74" s="17">
        <f t="shared" ref="M74:M81" si="35">IF(H74=0,0,E74)</f>
        <v>0</v>
      </c>
      <c r="N74" s="10"/>
      <c r="O74" s="11"/>
    </row>
    <row r="75" spans="1:15" s="5" customFormat="1" ht="31.2" x14ac:dyDescent="0.3">
      <c r="A75" s="151">
        <f>A74+1</f>
        <v>2</v>
      </c>
      <c r="B75" s="130" t="s">
        <v>319</v>
      </c>
      <c r="C75" s="129" t="str">
        <f>IF(B75=0,"",LOOKUP($B75,'Course List'!$C$6:$C$1017,'Course List'!D$6:D$1017))</f>
        <v>  196</v>
      </c>
      <c r="D75" s="129" t="str">
        <f>IF(B75=0,"",LOOKUP($B75,'Course List'!$C$6:$C$1017,'Course List'!E$6:E$1017))</f>
        <v> Design/Cost Analysis-CE Struct</v>
      </c>
      <c r="E75" s="129">
        <f>IF(B75=0,"",LOOKUP($B75,'Course List'!$C$6:$C$1017,'Course List'!F$6:F$1017))</f>
        <v>3</v>
      </c>
      <c r="F75" s="129" t="str">
        <f>IF(B75=0,"",LOOKUP($B75,'Course List'!$C$6:$C$1017,'Course List'!G$6:G$1017))</f>
        <v>S</v>
      </c>
      <c r="G75" s="129" t="str">
        <f>IF(B75=0,"",LOOKUP($B75,'Course List'!$C$6:$C$1017,'Course List'!H$6:H$1017))</f>
        <v>Successful completion of all CE courses up to the end of the 7th semester</v>
      </c>
      <c r="H75" s="47"/>
      <c r="I75" s="49"/>
      <c r="J75" s="35" t="str">
        <f>IF(H75=0,"",LOOKUP(H75,'GPA Table'!$B$5:$B$16,'GPA Table'!$E$5:$E$16))</f>
        <v/>
      </c>
      <c r="K75" s="9"/>
      <c r="L75" s="17">
        <f t="shared" si="34"/>
        <v>0</v>
      </c>
      <c r="M75" s="17">
        <f t="shared" si="35"/>
        <v>0</v>
      </c>
      <c r="N75" s="10"/>
      <c r="O75" s="11"/>
    </row>
    <row r="76" spans="1:15" s="5" customFormat="1" x14ac:dyDescent="0.3">
      <c r="A76" s="151">
        <f t="shared" ref="A76:A78" si="36">A75+1</f>
        <v>3</v>
      </c>
      <c r="B76" s="128" t="s">
        <v>348</v>
      </c>
      <c r="C76" s="129" t="str">
        <f>IF(B76=0,"",LOOKUP($B76,'Course List'!$C$6:$C$1017,'Course List'!D$6:D$1017))</f>
        <v>  232</v>
      </c>
      <c r="D76" s="129" t="str">
        <f>IF(B76=0,"",LOOKUP($B76,'Course List'!$C$6:$C$1017,'Course List'!E$6:E$1017))</f>
        <v> Geotechnical Engineering</v>
      </c>
      <c r="E76" s="129">
        <f>IF(B76=0,"",LOOKUP($B76,'Course List'!$C$6:$C$1017,'Course List'!F$6:F$1017))</f>
        <v>3</v>
      </c>
      <c r="F76" s="129" t="str">
        <f>IF(B76=0,"",LOOKUP($B76,'Course List'!$C$6:$C$1017,'Course List'!G$6:G$1017))</f>
        <v>S</v>
      </c>
      <c r="G76" s="129" t="str">
        <f>IF(B76=0,"",LOOKUP($B76,'Course List'!$C$6:$C$1017,'Course List'!H$6:H$1017))</f>
        <v>CE 4410 (168) or equivalent</v>
      </c>
      <c r="H76" s="47"/>
      <c r="I76" s="49"/>
      <c r="J76" s="35" t="str">
        <f>IF(H76=0,"",LOOKUP(H76,'GPA Table'!$B$5:$B$16,'GPA Table'!$E$5:$E$16))</f>
        <v/>
      </c>
      <c r="K76" s="9"/>
      <c r="L76" s="17">
        <f t="shared" si="34"/>
        <v>0</v>
      </c>
      <c r="M76" s="17">
        <f t="shared" si="35"/>
        <v>0</v>
      </c>
      <c r="N76" s="10"/>
      <c r="O76" s="11"/>
    </row>
    <row r="77" spans="1:15" s="5" customFormat="1" ht="17.399999999999999" customHeight="1" x14ac:dyDescent="0.3">
      <c r="A77" s="151">
        <f t="shared" si="36"/>
        <v>4</v>
      </c>
      <c r="B77" s="128" t="s">
        <v>427</v>
      </c>
      <c r="C77" s="129" t="str">
        <f>IF(B77=0,"",LOOKUP($B77,'Course List'!$C$6:$C$1017,'Course List'!D$6:D$1017))</f>
        <v>---</v>
      </c>
      <c r="D77" s="129" t="str">
        <f>IF(B77=0,"",LOOKUP($B77,'Course List'!$C$6:$C$1017,'Course List'!E$6:E$1017))</f>
        <v>See the T&amp;D List</v>
      </c>
      <c r="E77" s="129">
        <f>IF(B77=0,"",LOOKUP($B77,'Course List'!$C$6:$C$1017,'Course List'!F$6:F$1017))</f>
        <v>3</v>
      </c>
      <c r="F77" s="129" t="str">
        <f>IF(B77=0,"",LOOKUP($B77,'Course List'!$C$6:$C$1017,'Course List'!G$6:G$1017))</f>
        <v>F &amp; S</v>
      </c>
      <c r="G77" s="129" t="str">
        <f>IF(B77=0,"",LOOKUP($B77,'Course List'!$C$6:$C$1017,'Course List'!H$6:H$1017))</f>
        <v xml:space="preserve"> ---</v>
      </c>
      <c r="H77" s="47"/>
      <c r="I77" s="49"/>
      <c r="J77" s="35" t="str">
        <f>IF(H77=0,"",LOOKUP(H77,'GPA Table'!$B$5:$B$16,'GPA Table'!$E$5:$E$16))</f>
        <v/>
      </c>
      <c r="K77" s="9"/>
      <c r="L77" s="17">
        <f t="shared" si="34"/>
        <v>0</v>
      </c>
      <c r="M77" s="17">
        <f t="shared" si="35"/>
        <v>0</v>
      </c>
      <c r="N77" s="10"/>
      <c r="O77" s="11"/>
    </row>
    <row r="78" spans="1:15" s="5" customFormat="1" x14ac:dyDescent="0.3">
      <c r="A78" s="151">
        <f t="shared" si="36"/>
        <v>5</v>
      </c>
      <c r="B78" s="128" t="s">
        <v>426</v>
      </c>
      <c r="C78" s="129" t="str">
        <f>IF(B78=0,"",LOOKUP($B78,'Course List'!$C$6:$C$1017,'Course List'!D$6:D$1017))</f>
        <v>---</v>
      </c>
      <c r="D78" s="129" t="str">
        <f>IF(B78=0,"",LOOKUP($B78,'Course List'!$C$6:$C$1017,'Course List'!E$6:E$1017))</f>
        <v>See the T&amp;D List</v>
      </c>
      <c r="E78" s="129">
        <f>IF(B78=0,"",LOOKUP($B78,'Course List'!$C$6:$C$1017,'Course List'!F$6:F$1017))</f>
        <v>3</v>
      </c>
      <c r="F78" s="129" t="str">
        <f>IF(B78=0,"",LOOKUP($B78,'Course List'!$C$6:$C$1017,'Course List'!G$6:G$1017))</f>
        <v>F &amp; S</v>
      </c>
      <c r="G78" s="129" t="str">
        <f>IF(B78=0,"",LOOKUP($B78,'Course List'!$C$6:$C$1017,'Course List'!H$6:H$1017))</f>
        <v xml:space="preserve"> ---</v>
      </c>
      <c r="H78" s="47"/>
      <c r="I78" s="49"/>
      <c r="J78" s="35" t="str">
        <f>IF(H78=0,"",LOOKUP(H78,'GPA Table'!$B$5:$B$16,'GPA Table'!$E$5:$E$16))</f>
        <v/>
      </c>
      <c r="K78" s="9"/>
      <c r="L78" s="17">
        <f t="shared" si="34"/>
        <v>0</v>
      </c>
      <c r="M78" s="17">
        <f t="shared" si="35"/>
        <v>0</v>
      </c>
      <c r="N78" s="10"/>
      <c r="O78" s="11"/>
    </row>
    <row r="79" spans="1:15" s="5" customFormat="1" x14ac:dyDescent="0.3">
      <c r="A79" s="151">
        <f>A78+1</f>
        <v>6</v>
      </c>
      <c r="B79" s="158"/>
      <c r="C79" s="83" t="str">
        <f>IF(B79=0,"",LOOKUP($B79,'Course List'!$C$6:$C$1017,'Course List'!D$6:D$1017))</f>
        <v/>
      </c>
      <c r="D79" s="83" t="str">
        <f>IF(B79=0,"",LOOKUP($B79,'Course List'!$C$6:$C$1017,'Course List'!E$6:E$1017))</f>
        <v/>
      </c>
      <c r="E79" s="83" t="str">
        <f>IF(B79=0,"",LOOKUP($B79,'Course List'!$C$6:$C$1017,'Course List'!F$6:F$1017))</f>
        <v/>
      </c>
      <c r="F79" s="83" t="str">
        <f>IF(B79=0,"",LOOKUP($B79,'Course List'!$C$6:$C$1017,'Course List'!G$6:G$1017))</f>
        <v/>
      </c>
      <c r="G79" s="83" t="str">
        <f>IF(B79=0,"",LOOKUP($B79,'Course List'!$C$6:$C$1017,'Course List'!H$6:H$1017))</f>
        <v/>
      </c>
      <c r="H79" s="47"/>
      <c r="I79" s="49"/>
      <c r="J79" s="35" t="str">
        <f>IF(H79=0,"",LOOKUP(H79,'GPA Table'!$B$5:$B$16,'GPA Table'!$E$5:$E$16))</f>
        <v/>
      </c>
      <c r="K79" s="9"/>
      <c r="L79" s="17">
        <f t="shared" si="34"/>
        <v>0</v>
      </c>
      <c r="M79" s="17">
        <f t="shared" si="35"/>
        <v>0</v>
      </c>
      <c r="N79" s="10"/>
      <c r="O79" s="11"/>
    </row>
    <row r="80" spans="1:15" s="5" customFormat="1" x14ac:dyDescent="0.3">
      <c r="A80" s="151">
        <f>A79+1</f>
        <v>7</v>
      </c>
      <c r="B80" s="158"/>
      <c r="C80" s="83" t="str">
        <f>IF(B80=0,"",LOOKUP($B80,'Course List'!$C$6:$C$1017,'Course List'!D$6:D$1017))</f>
        <v/>
      </c>
      <c r="D80" s="83" t="str">
        <f>IF(B80=0,"",LOOKUP($B80,'Course List'!$C$6:$C$1017,'Course List'!E$6:E$1017))</f>
        <v/>
      </c>
      <c r="E80" s="83" t="str">
        <f>IF(B80=0,"",LOOKUP($B80,'Course List'!$C$6:$C$1017,'Course List'!F$6:F$1017))</f>
        <v/>
      </c>
      <c r="F80" s="83" t="str">
        <f>IF(B80=0,"",LOOKUP($B80,'Course List'!$C$6:$C$1017,'Course List'!G$6:G$1017))</f>
        <v/>
      </c>
      <c r="G80" s="83" t="str">
        <f>IF(B80=0,"",LOOKUP($B80,'Course List'!$C$6:$C$1017,'Course List'!H$6:H$1017))</f>
        <v/>
      </c>
      <c r="H80" s="47"/>
      <c r="I80" s="49"/>
      <c r="J80" s="35" t="str">
        <f>IF(H80=0,"",LOOKUP(H80,'GPA Table'!$B$5:$B$16,'GPA Table'!$E$5:$E$16))</f>
        <v/>
      </c>
      <c r="K80" s="9"/>
      <c r="L80" s="17">
        <f t="shared" si="34"/>
        <v>0</v>
      </c>
      <c r="M80" s="17">
        <f t="shared" si="35"/>
        <v>0</v>
      </c>
      <c r="N80" s="10"/>
      <c r="O80" s="11"/>
    </row>
    <row r="81" spans="1:27" s="5" customFormat="1" ht="16.2" thickBot="1" x14ac:dyDescent="0.35">
      <c r="A81" s="152">
        <f t="shared" ref="A81" si="37">A80+1</f>
        <v>8</v>
      </c>
      <c r="B81" s="160"/>
      <c r="C81" s="84" t="str">
        <f>IF(B81=0,"",LOOKUP($B81,'Course List'!$C$6:$C$1017,'Course List'!D$6:D$1017))</f>
        <v/>
      </c>
      <c r="D81" s="84" t="str">
        <f>IF(B81=0,"",LOOKUP($B81,'Course List'!$C$6:$C$1017,'Course List'!E$6:E$1017))</f>
        <v/>
      </c>
      <c r="E81" s="84" t="str">
        <f>IF(B81=0,"",LOOKUP($B81,'Course List'!$C$6:$C$1017,'Course List'!F$6:F$1017))</f>
        <v/>
      </c>
      <c r="F81" s="84" t="str">
        <f>IF(B81=0,"",LOOKUP($B81,'Course List'!$C$6:$C$1017,'Course List'!G$6:G$1017))</f>
        <v/>
      </c>
      <c r="G81" s="84" t="str">
        <f>IF(B81=0,"",LOOKUP($B81,'Course List'!$C$6:$C$1017,'Course List'!H$6:H$1017))</f>
        <v/>
      </c>
      <c r="H81" s="48"/>
      <c r="I81" s="50"/>
      <c r="J81" s="36" t="str">
        <f>IF(H81=0,"",LOOKUP(H81,'GPA Table'!$B$5:$B$16,'GPA Table'!$E$5:$E$16))</f>
        <v/>
      </c>
      <c r="K81" s="9"/>
      <c r="L81" s="17">
        <f t="shared" si="34"/>
        <v>0</v>
      </c>
      <c r="M81" s="17">
        <f t="shared" si="35"/>
        <v>0</v>
      </c>
      <c r="N81" s="10"/>
      <c r="O81" s="11"/>
    </row>
    <row r="82" spans="1:27" s="18" customFormat="1" x14ac:dyDescent="0.3">
      <c r="B82" s="19"/>
      <c r="G82" s="19"/>
      <c r="L82" s="24"/>
      <c r="P82" s="25"/>
      <c r="Q82" s="5"/>
      <c r="R82" s="5"/>
      <c r="S82" s="5"/>
      <c r="T82" s="25"/>
      <c r="U82" s="5"/>
      <c r="V82" s="5"/>
      <c r="W82" s="5"/>
      <c r="X82" s="5"/>
      <c r="Y82" s="5"/>
      <c r="Z82" s="5"/>
      <c r="AA82" s="5"/>
    </row>
    <row r="83" spans="1:27" x14ac:dyDescent="0.3">
      <c r="P83" s="25"/>
      <c r="T83" s="25"/>
    </row>
    <row r="84" spans="1:27" x14ac:dyDescent="0.3">
      <c r="P84" s="25"/>
      <c r="T84" s="25"/>
    </row>
    <row r="85" spans="1:27" x14ac:dyDescent="0.3">
      <c r="P85" s="25"/>
      <c r="T85" s="25"/>
    </row>
    <row r="86" spans="1:27" x14ac:dyDescent="0.3">
      <c r="P86" s="25"/>
      <c r="T86" s="25"/>
    </row>
    <row r="87" spans="1:27" x14ac:dyDescent="0.3">
      <c r="T87" s="25"/>
    </row>
    <row r="88" spans="1:27" x14ac:dyDescent="0.3">
      <c r="T88" s="25"/>
    </row>
    <row r="89" spans="1:27" x14ac:dyDescent="0.3">
      <c r="T89" s="25"/>
    </row>
    <row r="90" spans="1:27" x14ac:dyDescent="0.3">
      <c r="T90" s="25"/>
    </row>
    <row r="91" spans="1:27" x14ac:dyDescent="0.3">
      <c r="T91" s="25"/>
    </row>
    <row r="92" spans="1:27" x14ac:dyDescent="0.3">
      <c r="T92" s="25"/>
    </row>
    <row r="93" spans="1:27" x14ac:dyDescent="0.3">
      <c r="T93" s="25"/>
    </row>
    <row r="94" spans="1:27" x14ac:dyDescent="0.3">
      <c r="T94" s="25"/>
    </row>
    <row r="95" spans="1:27" x14ac:dyDescent="0.3">
      <c r="T95" s="25"/>
    </row>
    <row r="96" spans="1:27" x14ac:dyDescent="0.3">
      <c r="T96" s="25"/>
    </row>
    <row r="97" spans="20:20" x14ac:dyDescent="0.3">
      <c r="T97" s="25"/>
    </row>
    <row r="98" spans="20:20" x14ac:dyDescent="0.3">
      <c r="T98" s="25"/>
    </row>
    <row r="99" spans="20:20" x14ac:dyDescent="0.3">
      <c r="T99" s="25"/>
    </row>
    <row r="100" spans="20:20" x14ac:dyDescent="0.3">
      <c r="T100" s="25"/>
    </row>
    <row r="101" spans="20:20" x14ac:dyDescent="0.3">
      <c r="T101" s="25"/>
    </row>
    <row r="102" spans="20:20" x14ac:dyDescent="0.3">
      <c r="T102" s="25"/>
    </row>
    <row r="103" spans="20:20" x14ac:dyDescent="0.3">
      <c r="T103" s="25"/>
    </row>
    <row r="104" spans="20:20" x14ac:dyDescent="0.3">
      <c r="T104" s="25"/>
    </row>
    <row r="105" spans="20:20" x14ac:dyDescent="0.3">
      <c r="T105" s="25"/>
    </row>
    <row r="106" spans="20:20" x14ac:dyDescent="0.3">
      <c r="T106" s="25"/>
    </row>
    <row r="107" spans="20:20" x14ac:dyDescent="0.3">
      <c r="T107" s="25"/>
    </row>
    <row r="108" spans="20:20" x14ac:dyDescent="0.3">
      <c r="T108" s="25"/>
    </row>
    <row r="109" spans="20:20" x14ac:dyDescent="0.3">
      <c r="T109" s="25"/>
    </row>
  </sheetData>
  <sheetProtection password="CD74" sheet="1" objects="1" scenarios="1"/>
  <mergeCells count="13">
    <mergeCell ref="B6:C6"/>
    <mergeCell ref="D6:F6"/>
    <mergeCell ref="H6:I6"/>
    <mergeCell ref="B7:C7"/>
    <mergeCell ref="D7:F7"/>
    <mergeCell ref="H7:I7"/>
    <mergeCell ref="B5:F5"/>
    <mergeCell ref="H5:I5"/>
    <mergeCell ref="A1:J1"/>
    <mergeCell ref="A2:J2"/>
    <mergeCell ref="A3:J3"/>
    <mergeCell ref="B4:C4"/>
    <mergeCell ref="E4:F4"/>
  </mergeCells>
  <pageMargins left="0.7" right="0.7" top="0.5" bottom="0.27" header="0.3" footer="0.3"/>
  <pageSetup scale="70" fitToHeight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9"/>
  <sheetViews>
    <sheetView zoomScale="80" zoomScaleNormal="80" workbookViewId="0">
      <selection activeCell="G18" sqref="G18"/>
    </sheetView>
  </sheetViews>
  <sheetFormatPr defaultColWidth="9.109375" defaultRowHeight="15.6" x14ac:dyDescent="0.3"/>
  <cols>
    <col min="1" max="1" width="4.6640625" style="2" customWidth="1"/>
    <col min="2" max="2" width="21.88671875" style="3" customWidth="1"/>
    <col min="3" max="3" width="9.109375" style="2" customWidth="1"/>
    <col min="4" max="4" width="44.33203125" style="2" customWidth="1"/>
    <col min="5" max="5" width="8.33203125" style="2" customWidth="1"/>
    <col min="6" max="6" width="10.5546875" style="2" customWidth="1"/>
    <col min="7" max="7" width="46.33203125" style="3" customWidth="1"/>
    <col min="8" max="8" width="8.5546875" style="2" customWidth="1"/>
    <col min="9" max="9" width="12.5546875" style="2" customWidth="1"/>
    <col min="10" max="10" width="14.109375" style="18" customWidth="1"/>
    <col min="11" max="11" width="8" style="18" customWidth="1"/>
    <col min="12" max="12" width="6" style="18" customWidth="1"/>
    <col min="13" max="13" width="5.6640625" style="18" customWidth="1"/>
    <col min="14" max="14" width="7.6640625" style="18" customWidth="1"/>
    <col min="15" max="24" width="9.109375" style="18"/>
    <col min="25" max="16384" width="9.109375" style="2"/>
  </cols>
  <sheetData>
    <row r="1" spans="1:24" s="51" customFormat="1" x14ac:dyDescent="0.3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2"/>
      <c r="L1" s="22"/>
      <c r="M1" s="22"/>
      <c r="N1" s="22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4" s="51" customFormat="1" x14ac:dyDescent="0.3">
      <c r="A2" s="214" t="s">
        <v>1</v>
      </c>
      <c r="B2" s="214"/>
      <c r="C2" s="214"/>
      <c r="D2" s="214"/>
      <c r="E2" s="214"/>
      <c r="F2" s="214"/>
      <c r="G2" s="214"/>
      <c r="H2" s="214"/>
      <c r="I2" s="214"/>
      <c r="J2" s="214"/>
      <c r="K2" s="22"/>
      <c r="L2" s="22"/>
      <c r="M2" s="22"/>
      <c r="N2" s="22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s="51" customFormat="1" ht="16.2" thickBot="1" x14ac:dyDescent="0.35">
      <c r="A3" s="214" t="s">
        <v>2</v>
      </c>
      <c r="B3" s="214"/>
      <c r="C3" s="214"/>
      <c r="D3" s="214"/>
      <c r="E3" s="214"/>
      <c r="F3" s="214"/>
      <c r="G3" s="214"/>
      <c r="H3" s="214"/>
      <c r="I3" s="214"/>
      <c r="J3" s="214"/>
      <c r="K3" s="22"/>
      <c r="L3" s="22"/>
      <c r="M3" s="22"/>
      <c r="N3" s="22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x14ac:dyDescent="0.3">
      <c r="B4" s="210" t="s">
        <v>420</v>
      </c>
      <c r="C4" s="211"/>
      <c r="D4" s="161">
        <v>2013</v>
      </c>
      <c r="E4" s="212">
        <f>D4+1</f>
        <v>2014</v>
      </c>
      <c r="F4" s="213"/>
      <c r="G4" s="173" t="s">
        <v>429</v>
      </c>
      <c r="H4" s="173">
        <f>D4+3</f>
        <v>2016</v>
      </c>
      <c r="I4" s="174">
        <f>E4+3</f>
        <v>2017</v>
      </c>
      <c r="J4" s="41" t="s">
        <v>460</v>
      </c>
    </row>
    <row r="5" spans="1:24" s="4" customFormat="1" ht="16.5" customHeight="1" thickBot="1" x14ac:dyDescent="0.35">
      <c r="B5" s="207" t="s">
        <v>490</v>
      </c>
      <c r="C5" s="208"/>
      <c r="D5" s="208"/>
      <c r="E5" s="208"/>
      <c r="F5" s="208"/>
      <c r="G5" s="175" t="s">
        <v>458</v>
      </c>
      <c r="H5" s="215">
        <f>E10+E19+E28+E37+E46+E55+E64+E73</f>
        <v>135</v>
      </c>
      <c r="I5" s="216"/>
      <c r="J5" s="42">
        <f>M9</f>
        <v>0</v>
      </c>
      <c r="K5" s="37"/>
      <c r="L5" s="8"/>
      <c r="M5" s="8"/>
      <c r="N5" s="11"/>
    </row>
    <row r="6" spans="1:24" s="5" customFormat="1" ht="15.75" customHeight="1" x14ac:dyDescent="0.3">
      <c r="B6" s="199" t="s">
        <v>433</v>
      </c>
      <c r="C6" s="200"/>
      <c r="D6" s="203"/>
      <c r="E6" s="203"/>
      <c r="F6" s="203"/>
      <c r="G6" s="26" t="s">
        <v>431</v>
      </c>
      <c r="H6" s="203"/>
      <c r="I6" s="205"/>
      <c r="J6" s="41" t="s">
        <v>459</v>
      </c>
      <c r="L6" s="21"/>
      <c r="M6" s="21"/>
      <c r="N6" s="21"/>
    </row>
    <row r="7" spans="1:24" s="5" customFormat="1" ht="16.5" customHeight="1" thickBot="1" x14ac:dyDescent="0.35">
      <c r="B7" s="201" t="s">
        <v>434</v>
      </c>
      <c r="C7" s="202"/>
      <c r="D7" s="204"/>
      <c r="E7" s="204"/>
      <c r="F7" s="204"/>
      <c r="G7" s="27" t="s">
        <v>432</v>
      </c>
      <c r="H7" s="204"/>
      <c r="I7" s="206"/>
      <c r="J7" s="43">
        <f>IF(M9=0,0,ROUND(L9/M9,2))</f>
        <v>0</v>
      </c>
      <c r="K7" s="44"/>
      <c r="L7" s="21"/>
      <c r="M7" s="21"/>
      <c r="N7" s="21"/>
    </row>
    <row r="8" spans="1:24" s="5" customFormat="1" ht="16.2" thickBot="1" x14ac:dyDescent="0.35">
      <c r="B8" s="124"/>
      <c r="C8" s="6"/>
      <c r="D8" s="7"/>
      <c r="E8" s="8"/>
      <c r="F8" s="8"/>
      <c r="G8" s="8"/>
      <c r="H8" s="8"/>
      <c r="I8" s="8"/>
      <c r="J8" s="8"/>
      <c r="K8" s="9"/>
      <c r="L8" s="10"/>
      <c r="M8" s="10"/>
      <c r="N8" s="10"/>
    </row>
    <row r="9" spans="1:24" s="15" customFormat="1" ht="32.25" customHeight="1" thickBot="1" x14ac:dyDescent="0.35">
      <c r="B9" s="30" t="s">
        <v>396</v>
      </c>
      <c r="C9" s="31" t="s">
        <v>430</v>
      </c>
      <c r="D9" s="31" t="s">
        <v>23</v>
      </c>
      <c r="E9" s="31" t="s">
        <v>24</v>
      </c>
      <c r="F9" s="31" t="s">
        <v>25</v>
      </c>
      <c r="G9" s="31" t="s">
        <v>26</v>
      </c>
      <c r="H9" s="32" t="s">
        <v>5</v>
      </c>
      <c r="I9" s="33" t="s">
        <v>6</v>
      </c>
      <c r="J9" s="52" t="s">
        <v>440</v>
      </c>
      <c r="K9" s="16"/>
      <c r="L9" s="40">
        <f>L10+L19+L28+L37+L46+L55+L64+L73</f>
        <v>0</v>
      </c>
      <c r="M9" s="40">
        <f>M10+M19+M28+M37+M46+M55+M64+M73</f>
        <v>0</v>
      </c>
    </row>
    <row r="10" spans="1:24" s="29" customFormat="1" ht="16.2" thickBot="1" x14ac:dyDescent="0.35">
      <c r="A10" s="148"/>
      <c r="B10" s="149" t="s">
        <v>25</v>
      </c>
      <c r="C10" s="149">
        <v>1</v>
      </c>
      <c r="D10" s="149" t="s">
        <v>419</v>
      </c>
      <c r="E10" s="149">
        <f>SUM(E11:E18)</f>
        <v>16</v>
      </c>
      <c r="F10" s="150" t="s">
        <v>3</v>
      </c>
      <c r="G10" s="150">
        <f>D4</f>
        <v>2013</v>
      </c>
      <c r="H10" s="45"/>
      <c r="I10" s="46"/>
      <c r="J10" s="55">
        <f>IF(M10=0,0,ROUND(L10/M10,2))</f>
        <v>0</v>
      </c>
      <c r="K10" s="13"/>
      <c r="L10" s="38">
        <f>SUM(L11:L18)</f>
        <v>0</v>
      </c>
      <c r="M10" s="39">
        <f>SUM(M11:M18)</f>
        <v>0</v>
      </c>
      <c r="N10" s="14"/>
      <c r="O10" s="12"/>
    </row>
    <row r="11" spans="1:24" s="5" customFormat="1" x14ac:dyDescent="0.3">
      <c r="A11" s="151">
        <v>1</v>
      </c>
      <c r="B11" s="128" t="s">
        <v>295</v>
      </c>
      <c r="C11" s="129" t="str">
        <f>IF(B11=0,"",LOOKUP($B11,'Course List'!$C$6:$C$1017,'Course List'!D$6:D$1017))</f>
        <v>  001</v>
      </c>
      <c r="D11" s="129" t="str">
        <f>IF(B11=0,"",LOOKUP($B11,'Course List'!$C$6:$C$1017,'Course List'!E$6:E$1017))</f>
        <v> Intro:Civil &amp; Environmentl Eng</v>
      </c>
      <c r="E11" s="129">
        <f>IF(B11=0,"",LOOKUP($B11,'Course List'!$C$6:$C$1017,'Course List'!F$6:F$1017))</f>
        <v>1</v>
      </c>
      <c r="F11" s="129" t="str">
        <f>IF(B11=0,"",LOOKUP($B11,'Course List'!$C$6:$C$1017,'Course List'!G$6:G$1017))</f>
        <v>F</v>
      </c>
      <c r="G11" s="129" t="str">
        <f>IF(B11=0,"",LOOKUP($B11,'Course List'!$C$6:$C$1017,'Course List'!H$6:H$1017))</f>
        <v>None</v>
      </c>
      <c r="H11" s="47"/>
      <c r="I11" s="49"/>
      <c r="J11" s="34" t="str">
        <f>IF(H11=0,"",LOOKUP(H11,'GPA Table'!$B$5:$B$16,'GPA Table'!$E$5:$E$16))</f>
        <v/>
      </c>
      <c r="K11" s="9"/>
      <c r="L11" s="17">
        <f>IF(E11=0,0,IF(H11=0,0,J11*E11))</f>
        <v>0</v>
      </c>
      <c r="M11" s="17">
        <f>IF(H11=0,0,E11)</f>
        <v>0</v>
      </c>
      <c r="N11" s="10"/>
      <c r="O11" s="11"/>
    </row>
    <row r="12" spans="1:24" s="5" customFormat="1" x14ac:dyDescent="0.3">
      <c r="A12" s="151">
        <f>A11+1</f>
        <v>2</v>
      </c>
      <c r="B12" s="130" t="s">
        <v>397</v>
      </c>
      <c r="C12" s="129">
        <f>IF(B12=0,"",LOOKUP($B12,'Course List'!$C$6:$C$1017,'Course List'!D$6:D$1017))</f>
        <v>11</v>
      </c>
      <c r="D12" s="129" t="str">
        <f>IF(B12=0,"",LOOKUP($B12,'Course List'!$C$6:$C$1017,'Course List'!E$6:E$1017))</f>
        <v>General Chemistry I</v>
      </c>
      <c r="E12" s="129">
        <f>IF(B12=0,"",LOOKUP($B12,'Course List'!$C$6:$C$1017,'Course List'!F$6:F$1017))</f>
        <v>4</v>
      </c>
      <c r="F12" s="129" t="str">
        <f>IF(B12=0,"",LOOKUP($B12,'Course List'!$C$6:$C$1017,'Course List'!G$6:G$1017))</f>
        <v>F &amp; S</v>
      </c>
      <c r="G12" s="129" t="str">
        <f>IF(B12=0,"",LOOKUP($B12,'Course List'!$C$6:$C$1017,'Course List'!H$6:H$1017))</f>
        <v>One year of high school algebra</v>
      </c>
      <c r="H12" s="47"/>
      <c r="I12" s="49"/>
      <c r="J12" s="35" t="str">
        <f>IF(H12=0,"",LOOKUP(H12,'GPA Table'!$B$5:$B$16,'GPA Table'!$E$5:$E$16))</f>
        <v/>
      </c>
      <c r="K12" s="9"/>
      <c r="L12" s="17">
        <f t="shared" ref="L12:L17" si="0">IF(E12=0,0,IF(H12=0,0,J12*E12))</f>
        <v>0</v>
      </c>
      <c r="M12" s="17">
        <f t="shared" ref="M12:M17" si="1">IF(H12=0,0,E12)</f>
        <v>0</v>
      </c>
      <c r="N12" s="10"/>
      <c r="O12" s="11"/>
    </row>
    <row r="13" spans="1:24" s="5" customFormat="1" x14ac:dyDescent="0.3">
      <c r="A13" s="151">
        <f t="shared" ref="A13:A18" si="2">A12+1</f>
        <v>3</v>
      </c>
      <c r="B13" s="128" t="s">
        <v>414</v>
      </c>
      <c r="C13" s="129" t="str">
        <f>IF(B13=0,"",LOOKUP($B13,'Course List'!$C$6:$C$1017,'Course List'!D$6:D$1017))</f>
        <v>---</v>
      </c>
      <c r="D13" s="129" t="str">
        <f>IF(B13=0,"",LOOKUP($B13,'Course List'!$C$6:$C$1017,'Course List'!E$6:E$1017))</f>
        <v>See the H/SS List</v>
      </c>
      <c r="E13" s="129">
        <f>IF(B13=0,"",LOOKUP($B13,'Course List'!$C$6:$C$1017,'Course List'!F$6:F$1017))</f>
        <v>3</v>
      </c>
      <c r="F13" s="129" t="str">
        <f>IF(B13=0,"",LOOKUP($B13,'Course List'!$C$6:$C$1017,'Course List'!G$6:G$1017))</f>
        <v>F &amp; S</v>
      </c>
      <c r="G13" s="129" t="str">
        <f>IF(B13=0,"",LOOKUP($B13,'Course List'!$C$6:$C$1017,'Course List'!H$6:H$1017))</f>
        <v xml:space="preserve"> ---</v>
      </c>
      <c r="H13" s="47"/>
      <c r="I13" s="49"/>
      <c r="J13" s="35" t="str">
        <f>IF(H13=0,"",LOOKUP(H13,'GPA Table'!$B$5:$B$16,'GPA Table'!$E$5:$E$16))</f>
        <v/>
      </c>
      <c r="K13" s="9"/>
      <c r="L13" s="17">
        <f t="shared" si="0"/>
        <v>0</v>
      </c>
      <c r="M13" s="17">
        <f t="shared" si="1"/>
        <v>0</v>
      </c>
      <c r="N13" s="10"/>
      <c r="O13" s="11"/>
    </row>
    <row r="14" spans="1:24" s="5" customFormat="1" ht="37.950000000000003" customHeight="1" x14ac:dyDescent="0.3">
      <c r="A14" s="151">
        <f t="shared" si="2"/>
        <v>4</v>
      </c>
      <c r="B14" s="128" t="s">
        <v>394</v>
      </c>
      <c r="C14" s="129">
        <f>IF(B14=0,"",LOOKUP($B14,'Course List'!$C$6:$C$1017,'Course List'!D$6:D$1017))</f>
        <v>31</v>
      </c>
      <c r="D14" s="129" t="str">
        <f>IF(B14=0,"",LOOKUP($B14,'Course List'!$C$6:$C$1017,'Course List'!E$6:E$1017))</f>
        <v>Single-Variable Calculus I </v>
      </c>
      <c r="E14" s="129">
        <f>IF(B14=0,"",LOOKUP($B14,'Course List'!$C$6:$C$1017,'Course List'!F$6:F$1017))</f>
        <v>3</v>
      </c>
      <c r="F14" s="129" t="str">
        <f>IF(B14=0,"",LOOKUP($B14,'Course List'!$C$6:$C$1017,'Course List'!G$6:G$1017))</f>
        <v>F &amp; S</v>
      </c>
      <c r="G14" s="129" t="str">
        <f>IF(B14=0,"",LOOKUP($B14,'Course List'!$C$6:$C$1017,'Course List'!H$6:H$1017))</f>
        <v>The placement examination or a score of 720 or above on the SAT II in mathematics</v>
      </c>
      <c r="H14" s="47"/>
      <c r="I14" s="49"/>
      <c r="J14" s="35" t="str">
        <f>IF(H14=0,"",LOOKUP(H14,'GPA Table'!$B$5:$B$16,'GPA Table'!$E$5:$E$16))</f>
        <v/>
      </c>
      <c r="K14" s="9"/>
      <c r="L14" s="17">
        <f t="shared" si="0"/>
        <v>0</v>
      </c>
      <c r="M14" s="17">
        <f t="shared" si="1"/>
        <v>0</v>
      </c>
      <c r="N14" s="10"/>
      <c r="O14" s="11"/>
    </row>
    <row r="15" spans="1:24" s="5" customFormat="1" x14ac:dyDescent="0.3">
      <c r="A15" s="151">
        <f t="shared" si="2"/>
        <v>5</v>
      </c>
      <c r="B15" s="128" t="s">
        <v>395</v>
      </c>
      <c r="C15" s="129" t="str">
        <f>IF(B15=0,"",LOOKUP($B15,'Course List'!$C$6:$C$1017,'Course List'!D$6:D$1017))</f>
        <v>  001</v>
      </c>
      <c r="D15" s="129" t="str">
        <f>IF(B15=0,"",LOOKUP($B15,'Course List'!$C$6:$C$1017,'Course List'!E$6:E$1017))</f>
        <v> Engineering Orientation</v>
      </c>
      <c r="E15" s="129">
        <f>IF(B15=0,"",LOOKUP($B15,'Course List'!$C$6:$C$1017,'Course List'!F$6:F$1017))</f>
        <v>1</v>
      </c>
      <c r="F15" s="129" t="str">
        <f>IF(B15=0,"",LOOKUP($B15,'Course List'!$C$6:$C$1017,'Course List'!G$6:G$1017))</f>
        <v>F</v>
      </c>
      <c r="G15" s="129" t="str">
        <f>IF(B15=0,"",LOOKUP($B15,'Course List'!$C$6:$C$1017,'Course List'!H$6:H$1017))</f>
        <v xml:space="preserve"> ---</v>
      </c>
      <c r="H15" s="47"/>
      <c r="I15" s="49"/>
      <c r="J15" s="35" t="str">
        <f>IF(H15=0,"",LOOKUP(H15,'GPA Table'!$B$5:$B$16,'GPA Table'!$E$5:$E$16))</f>
        <v/>
      </c>
      <c r="K15" s="9"/>
      <c r="L15" s="17">
        <f t="shared" si="0"/>
        <v>0</v>
      </c>
      <c r="M15" s="17">
        <f t="shared" si="1"/>
        <v>0</v>
      </c>
      <c r="N15" s="10"/>
      <c r="O15" s="11"/>
    </row>
    <row r="16" spans="1:24" s="5" customFormat="1" x14ac:dyDescent="0.3">
      <c r="A16" s="151">
        <f t="shared" si="2"/>
        <v>6</v>
      </c>
      <c r="B16" s="128" t="s">
        <v>294</v>
      </c>
      <c r="C16" s="129">
        <f>IF(B16=0,"",LOOKUP($B16,'Course List'!$C$6:$C$1017,'Course List'!D$6:D$1017))</f>
        <v>20</v>
      </c>
      <c r="D16" s="129" t="str">
        <f>IF(B16=0,"",LOOKUP($B16,'Course List'!$C$6:$C$1017,'Course List'!E$6:E$1017))</f>
        <v>University Writing </v>
      </c>
      <c r="E16" s="129">
        <f>IF(B16=0,"",LOOKUP($B16,'Course List'!$C$6:$C$1017,'Course List'!F$6:F$1017))</f>
        <v>4</v>
      </c>
      <c r="F16" s="129" t="str">
        <f>IF(B16=0,"",LOOKUP($B16,'Course List'!$C$6:$C$1017,'Course List'!G$6:G$1017))</f>
        <v>F &amp; S</v>
      </c>
      <c r="G16" s="129" t="str">
        <f>IF(B16=0,"",LOOKUP($B16,'Course List'!$C$6:$C$1017,'Course List'!H$6:H$1017))</f>
        <v xml:space="preserve"> ---</v>
      </c>
      <c r="H16" s="47"/>
      <c r="I16" s="49"/>
      <c r="J16" s="35" t="str">
        <f>IF(H16=0,"",LOOKUP(H16,'GPA Table'!$B$5:$B$16,'GPA Table'!$E$5:$E$16))</f>
        <v/>
      </c>
      <c r="K16" s="9"/>
      <c r="L16" s="17">
        <f t="shared" si="0"/>
        <v>0</v>
      </c>
      <c r="M16" s="17">
        <f t="shared" si="1"/>
        <v>0</v>
      </c>
      <c r="N16" s="10"/>
      <c r="O16" s="11"/>
    </row>
    <row r="17" spans="1:15" s="5" customFormat="1" x14ac:dyDescent="0.3">
      <c r="A17" s="151">
        <f t="shared" si="2"/>
        <v>7</v>
      </c>
      <c r="B17" s="158"/>
      <c r="C17" s="83" t="str">
        <f>IF(B17=0,"",LOOKUP($B17,'Course List'!$C$6:$C$1017,'Course List'!D$6:D$1017))</f>
        <v/>
      </c>
      <c r="D17" s="83" t="str">
        <f>IF(B17=0,"",LOOKUP($B17,'Course List'!$C$6:$C$1017,'Course List'!E$6:E$1017))</f>
        <v/>
      </c>
      <c r="E17" s="83" t="str">
        <f>IF(B17=0,"",LOOKUP($B17,'Course List'!$C$6:$C$1017,'Course List'!F$6:F$1017))</f>
        <v/>
      </c>
      <c r="F17" s="83" t="str">
        <f>IF(B17=0,"",LOOKUP($B17,'Course List'!$C$6:$C$1017,'Course List'!G$6:G$1017))</f>
        <v/>
      </c>
      <c r="G17" s="83" t="str">
        <f>IF(B17=0,"",LOOKUP($B17,'Course List'!$C$6:$C$1017,'Course List'!H$6:H$1017))</f>
        <v/>
      </c>
      <c r="H17" s="47"/>
      <c r="I17" s="49"/>
      <c r="J17" s="35" t="str">
        <f>IF(H17=0,"",LOOKUP(H17,'GPA Table'!$B$5:$B$16,'GPA Table'!$E$5:$E$16))</f>
        <v/>
      </c>
      <c r="K17" s="9"/>
      <c r="L17" s="17">
        <f t="shared" si="0"/>
        <v>0</v>
      </c>
      <c r="M17" s="17">
        <f t="shared" si="1"/>
        <v>0</v>
      </c>
      <c r="N17" s="10"/>
      <c r="O17" s="11"/>
    </row>
    <row r="18" spans="1:15" s="5" customFormat="1" ht="16.2" thickBot="1" x14ac:dyDescent="0.35">
      <c r="A18" s="152">
        <f t="shared" si="2"/>
        <v>8</v>
      </c>
      <c r="B18" s="160"/>
      <c r="C18" s="84" t="str">
        <f>IF(B18=0,"",LOOKUP($B18,'Course List'!$C$6:$C$1017,'Course List'!D$6:D$1017))</f>
        <v/>
      </c>
      <c r="D18" s="84" t="str">
        <f>IF(B18=0,"",LOOKUP($B18,'Course List'!$C$6:$C$1017,'Course List'!E$6:E$1017))</f>
        <v/>
      </c>
      <c r="E18" s="83" t="str">
        <f>IF(B18=0,"",LOOKUP($B18,'Course List'!$C$6:$C$1017,'Course List'!F$6:F$1017))</f>
        <v/>
      </c>
      <c r="F18" s="84" t="str">
        <f>IF(B18=0,"",LOOKUP($B18,'Course List'!$C$6:$C$1017,'Course List'!G$6:G$1017))</f>
        <v/>
      </c>
      <c r="G18" s="84" t="str">
        <f>IF(B18=0,"",LOOKUP($B18,'Course List'!$C$6:$C$1017,'Course List'!H$6:H$1017))</f>
        <v/>
      </c>
      <c r="H18" s="48"/>
      <c r="I18" s="50"/>
      <c r="J18" s="36" t="str">
        <f>IF(H18=0,"",LOOKUP(H18,'GPA Table'!$B$5:$B$16,'GPA Table'!$E$5:$E$16))</f>
        <v/>
      </c>
      <c r="K18" s="9"/>
      <c r="L18" s="17">
        <f t="shared" ref="L18" si="3">IF(E18=0,0,IF(H18=0,0,J18*E18))</f>
        <v>0</v>
      </c>
      <c r="M18" s="17">
        <f t="shared" ref="M18" si="4">IF(H18=0,0,E18)</f>
        <v>0</v>
      </c>
      <c r="N18" s="10"/>
      <c r="O18" s="11"/>
    </row>
    <row r="19" spans="1:15" s="29" customFormat="1" ht="16.2" thickBot="1" x14ac:dyDescent="0.35">
      <c r="A19" s="148"/>
      <c r="B19" s="149" t="str">
        <f>B10</f>
        <v>Semester</v>
      </c>
      <c r="C19" s="149">
        <f>C10+1</f>
        <v>2</v>
      </c>
      <c r="D19" s="149" t="str">
        <f>D10</f>
        <v>Total Credit Hours</v>
      </c>
      <c r="E19" s="149">
        <f>SUM(E20:E27)</f>
        <v>17</v>
      </c>
      <c r="F19" s="150" t="s">
        <v>4</v>
      </c>
      <c r="G19" s="150">
        <f>G10+1</f>
        <v>2014</v>
      </c>
      <c r="H19" s="45"/>
      <c r="I19" s="46"/>
      <c r="J19" s="55">
        <f>IF(M19=0,0,ROUND(L19/M19,2))</f>
        <v>0</v>
      </c>
      <c r="K19" s="13"/>
      <c r="L19" s="38">
        <f t="shared" ref="L19:M19" si="5">SUM(L20:L27)</f>
        <v>0</v>
      </c>
      <c r="M19" s="39">
        <f t="shared" si="5"/>
        <v>0</v>
      </c>
      <c r="N19" s="14"/>
      <c r="O19" s="12"/>
    </row>
    <row r="20" spans="1:15" s="5" customFormat="1" x14ac:dyDescent="0.3">
      <c r="A20" s="151">
        <v>1</v>
      </c>
      <c r="B20" s="128" t="s">
        <v>723</v>
      </c>
      <c r="C20" s="129" t="str">
        <f>IF(B20=0,"",LOOKUP($B20,'Course List'!$C$6:$C$1017,'Course List'!D$6:D$1017))</f>
        <v>---</v>
      </c>
      <c r="D20" s="129" t="str">
        <f>IF(B20=0,"",LOOKUP($B20,'Course List'!$C$6:$C$1017,'Course List'!E$6:E$1017))</f>
        <v>Introduction to C Programming</v>
      </c>
      <c r="E20" s="129">
        <f>IF(B20=0,"",LOOKUP($B20,'Course List'!$C$6:$C$1017,'Course List'!F$6:F$1017))</f>
        <v>3</v>
      </c>
      <c r="F20" s="129" t="str">
        <f>IF(B20=0,"",LOOKUP($B20,'Course List'!$C$6:$C$1017,'Course List'!G$6:G$1017))</f>
        <v>S</v>
      </c>
      <c r="G20" s="129" t="str">
        <f>IF(B20=0,"",LOOKUP($B20,'Course List'!$C$6:$C$1017,'Course List'!H$6:H$1017))</f>
        <v>Math 1220 (20) or Math 1231 (31)</v>
      </c>
      <c r="H20" s="47"/>
      <c r="I20" s="49"/>
      <c r="J20" s="34" t="str">
        <f>IF(H20=0,"",LOOKUP(H20,'GPA Table'!$B$5:$B$16,'GPA Table'!$E$5:$E$16))</f>
        <v/>
      </c>
      <c r="K20" s="9"/>
      <c r="L20" s="17">
        <f t="shared" ref="L20:L27" si="6">IF(E20=0,0,IF(H20=0,0,J20*E20))</f>
        <v>0</v>
      </c>
      <c r="M20" s="17">
        <f t="shared" ref="M20:M27" si="7">IF(H20=0,0,E20)</f>
        <v>0</v>
      </c>
      <c r="N20" s="10"/>
      <c r="O20" s="11"/>
    </row>
    <row r="21" spans="1:15" s="5" customFormat="1" x14ac:dyDescent="0.3">
      <c r="A21" s="151">
        <f>A20+1</f>
        <v>2</v>
      </c>
      <c r="B21" s="130" t="s">
        <v>296</v>
      </c>
      <c r="C21" s="129" t="str">
        <f>IF(B21=0,"",LOOKUP($B21,'Course List'!$C$6:$C$1017,'Course List'!D$6:D$1017))</f>
        <v>---</v>
      </c>
      <c r="D21" s="129" t="str">
        <f>IF(B21=0,"",LOOKUP($B21,'Course List'!$C$6:$C$1017,'Course List'!E$6:E$1017))</f>
        <v>Introduction to a Sustainable World</v>
      </c>
      <c r="E21" s="129">
        <f>IF(B21=0,"",LOOKUP($B21,'Course List'!$C$6:$C$1017,'Course List'!F$6:F$1017))</f>
        <v>1</v>
      </c>
      <c r="F21" s="129" t="str">
        <f>IF(B21=0,"",LOOKUP($B21,'Course List'!$C$6:$C$1017,'Course List'!G$6:G$1017))</f>
        <v>S</v>
      </c>
      <c r="G21" s="129" t="str">
        <f>IF(B21=0,"",LOOKUP($B21,'Course List'!$C$6:$C$1017,'Course List'!H$6:H$1017))</f>
        <v>None</v>
      </c>
      <c r="H21" s="47"/>
      <c r="I21" s="49"/>
      <c r="J21" s="35" t="str">
        <f>IF(H21=0,"",LOOKUP(H21,'GPA Table'!$B$5:$B$16,'GPA Table'!$E$5:$E$16))</f>
        <v/>
      </c>
      <c r="K21" s="9"/>
      <c r="L21" s="17">
        <f t="shared" si="6"/>
        <v>0</v>
      </c>
      <c r="M21" s="17">
        <f t="shared" si="7"/>
        <v>0</v>
      </c>
      <c r="N21" s="10"/>
      <c r="O21" s="11"/>
    </row>
    <row r="22" spans="1:15" s="5" customFormat="1" x14ac:dyDescent="0.3">
      <c r="A22" s="151">
        <f t="shared" ref="A22:A27" si="8">A21+1</f>
        <v>3</v>
      </c>
      <c r="B22" s="128" t="s">
        <v>416</v>
      </c>
      <c r="C22" s="129" t="str">
        <f>IF(B22=0,"",LOOKUP($B22,'Course List'!$C$6:$C$1017,'Course List'!D$6:D$1017))</f>
        <v>---</v>
      </c>
      <c r="D22" s="129" t="str">
        <f>IF(B22=0,"",LOOKUP($B22,'Course List'!$C$6:$C$1017,'Course List'!E$6:E$1017))</f>
        <v>See the H/SS List</v>
      </c>
      <c r="E22" s="129">
        <f>IF(B22=0,"",LOOKUP($B22,'Course List'!$C$6:$C$1017,'Course List'!F$6:F$1017))</f>
        <v>3</v>
      </c>
      <c r="F22" s="129" t="str">
        <f>IF(B22=0,"",LOOKUP($B22,'Course List'!$C$6:$C$1017,'Course List'!G$6:G$1017))</f>
        <v>F &amp; S</v>
      </c>
      <c r="G22" s="129" t="str">
        <f>IF(B22=0,"",LOOKUP($B22,'Course List'!$C$6:$C$1017,'Course List'!H$6:H$1017))</f>
        <v xml:space="preserve"> ---</v>
      </c>
      <c r="H22" s="47"/>
      <c r="I22" s="49"/>
      <c r="J22" s="35" t="str">
        <f>IF(H22=0,"",LOOKUP(H22,'GPA Table'!$B$5:$B$16,'GPA Table'!$E$5:$E$16))</f>
        <v/>
      </c>
      <c r="K22" s="9"/>
      <c r="L22" s="17">
        <f t="shared" si="6"/>
        <v>0</v>
      </c>
      <c r="M22" s="17">
        <f t="shared" si="7"/>
        <v>0</v>
      </c>
      <c r="N22" s="10"/>
      <c r="O22" s="11"/>
    </row>
    <row r="23" spans="1:15" s="5" customFormat="1" ht="17.399999999999999" customHeight="1" x14ac:dyDescent="0.3">
      <c r="A23" s="151">
        <f t="shared" si="8"/>
        <v>4</v>
      </c>
      <c r="B23" s="128" t="s">
        <v>285</v>
      </c>
      <c r="C23" s="129">
        <f>IF(B23=0,"",LOOKUP($B23,'Course List'!$C$6:$C$1017,'Course List'!D$6:D$1017))</f>
        <v>4</v>
      </c>
      <c r="D23" s="129" t="str">
        <f>IF(B23=0,"",LOOKUP($B23,'Course List'!$C$6:$C$1017,'Course List'!E$6:E$1017))</f>
        <v>Engineering Drawing and Computer Graphics</v>
      </c>
      <c r="E23" s="129">
        <f>IF(B23=0,"",LOOKUP($B23,'Course List'!$C$6:$C$1017,'Course List'!F$6:F$1017))</f>
        <v>3</v>
      </c>
      <c r="F23" s="129" t="str">
        <f>IF(B23=0,"",LOOKUP($B23,'Course List'!$C$6:$C$1017,'Course List'!G$6:G$1017))</f>
        <v>F &amp; S</v>
      </c>
      <c r="G23" s="129" t="str">
        <f>IF(B23=0,"",LOOKUP($B23,'Course List'!$C$6:$C$1017,'Course List'!H$6:H$1017))</f>
        <v xml:space="preserve"> ---</v>
      </c>
      <c r="H23" s="47"/>
      <c r="I23" s="49"/>
      <c r="J23" s="35" t="str">
        <f>IF(H23=0,"",LOOKUP(H23,'GPA Table'!$B$5:$B$16,'GPA Table'!$E$5:$E$16))</f>
        <v/>
      </c>
      <c r="K23" s="9"/>
      <c r="L23" s="17">
        <f t="shared" si="6"/>
        <v>0</v>
      </c>
      <c r="M23" s="17">
        <f t="shared" si="7"/>
        <v>0</v>
      </c>
      <c r="N23" s="10"/>
      <c r="O23" s="11"/>
    </row>
    <row r="24" spans="1:15" s="5" customFormat="1" x14ac:dyDescent="0.3">
      <c r="A24" s="151">
        <f t="shared" si="8"/>
        <v>5</v>
      </c>
      <c r="B24" s="128" t="s">
        <v>417</v>
      </c>
      <c r="C24" s="129">
        <f>IF(B24=0,"",LOOKUP($B24,'Course List'!$C$6:$C$1017,'Course List'!D$6:D$1017))</f>
        <v>32</v>
      </c>
      <c r="D24" s="129" t="str">
        <f>IF(B24=0,"",LOOKUP($B24,'Course List'!$C$6:$C$1017,'Course List'!E$6:E$1017))</f>
        <v>Single-Variable Calculus II</v>
      </c>
      <c r="E24" s="129">
        <f>IF(B24=0,"",LOOKUP($B24,'Course List'!$C$6:$C$1017,'Course List'!F$6:F$1017))</f>
        <v>3</v>
      </c>
      <c r="F24" s="129" t="str">
        <f>IF(B24=0,"",LOOKUP($B24,'Course List'!$C$6:$C$1017,'Course List'!G$6:G$1017))</f>
        <v>F &amp; S</v>
      </c>
      <c r="G24" s="129" t="str">
        <f>IF(B24=0,"",LOOKUP($B24,'Course List'!$C$6:$C$1017,'Course List'!H$6:H$1017))</f>
        <v>Math 1221 (21) or 1231 (31)</v>
      </c>
      <c r="H24" s="47"/>
      <c r="I24" s="49"/>
      <c r="J24" s="35" t="str">
        <f>IF(H24=0,"",LOOKUP(H24,'GPA Table'!$B$5:$B$16,'GPA Table'!$E$5:$E$16))</f>
        <v/>
      </c>
      <c r="K24" s="9"/>
      <c r="L24" s="17">
        <f t="shared" si="6"/>
        <v>0</v>
      </c>
      <c r="M24" s="17">
        <f t="shared" si="7"/>
        <v>0</v>
      </c>
      <c r="N24" s="10"/>
      <c r="O24" s="11"/>
    </row>
    <row r="25" spans="1:15" s="5" customFormat="1" x14ac:dyDescent="0.3">
      <c r="A25" s="151">
        <f t="shared" si="8"/>
        <v>6</v>
      </c>
      <c r="B25" s="128" t="s">
        <v>418</v>
      </c>
      <c r="C25" s="129">
        <f>IF(B25=0,"",LOOKUP($B25,'Course List'!$C$6:$C$1017,'Course List'!D$6:D$1017))</f>
        <v>21</v>
      </c>
      <c r="D25" s="129" t="str">
        <f>IF(B25=0,"",LOOKUP($B25,'Course List'!$C$6:$C$1017,'Course List'!E$6:E$1017))</f>
        <v>University Physics I</v>
      </c>
      <c r="E25" s="129">
        <f>IF(B25=0,"",LOOKUP($B25,'Course List'!$C$6:$C$1017,'Course List'!F$6:F$1017))</f>
        <v>4</v>
      </c>
      <c r="F25" s="129" t="str">
        <f>IF(B25=0,"",LOOKUP($B25,'Course List'!$C$6:$C$1017,'Course List'!G$6:G$1017))</f>
        <v>F &amp; S</v>
      </c>
      <c r="G25" s="129" t="str">
        <f>IF(B25=0,"",LOOKUP($B25,'Course List'!$C$6:$C$1017,'Course List'!H$6:H$1017))</f>
        <v>Math 1231 (31), co-requisite Math 1232 (32)</v>
      </c>
      <c r="H25" s="47"/>
      <c r="I25" s="49"/>
      <c r="J25" s="35" t="str">
        <f>IF(H25=0,"",LOOKUP(H25,'GPA Table'!$B$5:$B$16,'GPA Table'!$E$5:$E$16))</f>
        <v/>
      </c>
      <c r="K25" s="9"/>
      <c r="L25" s="17">
        <f t="shared" si="6"/>
        <v>0</v>
      </c>
      <c r="M25" s="17">
        <f t="shared" si="7"/>
        <v>0</v>
      </c>
      <c r="N25" s="10"/>
      <c r="O25" s="11"/>
    </row>
    <row r="26" spans="1:15" s="5" customFormat="1" x14ac:dyDescent="0.3">
      <c r="A26" s="151">
        <f t="shared" si="8"/>
        <v>7</v>
      </c>
      <c r="B26" s="158"/>
      <c r="C26" s="83" t="str">
        <f>IF(B26=0,"",LOOKUP($B26,'Course List'!$C$6:$C$1017,'Course List'!D$6:D$1017))</f>
        <v/>
      </c>
      <c r="D26" s="83" t="str">
        <f>IF(B26=0,"",LOOKUP($B26,'Course List'!$C$6:$C$1017,'Course List'!E$6:E$1017))</f>
        <v/>
      </c>
      <c r="E26" s="83" t="str">
        <f>IF(B26=0,"",LOOKUP($B26,'Course List'!$C$6:$C$1017,'Course List'!F$6:F$1017))</f>
        <v/>
      </c>
      <c r="F26" s="83" t="str">
        <f>IF(B26=0,"",LOOKUP($B26,'Course List'!$C$6:$C$1017,'Course List'!G$6:G$1017))</f>
        <v/>
      </c>
      <c r="G26" s="83" t="str">
        <f>IF(B26=0,"",LOOKUP($B26,'Course List'!$C$6:$C$1017,'Course List'!H$6:H$1017))</f>
        <v/>
      </c>
      <c r="H26" s="47"/>
      <c r="I26" s="49"/>
      <c r="J26" s="35" t="str">
        <f>IF(H26=0,"",LOOKUP(H26,'GPA Table'!$B$5:$B$16,'GPA Table'!$E$5:$E$16))</f>
        <v/>
      </c>
      <c r="K26" s="9"/>
      <c r="L26" s="17">
        <f t="shared" si="6"/>
        <v>0</v>
      </c>
      <c r="M26" s="17">
        <f t="shared" si="7"/>
        <v>0</v>
      </c>
      <c r="N26" s="10"/>
      <c r="O26" s="11"/>
    </row>
    <row r="27" spans="1:15" s="5" customFormat="1" ht="16.2" thickBot="1" x14ac:dyDescent="0.35">
      <c r="A27" s="152">
        <f t="shared" si="8"/>
        <v>8</v>
      </c>
      <c r="B27" s="160"/>
      <c r="C27" s="84" t="str">
        <f>IF(B27=0,"",LOOKUP($B27,'Course List'!$C$6:$C$1017,'Course List'!D$6:D$1017))</f>
        <v/>
      </c>
      <c r="D27" s="84" t="str">
        <f>IF(B27=0,"",LOOKUP($B27,'Course List'!$C$6:$C$1017,'Course List'!E$6:E$1017))</f>
        <v/>
      </c>
      <c r="E27" s="83" t="str">
        <f>IF(B27=0,"",LOOKUP($B27,'Course List'!$C$6:$C$1017,'Course List'!F$6:F$1017))</f>
        <v/>
      </c>
      <c r="F27" s="84" t="str">
        <f>IF(B27=0,"",LOOKUP($B27,'Course List'!$C$6:$C$1017,'Course List'!G$6:G$1017))</f>
        <v/>
      </c>
      <c r="G27" s="84" t="str">
        <f>IF(B27=0,"",LOOKUP($B27,'Course List'!$C$6:$C$1017,'Course List'!H$6:H$1017))</f>
        <v/>
      </c>
      <c r="H27" s="48"/>
      <c r="I27" s="50"/>
      <c r="J27" s="36" t="str">
        <f>IF(H27=0,"",LOOKUP(H27,'GPA Table'!$B$5:$B$16,'GPA Table'!$E$5:$E$16))</f>
        <v/>
      </c>
      <c r="K27" s="9"/>
      <c r="L27" s="17">
        <f t="shared" si="6"/>
        <v>0</v>
      </c>
      <c r="M27" s="17">
        <f t="shared" si="7"/>
        <v>0</v>
      </c>
      <c r="N27" s="10"/>
      <c r="O27" s="11"/>
    </row>
    <row r="28" spans="1:15" s="29" customFormat="1" ht="16.2" thickBot="1" x14ac:dyDescent="0.35">
      <c r="A28" s="148"/>
      <c r="B28" s="149" t="str">
        <f>B19</f>
        <v>Semester</v>
      </c>
      <c r="C28" s="149">
        <f>C19+1</f>
        <v>3</v>
      </c>
      <c r="D28" s="149" t="str">
        <f>D19</f>
        <v>Total Credit Hours</v>
      </c>
      <c r="E28" s="149">
        <f>SUM(E29:E36)</f>
        <v>19</v>
      </c>
      <c r="F28" s="150" t="str">
        <f>F10</f>
        <v>FALL</v>
      </c>
      <c r="G28" s="150">
        <f>G19</f>
        <v>2014</v>
      </c>
      <c r="H28" s="45"/>
      <c r="I28" s="46"/>
      <c r="J28" s="55">
        <f>IF(M28=0,0,ROUND(L28/M28,2))</f>
        <v>0</v>
      </c>
      <c r="K28" s="13"/>
      <c r="L28" s="38">
        <f t="shared" ref="L28:M28" si="9">SUM(L29:L36)</f>
        <v>0</v>
      </c>
      <c r="M28" s="39">
        <f t="shared" si="9"/>
        <v>0</v>
      </c>
      <c r="N28" s="14"/>
      <c r="O28" s="12"/>
    </row>
    <row r="29" spans="1:15" s="5" customFormat="1" ht="31.2" x14ac:dyDescent="0.3">
      <c r="A29" s="151">
        <v>1</v>
      </c>
      <c r="B29" s="128" t="s">
        <v>507</v>
      </c>
      <c r="C29" s="129" t="str">
        <f>IF(B29=0,"",LOOKUP($B29,'Course List'!$C$6:$C$1017,'Course List'!D$6:D$1017))</f>
        <v>  057</v>
      </c>
      <c r="D29" s="129" t="str">
        <f>IF(B29=0,"",LOOKUP($B29,'Course List'!$C$6:$C$1017,'Course List'!E$6:E$1017))</f>
        <v> Analytical Mechanics I (w recitation)</v>
      </c>
      <c r="E29" s="129">
        <f>IF(B29=0,"",LOOKUP($B29,'Course List'!$C$6:$C$1017,'Course List'!F$6:F$1017))</f>
        <v>3</v>
      </c>
      <c r="F29" s="129" t="str">
        <f>IF(B29=0,"",LOOKUP($B29,'Course List'!$C$6:$C$1017,'Course List'!G$6:G$1017))</f>
        <v>F &amp; S</v>
      </c>
      <c r="G29" s="129" t="str">
        <f>IF(B29=0,"",LOOKUP($B29,'Course List'!$C$6:$C$1017,'Course List'!H$6:H$1017))</f>
        <v>Prerequisite or concurrent registration: ApSc 2113 (113), Phys 1021 (21)</v>
      </c>
      <c r="H29" s="47"/>
      <c r="I29" s="49"/>
      <c r="J29" s="34" t="str">
        <f>IF(H29=0,"",LOOKUP(H29,'GPA Table'!$B$5:$B$16,'GPA Table'!$E$5:$E$16))</f>
        <v/>
      </c>
      <c r="K29" s="9"/>
      <c r="L29" s="17">
        <f t="shared" ref="L29:L36" si="10">IF(E29=0,0,IF(H29=0,0,J29*E29))</f>
        <v>0</v>
      </c>
      <c r="M29" s="17">
        <f t="shared" ref="M29:M36" si="11">IF(H29=0,0,E29)</f>
        <v>0</v>
      </c>
      <c r="N29" s="10"/>
      <c r="O29" s="11"/>
    </row>
    <row r="30" spans="1:15" s="5" customFormat="1" x14ac:dyDescent="0.3">
      <c r="A30" s="151">
        <f>A29+1</f>
        <v>2</v>
      </c>
      <c r="B30" s="130" t="s">
        <v>421</v>
      </c>
      <c r="C30" s="129" t="str">
        <f>IF(B30=0,"",LOOKUP($B30,'Course List'!$C$6:$C$1017,'Course List'!D$6:D$1017))</f>
        <v>  113</v>
      </c>
      <c r="D30" s="129" t="str">
        <f>IF(B30=0,"",LOOKUP($B30,'Course List'!$C$6:$C$1017,'Course List'!E$6:E$1017))</f>
        <v> Engineering Analysis I</v>
      </c>
      <c r="E30" s="129">
        <f>IF(B30=0,"",LOOKUP($B30,'Course List'!$C$6:$C$1017,'Course List'!F$6:F$1017))</f>
        <v>3</v>
      </c>
      <c r="F30" s="129" t="str">
        <f>IF(B30=0,"",LOOKUP($B30,'Course List'!$C$6:$C$1017,'Course List'!G$6:G$1017))</f>
        <v>F &amp; S</v>
      </c>
      <c r="G30" s="129" t="str">
        <f>IF(B30=0,"",LOOKUP($B30,'Course List'!$C$6:$C$1017,'Course List'!H$6:H$1017))</f>
        <v>Math 1232 (32), UW 1020 (20)</v>
      </c>
      <c r="H30" s="47"/>
      <c r="I30" s="49"/>
      <c r="J30" s="35" t="str">
        <f>IF(H30=0,"",LOOKUP(H30,'GPA Table'!$B$5:$B$16,'GPA Table'!$E$5:$E$16))</f>
        <v/>
      </c>
      <c r="K30" s="9"/>
      <c r="L30" s="17">
        <f t="shared" si="10"/>
        <v>0</v>
      </c>
      <c r="M30" s="17">
        <f t="shared" si="11"/>
        <v>0</v>
      </c>
      <c r="N30" s="10"/>
      <c r="O30" s="11"/>
    </row>
    <row r="31" spans="1:15" s="5" customFormat="1" x14ac:dyDescent="0.3">
      <c r="A31" s="151">
        <f t="shared" ref="A31:A36" si="12">A30+1</f>
        <v>3</v>
      </c>
      <c r="B31" s="128" t="s">
        <v>299</v>
      </c>
      <c r="C31" s="129" t="str">
        <f>IF(B31=0,"",LOOKUP($B31,'Course List'!$C$6:$C$1017,'Course List'!D$6:D$1017))</f>
        <v>---</v>
      </c>
      <c r="D31" s="129" t="str">
        <f>IF(B31=0,"",LOOKUP($B31,'Course List'!$C$6:$C$1017,'Course List'!E$6:E$1017))</f>
        <v>Environmental Sustainability </v>
      </c>
      <c r="E31" s="129">
        <f>IF(B31=0,"",LOOKUP($B31,'Course List'!$C$6:$C$1017,'Course List'!F$6:F$1017))</f>
        <v>3</v>
      </c>
      <c r="F31" s="129" t="str">
        <f>IF(B31=0,"",LOOKUP($B31,'Course List'!$C$6:$C$1017,'Course List'!G$6:G$1017))</f>
        <v>F &amp; S</v>
      </c>
      <c r="G31" s="129" t="str">
        <f>IF(B31=0,"",LOOKUP($B31,'Course List'!$C$6:$C$1017,'Course List'!H$6:H$1017))</f>
        <v>None</v>
      </c>
      <c r="H31" s="47"/>
      <c r="I31" s="49"/>
      <c r="J31" s="35" t="str">
        <f>IF(H31=0,"",LOOKUP(H31,'GPA Table'!$B$5:$B$16,'GPA Table'!$E$5:$E$16))</f>
        <v/>
      </c>
      <c r="K31" s="9"/>
      <c r="L31" s="17">
        <f t="shared" si="10"/>
        <v>0</v>
      </c>
      <c r="M31" s="17">
        <f t="shared" si="11"/>
        <v>0</v>
      </c>
      <c r="N31" s="10"/>
      <c r="O31" s="11"/>
    </row>
    <row r="32" spans="1:15" s="5" customFormat="1" ht="17.399999999999999" customHeight="1" x14ac:dyDescent="0.3">
      <c r="A32" s="151">
        <f t="shared" si="12"/>
        <v>4</v>
      </c>
      <c r="B32" s="128" t="s">
        <v>7</v>
      </c>
      <c r="C32" s="129" t="str">
        <f>IF(B32=0,"",LOOKUP($B32,'Course List'!$C$6:$C$1017,'Course List'!D$6:D$1017))</f>
        <v>---</v>
      </c>
      <c r="D32" s="129" t="str">
        <f>IF(B32=0,"",LOOKUP($B32,'Course List'!$C$6:$C$1017,'Course List'!E$6:E$1017))</f>
        <v>See the H/SS List</v>
      </c>
      <c r="E32" s="129">
        <f>IF(B32=0,"",LOOKUP($B32,'Course List'!$C$6:$C$1017,'Course List'!F$6:F$1017))</f>
        <v>3</v>
      </c>
      <c r="F32" s="129" t="str">
        <f>IF(B32=0,"",LOOKUP($B32,'Course List'!$C$6:$C$1017,'Course List'!G$6:G$1017))</f>
        <v>F &amp; S</v>
      </c>
      <c r="G32" s="129" t="str">
        <f>IF(B32=0,"",LOOKUP($B32,'Course List'!$C$6:$C$1017,'Course List'!H$6:H$1017))</f>
        <v xml:space="preserve"> ---</v>
      </c>
      <c r="H32" s="47"/>
      <c r="I32" s="49"/>
      <c r="J32" s="35" t="str">
        <f>IF(H32=0,"",LOOKUP(H32,'GPA Table'!$B$5:$B$16,'GPA Table'!$E$5:$E$16))</f>
        <v/>
      </c>
      <c r="K32" s="9"/>
      <c r="L32" s="17">
        <f t="shared" si="10"/>
        <v>0</v>
      </c>
      <c r="M32" s="17">
        <f t="shared" si="11"/>
        <v>0</v>
      </c>
      <c r="N32" s="10"/>
      <c r="O32" s="11"/>
    </row>
    <row r="33" spans="1:15" s="5" customFormat="1" x14ac:dyDescent="0.3">
      <c r="A33" s="151">
        <f t="shared" si="12"/>
        <v>5</v>
      </c>
      <c r="B33" s="128" t="s">
        <v>75</v>
      </c>
      <c r="C33" s="129">
        <f>IF(B33=0,"",LOOKUP($B33,'Course List'!$C$6:$C$1017,'Course List'!D$6:D$1017))</f>
        <v>32</v>
      </c>
      <c r="D33" s="129" t="str">
        <f>IF(B33=0,"",LOOKUP($B33,'Course List'!$C$6:$C$1017,'Course List'!E$6:E$1017))</f>
        <v>Single-Variable Calculus II</v>
      </c>
      <c r="E33" s="129">
        <f>IF(B33=0,"",LOOKUP($B33,'Course List'!$C$6:$C$1017,'Course List'!F$6:F$1017))</f>
        <v>3</v>
      </c>
      <c r="F33" s="129" t="str">
        <f>IF(B33=0,"",LOOKUP($B33,'Course List'!$C$6:$C$1017,'Course List'!G$6:G$1017))</f>
        <v>F &amp; S</v>
      </c>
      <c r="G33" s="129" t="str">
        <f>IF(B33=0,"",LOOKUP($B33,'Course List'!$C$6:$C$1017,'Course List'!H$6:H$1017))</f>
        <v>Math 1221 (21) or 1231 (31)</v>
      </c>
      <c r="H33" s="47"/>
      <c r="I33" s="49"/>
      <c r="J33" s="35" t="str">
        <f>IF(H33=0,"",LOOKUP(H33,'GPA Table'!$B$5:$B$16,'GPA Table'!$E$5:$E$16))</f>
        <v/>
      </c>
      <c r="K33" s="9"/>
      <c r="L33" s="17">
        <f t="shared" si="10"/>
        <v>0</v>
      </c>
      <c r="M33" s="17">
        <f t="shared" si="11"/>
        <v>0</v>
      </c>
      <c r="N33" s="10"/>
      <c r="O33" s="11"/>
    </row>
    <row r="34" spans="1:15" s="5" customFormat="1" x14ac:dyDescent="0.3">
      <c r="A34" s="151">
        <f t="shared" si="12"/>
        <v>6</v>
      </c>
      <c r="B34" s="128" t="s">
        <v>422</v>
      </c>
      <c r="C34" s="129">
        <f>IF(B34=0,"",LOOKUP($B34,'Course List'!$C$6:$C$1017,'Course List'!D$6:D$1017))</f>
        <v>22</v>
      </c>
      <c r="D34" s="129" t="str">
        <f>IF(B34=0,"",LOOKUP($B34,'Course List'!$C$6:$C$1017,'Course List'!E$6:E$1017))</f>
        <v>University Physics II</v>
      </c>
      <c r="E34" s="129">
        <f>IF(B34=0,"",LOOKUP($B34,'Course List'!$C$6:$C$1017,'Course List'!F$6:F$1017))</f>
        <v>4</v>
      </c>
      <c r="F34" s="129" t="str">
        <f>IF(B34=0,"",LOOKUP($B34,'Course List'!$C$6:$C$1017,'Course List'!G$6:G$1017))</f>
        <v>F &amp; S</v>
      </c>
      <c r="G34" s="129" t="str">
        <f>IF(B34=0,"",LOOKUP($B34,'Course List'!$C$6:$C$1017,'Course List'!H$6:H$1017))</f>
        <v>Phys 1021 (21)</v>
      </c>
      <c r="H34" s="47"/>
      <c r="I34" s="49"/>
      <c r="J34" s="35" t="str">
        <f>IF(H34=0,"",LOOKUP(H34,'GPA Table'!$B$5:$B$16,'GPA Table'!$E$5:$E$16))</f>
        <v/>
      </c>
      <c r="K34" s="9"/>
      <c r="L34" s="17">
        <f t="shared" si="10"/>
        <v>0</v>
      </c>
      <c r="M34" s="17">
        <f t="shared" si="11"/>
        <v>0</v>
      </c>
      <c r="N34" s="10"/>
      <c r="O34" s="11"/>
    </row>
    <row r="35" spans="1:15" s="5" customFormat="1" x14ac:dyDescent="0.3">
      <c r="A35" s="151">
        <f t="shared" si="12"/>
        <v>7</v>
      </c>
      <c r="B35" s="158"/>
      <c r="C35" s="83" t="str">
        <f>IF(B35=0,"",LOOKUP($B35,'Course List'!$C$6:$C$1017,'Course List'!D$6:D$1017))</f>
        <v/>
      </c>
      <c r="D35" s="83" t="str">
        <f>IF(B35=0,"",LOOKUP($B35,'Course List'!$C$6:$C$1017,'Course List'!E$6:E$1017))</f>
        <v/>
      </c>
      <c r="E35" s="83" t="str">
        <f>IF(B35=0,"",LOOKUP($B35,'Course List'!$C$6:$C$1017,'Course List'!F$6:F$1017))</f>
        <v/>
      </c>
      <c r="F35" s="83" t="str">
        <f>IF(B35=0,"",LOOKUP($B35,'Course List'!$C$6:$C$1017,'Course List'!G$6:G$1017))</f>
        <v/>
      </c>
      <c r="G35" s="83" t="str">
        <f>IF(B35=0,"",LOOKUP($B35,'Course List'!$C$6:$C$1017,'Course List'!H$6:H$1017))</f>
        <v/>
      </c>
      <c r="H35" s="47"/>
      <c r="I35" s="49"/>
      <c r="J35" s="35" t="str">
        <f>IF(H35=0,"",LOOKUP(H35,'GPA Table'!$B$5:$B$16,'GPA Table'!$E$5:$E$16))</f>
        <v/>
      </c>
      <c r="K35" s="9"/>
      <c r="L35" s="17">
        <f t="shared" si="10"/>
        <v>0</v>
      </c>
      <c r="M35" s="17">
        <f t="shared" si="11"/>
        <v>0</v>
      </c>
      <c r="N35" s="10"/>
      <c r="O35" s="11"/>
    </row>
    <row r="36" spans="1:15" s="5" customFormat="1" ht="16.2" thickBot="1" x14ac:dyDescent="0.35">
      <c r="A36" s="152">
        <f t="shared" si="12"/>
        <v>8</v>
      </c>
      <c r="B36" s="160"/>
      <c r="C36" s="84" t="str">
        <f>IF(B36=0,"",LOOKUP($B36,'Course List'!$C$6:$C$1017,'Course List'!D$6:D$1017))</f>
        <v/>
      </c>
      <c r="D36" s="84" t="str">
        <f>IF(B36=0,"",LOOKUP($B36,'Course List'!$C$6:$C$1017,'Course List'!E$6:E$1017))</f>
        <v/>
      </c>
      <c r="E36" s="83" t="str">
        <f>IF(B36=0,"",LOOKUP($B36,'Course List'!$C$6:$C$1017,'Course List'!F$6:F$1017))</f>
        <v/>
      </c>
      <c r="F36" s="84" t="str">
        <f>IF(B36=0,"",LOOKUP($B36,'Course List'!$C$6:$C$1017,'Course List'!G$6:G$1017))</f>
        <v/>
      </c>
      <c r="G36" s="84" t="str">
        <f>IF(B36=0,"",LOOKUP($B36,'Course List'!$C$6:$C$1017,'Course List'!H$6:H$1017))</f>
        <v/>
      </c>
      <c r="H36" s="48"/>
      <c r="I36" s="50"/>
      <c r="J36" s="36" t="str">
        <f>IF(H36=0,"",LOOKUP(H36,'GPA Table'!$B$5:$B$16,'GPA Table'!$E$5:$E$16))</f>
        <v/>
      </c>
      <c r="K36" s="9"/>
      <c r="L36" s="17">
        <f t="shared" si="10"/>
        <v>0</v>
      </c>
      <c r="M36" s="17">
        <f t="shared" si="11"/>
        <v>0</v>
      </c>
      <c r="N36" s="10"/>
      <c r="O36" s="11"/>
    </row>
    <row r="37" spans="1:15" s="29" customFormat="1" ht="16.2" thickBot="1" x14ac:dyDescent="0.35">
      <c r="A37" s="148"/>
      <c r="B37" s="149" t="str">
        <f>B28</f>
        <v>Semester</v>
      </c>
      <c r="C37" s="149">
        <f>C28+1</f>
        <v>4</v>
      </c>
      <c r="D37" s="149" t="str">
        <f>D28</f>
        <v>Total Credit Hours</v>
      </c>
      <c r="E37" s="149">
        <f>SUM(E38:E45)</f>
        <v>18</v>
      </c>
      <c r="F37" s="150" t="str">
        <f>F19</f>
        <v>SPRING</v>
      </c>
      <c r="G37" s="150">
        <f>G28+1</f>
        <v>2015</v>
      </c>
      <c r="H37" s="45"/>
      <c r="I37" s="46"/>
      <c r="J37" s="55">
        <f>IF(M37=0,0,ROUND(L37/M37,2))</f>
        <v>0</v>
      </c>
      <c r="K37" s="13"/>
      <c r="L37" s="38">
        <f t="shared" ref="L37:M37" si="13">SUM(L38:L45)</f>
        <v>0</v>
      </c>
      <c r="M37" s="39">
        <f t="shared" si="13"/>
        <v>0</v>
      </c>
      <c r="N37" s="14"/>
      <c r="O37" s="12"/>
    </row>
    <row r="38" spans="1:15" s="5" customFormat="1" x14ac:dyDescent="0.3">
      <c r="A38" s="151">
        <v>1</v>
      </c>
      <c r="B38" s="128" t="s">
        <v>423</v>
      </c>
      <c r="C38" s="129" t="str">
        <f>IF(B38=0,"",LOOKUP($B38,'Course List'!$C$6:$C$1017,'Course List'!D$6:D$1017))</f>
        <v>  058</v>
      </c>
      <c r="D38" s="129" t="str">
        <f>IF(B38=0,"",LOOKUP($B38,'Course List'!$C$6:$C$1017,'Course List'!E$6:E$1017))</f>
        <v> Analytical Mechanics II (w recitation)</v>
      </c>
      <c r="E38" s="129">
        <f>IF(B38=0,"",LOOKUP($B38,'Course List'!$C$6:$C$1017,'Course List'!F$6:F$1017))</f>
        <v>3</v>
      </c>
      <c r="F38" s="129" t="str">
        <f>IF(B38=0,"",LOOKUP($B38,'Course List'!$C$6:$C$1017,'Course List'!G$6:G$1017))</f>
        <v>F &amp; S</v>
      </c>
      <c r="G38" s="129" t="str">
        <f>IF(B38=0,"",LOOKUP($B38,'Course List'!$C$6:$C$1017,'Course List'!H$6:H$1017))</f>
        <v>ApSc 2057 (57)</v>
      </c>
      <c r="H38" s="47"/>
      <c r="I38" s="49"/>
      <c r="J38" s="34" t="str">
        <f>IF(H38=0,"",LOOKUP(H38,'GPA Table'!$B$5:$B$16,'GPA Table'!$E$5:$E$16))</f>
        <v/>
      </c>
      <c r="K38" s="9"/>
      <c r="L38" s="17">
        <f t="shared" ref="L38:L45" si="14">IF(E38=0,0,IF(H38=0,0,J38*E38))</f>
        <v>0</v>
      </c>
      <c r="M38" s="17">
        <f t="shared" ref="M38:M45" si="15">IF(H38=0,0,E38)</f>
        <v>0</v>
      </c>
      <c r="N38" s="10"/>
      <c r="O38" s="11"/>
    </row>
    <row r="39" spans="1:15" s="5" customFormat="1" x14ac:dyDescent="0.3">
      <c r="A39" s="151">
        <f>A38+1</f>
        <v>2</v>
      </c>
      <c r="B39" s="130" t="s">
        <v>297</v>
      </c>
      <c r="C39" s="129" t="str">
        <f>IF(B39=0,"",LOOKUP($B39,'Course List'!$C$6:$C$1017,'Course List'!D$6:D$1017))</f>
        <v>  117</v>
      </c>
      <c r="D39" s="129" t="str">
        <f>IF(B39=0,"",LOOKUP($B39,'Course List'!$C$6:$C$1017,'Course List'!E$6:E$1017))</f>
        <v> Engineering Computations (w recitation)</v>
      </c>
      <c r="E39" s="129">
        <f>IF(B39=0,"",LOOKUP($B39,'Course List'!$C$6:$C$1017,'Course List'!F$6:F$1017))</f>
        <v>3</v>
      </c>
      <c r="F39" s="129" t="str">
        <f>IF(B39=0,"",LOOKUP($B39,'Course List'!$C$6:$C$1017,'Course List'!G$6:G$1017))</f>
        <v>S</v>
      </c>
      <c r="G39" s="129" t="str">
        <f>IF(B39=0,"",LOOKUP($B39,'Course List'!$C$6:$C$1017,'Course List'!H$6:H$1017))</f>
        <v>CSCI 1121</v>
      </c>
      <c r="H39" s="47"/>
      <c r="I39" s="49"/>
      <c r="J39" s="35" t="str">
        <f>IF(H39=0,"",LOOKUP(H39,'GPA Table'!$B$5:$B$16,'GPA Table'!$E$5:$E$16))</f>
        <v/>
      </c>
      <c r="K39" s="9"/>
      <c r="L39" s="17">
        <f t="shared" si="14"/>
        <v>0</v>
      </c>
      <c r="M39" s="17">
        <f t="shared" si="15"/>
        <v>0</v>
      </c>
      <c r="N39" s="10"/>
      <c r="O39" s="11"/>
    </row>
    <row r="40" spans="1:15" s="5" customFormat="1" x14ac:dyDescent="0.3">
      <c r="A40" s="151">
        <f t="shared" ref="A40:A42" si="16">A39+1</f>
        <v>3</v>
      </c>
      <c r="B40" s="128" t="s">
        <v>298</v>
      </c>
      <c r="C40" s="129" t="str">
        <f>IF(B40=0,"",LOOKUP($B40,'Course List'!$C$6:$C$1017,'Course List'!D$6:D$1017))</f>
        <v>  120</v>
      </c>
      <c r="D40" s="129" t="str">
        <f>IF(B40=0,"",LOOKUP($B40,'Course List'!$C$6:$C$1017,'Course List'!E$6:E$1017))</f>
        <v> Intro to Mechanics of Solids</v>
      </c>
      <c r="E40" s="129">
        <f>IF(B40=0,"",LOOKUP($B40,'Course List'!$C$6:$C$1017,'Course List'!F$6:F$1017))</f>
        <v>3</v>
      </c>
      <c r="F40" s="129" t="str">
        <f>IF(B40=0,"",LOOKUP($B40,'Course List'!$C$6:$C$1017,'Course List'!G$6:G$1017))</f>
        <v>F &amp; S</v>
      </c>
      <c r="G40" s="129" t="str">
        <f>IF(B40=0,"",LOOKUP($B40,'Course List'!$C$6:$C$1017,'Course List'!H$6:H$1017))</f>
        <v>ApSc 2057 (57), ApSc 2113 (113)</v>
      </c>
      <c r="H40" s="47"/>
      <c r="I40" s="49"/>
      <c r="J40" s="35" t="str">
        <f>IF(H40=0,"",LOOKUP(H40,'GPA Table'!$B$5:$B$16,'GPA Table'!$E$5:$E$16))</f>
        <v/>
      </c>
      <c r="K40" s="9"/>
      <c r="L40" s="17">
        <f t="shared" si="14"/>
        <v>0</v>
      </c>
      <c r="M40" s="17">
        <f t="shared" si="15"/>
        <v>0</v>
      </c>
      <c r="N40" s="10"/>
      <c r="O40" s="11"/>
    </row>
    <row r="41" spans="1:15" s="5" customFormat="1" ht="17.399999999999999" customHeight="1" x14ac:dyDescent="0.3">
      <c r="A41" s="151">
        <f t="shared" si="16"/>
        <v>4</v>
      </c>
      <c r="B41" s="128" t="s">
        <v>306</v>
      </c>
      <c r="C41" s="129" t="str">
        <f>IF(B41=0,"",LOOKUP($B41,'Course List'!$C$6:$C$1017,'Course List'!D$6:D$1017))</f>
        <v>  170</v>
      </c>
      <c r="D41" s="129" t="str">
        <f>IF(B41=0,"",LOOKUP($B41,'Course List'!$C$6:$C$1017,'Course List'!E$6:E$1017))</f>
        <v> Intro to Transportation Engine</v>
      </c>
      <c r="E41" s="129">
        <f>IF(B41=0,"",LOOKUP($B41,'Course List'!$C$6:$C$1017,'Course List'!F$6:F$1017))</f>
        <v>3</v>
      </c>
      <c r="F41" s="129" t="str">
        <f>IF(B41=0,"",LOOKUP($B41,'Course List'!$C$6:$C$1017,'Course List'!G$6:G$1017))</f>
        <v>S</v>
      </c>
      <c r="G41" s="129" t="str">
        <f>IF(B41=0,"",LOOKUP($B41,'Course List'!$C$6:$C$1017,'Course List'!H$6:H$1017))</f>
        <v>Math 2233 (33)</v>
      </c>
      <c r="H41" s="47"/>
      <c r="I41" s="49"/>
      <c r="J41" s="35" t="str">
        <f>IF(H41=0,"",LOOKUP(H41,'GPA Table'!$B$5:$B$16,'GPA Table'!$E$5:$E$16))</f>
        <v/>
      </c>
      <c r="K41" s="9"/>
      <c r="L41" s="17">
        <f t="shared" si="14"/>
        <v>0</v>
      </c>
      <c r="M41" s="17">
        <f t="shared" si="15"/>
        <v>0</v>
      </c>
      <c r="N41" s="10"/>
      <c r="O41" s="11"/>
    </row>
    <row r="42" spans="1:15" s="5" customFormat="1" x14ac:dyDescent="0.3">
      <c r="A42" s="151">
        <f t="shared" si="16"/>
        <v>5</v>
      </c>
      <c r="B42" s="128" t="s">
        <v>424</v>
      </c>
      <c r="C42" s="129">
        <f>IF(B42=0,"",LOOKUP($B42,'Course List'!$C$6:$C$1017,'Course List'!D$6:D$1017))</f>
        <v>1</v>
      </c>
      <c r="D42" s="129" t="str">
        <f>IF(B42=0,"",LOOKUP($B42,'Course List'!$C$6:$C$1017,'Course List'!E$6:E$1017))</f>
        <v>Physical Geology</v>
      </c>
      <c r="E42" s="129">
        <f>IF(B42=0,"",LOOKUP($B42,'Course List'!$C$6:$C$1017,'Course List'!F$6:F$1017))</f>
        <v>3</v>
      </c>
      <c r="F42" s="129" t="str">
        <f>IF(B42=0,"",LOOKUP($B42,'Course List'!$C$6:$C$1017,'Course List'!G$6:G$1017))</f>
        <v>F &amp; S</v>
      </c>
      <c r="G42" s="129" t="str">
        <f>IF(B42=0,"",LOOKUP($B42,'Course List'!$C$6:$C$1017,'Course List'!H$6:H$1017))</f>
        <v xml:space="preserve"> ---</v>
      </c>
      <c r="H42" s="47"/>
      <c r="I42" s="49"/>
      <c r="J42" s="35" t="str">
        <f>IF(H42=0,"",LOOKUP(H42,'GPA Table'!$B$5:$B$16,'GPA Table'!$E$5:$E$16))</f>
        <v/>
      </c>
      <c r="K42" s="9"/>
      <c r="L42" s="17">
        <f t="shared" si="14"/>
        <v>0</v>
      </c>
      <c r="M42" s="17">
        <f t="shared" si="15"/>
        <v>0</v>
      </c>
      <c r="N42" s="10"/>
      <c r="O42" s="11"/>
    </row>
    <row r="43" spans="1:15" s="5" customFormat="1" x14ac:dyDescent="0.3">
      <c r="A43" s="151">
        <f>A42+1</f>
        <v>6</v>
      </c>
      <c r="B43" s="128" t="s">
        <v>11</v>
      </c>
      <c r="C43" s="129" t="str">
        <f>IF(B43=0,"",LOOKUP($B43,'Course List'!$C$6:$C$1017,'Course List'!D$6:D$1017))</f>
        <v>---</v>
      </c>
      <c r="D43" s="129" t="str">
        <f>IF(B43=0,"",LOOKUP($B43,'Course List'!$C$6:$C$1017,'Course List'!E$6:E$1017))</f>
        <v>See the H/SS List</v>
      </c>
      <c r="E43" s="129">
        <f>IF(B43=0,"",LOOKUP($B43,'Course List'!$C$6:$C$1017,'Course List'!F$6:F$1017))</f>
        <v>3</v>
      </c>
      <c r="F43" s="129" t="str">
        <f>IF(B43=0,"",LOOKUP($B43,'Course List'!$C$6:$C$1017,'Course List'!G$6:G$1017))</f>
        <v>F &amp; S</v>
      </c>
      <c r="G43" s="129" t="str">
        <f>IF(B43=0,"",LOOKUP($B43,'Course List'!$C$6:$C$1017,'Course List'!H$6:H$1017))</f>
        <v xml:space="preserve"> ---</v>
      </c>
      <c r="H43" s="47"/>
      <c r="I43" s="49"/>
      <c r="J43" s="35" t="str">
        <f>IF(H43=0,"",LOOKUP(H43,'GPA Table'!$B$5:$B$16,'GPA Table'!$E$5:$E$16))</f>
        <v/>
      </c>
      <c r="K43" s="9"/>
      <c r="L43" s="17">
        <f t="shared" si="14"/>
        <v>0</v>
      </c>
      <c r="M43" s="17">
        <f t="shared" si="15"/>
        <v>0</v>
      </c>
      <c r="N43" s="10"/>
      <c r="O43" s="11"/>
    </row>
    <row r="44" spans="1:15" s="5" customFormat="1" x14ac:dyDescent="0.3">
      <c r="A44" s="151">
        <f>A43+1</f>
        <v>7</v>
      </c>
      <c r="B44" s="158"/>
      <c r="C44" s="83" t="str">
        <f>IF(B44=0,"",LOOKUP($B44,'Course List'!$C$6:$C$1017,'Course List'!D$6:D$1017))</f>
        <v/>
      </c>
      <c r="D44" s="83" t="str">
        <f>IF(B44=0,"",LOOKUP($B44,'Course List'!$C$6:$C$1017,'Course List'!E$6:E$1017))</f>
        <v/>
      </c>
      <c r="E44" s="83" t="str">
        <f>IF(B44=0,"",LOOKUP($B44,'Course List'!$C$6:$C$1017,'Course List'!F$6:F$1017))</f>
        <v/>
      </c>
      <c r="F44" s="83" t="str">
        <f>IF(B44=0,"",LOOKUP($B44,'Course List'!$C$6:$C$1017,'Course List'!G$6:G$1017))</f>
        <v/>
      </c>
      <c r="G44" s="83" t="str">
        <f>IF(B44=0,"",LOOKUP($B44,'Course List'!$C$6:$C$1017,'Course List'!H$6:H$1017))</f>
        <v/>
      </c>
      <c r="H44" s="47"/>
      <c r="I44" s="49"/>
      <c r="J44" s="35" t="str">
        <f>IF(H44=0,"",LOOKUP(H44,'GPA Table'!$B$5:$B$16,'GPA Table'!$E$5:$E$16))</f>
        <v/>
      </c>
      <c r="K44" s="9"/>
      <c r="L44" s="17">
        <f t="shared" si="14"/>
        <v>0</v>
      </c>
      <c r="M44" s="17">
        <f t="shared" si="15"/>
        <v>0</v>
      </c>
      <c r="N44" s="10"/>
      <c r="O44" s="11"/>
    </row>
    <row r="45" spans="1:15" s="5" customFormat="1" ht="16.2" thickBot="1" x14ac:dyDescent="0.35">
      <c r="A45" s="152">
        <f t="shared" ref="A45" si="17">A44+1</f>
        <v>8</v>
      </c>
      <c r="B45" s="160"/>
      <c r="C45" s="84" t="str">
        <f>IF(B45=0,"",LOOKUP($B45,'Course List'!$C$6:$C$1017,'Course List'!D$6:D$1017))</f>
        <v/>
      </c>
      <c r="D45" s="84" t="str">
        <f>IF(B45=0,"",LOOKUP($B45,'Course List'!$C$6:$C$1017,'Course List'!E$6:E$1017))</f>
        <v/>
      </c>
      <c r="E45" s="83" t="str">
        <f>IF(B45=0,"",LOOKUP($B45,'Course List'!$C$6:$C$1017,'Course List'!F$6:F$1017))</f>
        <v/>
      </c>
      <c r="F45" s="84" t="str">
        <f>IF(B45=0,"",LOOKUP($B45,'Course List'!$C$6:$C$1017,'Course List'!G$6:G$1017))</f>
        <v/>
      </c>
      <c r="G45" s="84" t="str">
        <f>IF(B45=0,"",LOOKUP($B45,'Course List'!$C$6:$C$1017,'Course List'!H$6:H$1017))</f>
        <v/>
      </c>
      <c r="H45" s="48"/>
      <c r="I45" s="50"/>
      <c r="J45" s="36" t="str">
        <f>IF(H45=0,"",LOOKUP(H45,'GPA Table'!$B$5:$B$16,'GPA Table'!$E$5:$E$16))</f>
        <v/>
      </c>
      <c r="K45" s="9"/>
      <c r="L45" s="17">
        <f t="shared" si="14"/>
        <v>0</v>
      </c>
      <c r="M45" s="17">
        <f t="shared" si="15"/>
        <v>0</v>
      </c>
      <c r="N45" s="10"/>
      <c r="O45" s="11"/>
    </row>
    <row r="46" spans="1:15" s="29" customFormat="1" ht="16.2" thickBot="1" x14ac:dyDescent="0.35">
      <c r="A46" s="148"/>
      <c r="B46" s="149" t="str">
        <f>B37</f>
        <v>Semester</v>
      </c>
      <c r="C46" s="149">
        <f>C37+1</f>
        <v>5</v>
      </c>
      <c r="D46" s="149" t="str">
        <f>D37</f>
        <v>Total Credit Hours</v>
      </c>
      <c r="E46" s="149">
        <f>SUM(E47:E54)</f>
        <v>18</v>
      </c>
      <c r="F46" s="150" t="str">
        <f>F28</f>
        <v>FALL</v>
      </c>
      <c r="G46" s="150">
        <f>G37</f>
        <v>2015</v>
      </c>
      <c r="H46" s="45"/>
      <c r="I46" s="46"/>
      <c r="J46" s="55">
        <f>IF(M46=0,0,ROUND(L46/M46,2))</f>
        <v>0</v>
      </c>
      <c r="K46" s="13"/>
      <c r="L46" s="38">
        <f t="shared" ref="L46:M46" si="18">SUM(L47:L54)</f>
        <v>0</v>
      </c>
      <c r="M46" s="39">
        <f t="shared" si="18"/>
        <v>0</v>
      </c>
      <c r="N46" s="14"/>
      <c r="O46" s="12"/>
    </row>
    <row r="47" spans="1:15" s="5" customFormat="1" x14ac:dyDescent="0.3">
      <c r="A47" s="151">
        <v>1</v>
      </c>
      <c r="B47" s="128" t="s">
        <v>425</v>
      </c>
      <c r="C47" s="129">
        <f>IF(B47=0,"",LOOKUP($B47,'Course List'!$C$6:$C$1017,'Course List'!D$6:D$1017))</f>
        <v>115</v>
      </c>
      <c r="D47" s="129" t="str">
        <f>IF(B47=0,"",LOOKUP($B47,'Course List'!$C$6:$C$1017,'Course List'!E$6:E$1017))</f>
        <v>Engineering Analysis III</v>
      </c>
      <c r="E47" s="129">
        <f>IF(B47=0,"",LOOKUP($B47,'Course List'!$C$6:$C$1017,'Course List'!F$6:F$1017))</f>
        <v>3</v>
      </c>
      <c r="F47" s="129" t="str">
        <f>IF(B47=0,"",LOOKUP($B47,'Course List'!$C$6:$C$1017,'Course List'!G$6:G$1017))</f>
        <v>F &amp; S</v>
      </c>
      <c r="G47" s="129" t="str">
        <f>IF(B47=0,"",LOOKUP($B47,'Course List'!$C$6:$C$1017,'Course List'!H$6:H$1017))</f>
        <v>Math 1232 (32), UW 1020 (20)</v>
      </c>
      <c r="H47" s="47"/>
      <c r="I47" s="49"/>
      <c r="J47" s="34" t="str">
        <f>IF(H47=0,"",LOOKUP(H47,'GPA Table'!$B$5:$B$16,'GPA Table'!$E$5:$E$16))</f>
        <v/>
      </c>
      <c r="K47" s="9"/>
      <c r="L47" s="17">
        <f t="shared" ref="L47:L54" si="19">IF(E47=0,0,IF(H47=0,0,J47*E47))</f>
        <v>0</v>
      </c>
      <c r="M47" s="17">
        <f t="shared" ref="M47:M54" si="20">IF(H47=0,0,E47)</f>
        <v>0</v>
      </c>
      <c r="N47" s="10"/>
      <c r="O47" s="11"/>
    </row>
    <row r="48" spans="1:15" s="5" customFormat="1" x14ac:dyDescent="0.3">
      <c r="A48" s="151">
        <f>A47+1</f>
        <v>2</v>
      </c>
      <c r="B48" s="130" t="s">
        <v>307</v>
      </c>
      <c r="C48" s="129" t="str">
        <f>IF(B48=0,"",LOOKUP($B48,'Course List'!$C$6:$C$1017,'Course List'!D$6:D$1017))</f>
        <v>  166</v>
      </c>
      <c r="D48" s="129" t="str">
        <f>IF(B48=0,"",LOOKUP($B48,'Course List'!$C$6:$C$1017,'Course List'!E$6:E$1017))</f>
        <v> Materials Engineering</v>
      </c>
      <c r="E48" s="129">
        <f>IF(B48=0,"",LOOKUP($B48,'Course List'!$C$6:$C$1017,'Course List'!F$6:F$1017))</f>
        <v>2</v>
      </c>
      <c r="F48" s="129" t="str">
        <f>IF(B48=0,"",LOOKUP($B48,'Course List'!$C$6:$C$1017,'Course List'!G$6:G$1017))</f>
        <v>F</v>
      </c>
      <c r="G48" s="129" t="str">
        <f>IF(B48=0,"",LOOKUP($B48,'Course List'!$C$6:$C$1017,'Course List'!H$6:H$1017))</f>
        <v xml:space="preserve">CE 2220 (120) </v>
      </c>
      <c r="H48" s="47"/>
      <c r="I48" s="49"/>
      <c r="J48" s="35" t="str">
        <f>IF(H48=0,"",LOOKUP(H48,'GPA Table'!$B$5:$B$16,'GPA Table'!$E$5:$E$16))</f>
        <v/>
      </c>
      <c r="K48" s="9"/>
      <c r="L48" s="17">
        <f t="shared" si="19"/>
        <v>0</v>
      </c>
      <c r="M48" s="17">
        <f t="shared" si="20"/>
        <v>0</v>
      </c>
      <c r="N48" s="10"/>
      <c r="O48" s="11"/>
    </row>
    <row r="49" spans="1:15" s="5" customFormat="1" x14ac:dyDescent="0.3">
      <c r="A49" s="151">
        <f t="shared" ref="A49:A51" si="21">A48+1</f>
        <v>3</v>
      </c>
      <c r="B49" s="128" t="s">
        <v>308</v>
      </c>
      <c r="C49" s="129" t="str">
        <f>IF(B49=0,"",LOOKUP($B49,'Course List'!$C$6:$C$1017,'Course List'!D$6:D$1017))</f>
        <v>  167W</v>
      </c>
      <c r="D49" s="129" t="str">
        <f>IF(B49=0,"",LOOKUP($B49,'Course List'!$C$6:$C$1017,'Course List'!E$6:E$1017))</f>
        <v> Mechanics of Materials Lab (WID)</v>
      </c>
      <c r="E49" s="129">
        <f>IF(B49=0,"",LOOKUP($B49,'Course List'!$C$6:$C$1017,'Course List'!F$6:F$1017))</f>
        <v>1</v>
      </c>
      <c r="F49" s="129" t="str">
        <f>IF(B49=0,"",LOOKUP($B49,'Course List'!$C$6:$C$1017,'Course List'!G$6:G$1017))</f>
        <v>F</v>
      </c>
      <c r="G49" s="129" t="str">
        <f>IF(B49=0,"",LOOKUP($B49,'Course List'!$C$6:$C$1017,'Course List'!H$6:H$1017))</f>
        <v xml:space="preserve">CE 2220 (120) </v>
      </c>
      <c r="H49" s="47"/>
      <c r="I49" s="49"/>
      <c r="J49" s="35" t="str">
        <f>IF(H49=0,"",LOOKUP(H49,'GPA Table'!$B$5:$B$16,'GPA Table'!$E$5:$E$16))</f>
        <v/>
      </c>
      <c r="K49" s="9"/>
      <c r="L49" s="17">
        <f t="shared" si="19"/>
        <v>0</v>
      </c>
      <c r="M49" s="17">
        <f t="shared" si="20"/>
        <v>0</v>
      </c>
      <c r="N49" s="10"/>
      <c r="O49" s="11"/>
    </row>
    <row r="50" spans="1:15" s="5" customFormat="1" ht="17.399999999999999" customHeight="1" x14ac:dyDescent="0.3">
      <c r="A50" s="151">
        <f t="shared" si="21"/>
        <v>4</v>
      </c>
      <c r="B50" s="128" t="s">
        <v>309</v>
      </c>
      <c r="C50" s="129" t="str">
        <f>IF(B50=0,"",LOOKUP($B50,'Course List'!$C$6:$C$1017,'Course List'!D$6:D$1017))</f>
        <v>  121</v>
      </c>
      <c r="D50" s="129" t="str">
        <f>IF(B50=0,"",LOOKUP($B50,'Course List'!$C$6:$C$1017,'Course List'!E$6:E$1017))</f>
        <v> Structural Theory I (w recitation)</v>
      </c>
      <c r="E50" s="129">
        <f>IF(B50=0,"",LOOKUP($B50,'Course List'!$C$6:$C$1017,'Course List'!F$6:F$1017))</f>
        <v>3</v>
      </c>
      <c r="F50" s="129" t="str">
        <f>IF(B50=0,"",LOOKUP($B50,'Course List'!$C$6:$C$1017,'Course List'!G$6:G$1017))</f>
        <v>F</v>
      </c>
      <c r="G50" s="129" t="str">
        <f>IF(B50=0,"",LOOKUP($B50,'Course List'!$C$6:$C$1017,'Course List'!H$6:H$1017))</f>
        <v>CE 2210 (117), CE 2220 (120)</v>
      </c>
      <c r="H50" s="47"/>
      <c r="I50" s="49"/>
      <c r="J50" s="35" t="str">
        <f>IF(H50=0,"",LOOKUP(H50,'GPA Table'!$B$5:$B$16,'GPA Table'!$E$5:$E$16))</f>
        <v/>
      </c>
      <c r="K50" s="9"/>
      <c r="L50" s="17">
        <f t="shared" si="19"/>
        <v>0</v>
      </c>
      <c r="M50" s="17">
        <f t="shared" si="20"/>
        <v>0</v>
      </c>
      <c r="N50" s="10"/>
      <c r="O50" s="11"/>
    </row>
    <row r="51" spans="1:15" s="5" customFormat="1" ht="31.2" x14ac:dyDescent="0.3">
      <c r="A51" s="151">
        <f t="shared" si="21"/>
        <v>5</v>
      </c>
      <c r="B51" s="128" t="s">
        <v>300</v>
      </c>
      <c r="C51" s="129" t="str">
        <f>IF(B51=0,"",LOOKUP($B51,'Course List'!$C$6:$C$1017,'Course List'!D$6:D$1017))</f>
        <v>---</v>
      </c>
      <c r="D51" s="129" t="str">
        <f>IF(B51=0,"",LOOKUP($B51,'Course List'!$C$6:$C$1017,'Course List'!E$6:E$1017))</f>
        <v>Sustainable Urban Planning Dynamics
Counted as H/SS 5</v>
      </c>
      <c r="E51" s="129">
        <f>IF(B51=0,"",LOOKUP($B51,'Course List'!$C$6:$C$1017,'Course List'!F$6:F$1017))</f>
        <v>3</v>
      </c>
      <c r="F51" s="129" t="str">
        <f>IF(B51=0,"",LOOKUP($B51,'Course List'!$C$6:$C$1017,'Course List'!G$6:G$1017))</f>
        <v>F</v>
      </c>
      <c r="G51" s="129" t="str">
        <f>IF(B51=0,"",LOOKUP($B51,'Course List'!$C$6:$C$1017,'Course List'!H$6:H$1017))</f>
        <v>CE 2710 (170)</v>
      </c>
      <c r="H51" s="47"/>
      <c r="I51" s="49"/>
      <c r="J51" s="35" t="str">
        <f>IF(H51=0,"",LOOKUP(H51,'GPA Table'!$B$5:$B$16,'GPA Table'!$E$5:$E$16))</f>
        <v/>
      </c>
      <c r="K51" s="9"/>
      <c r="L51" s="17">
        <f t="shared" si="19"/>
        <v>0</v>
      </c>
      <c r="M51" s="17">
        <f t="shared" si="20"/>
        <v>0</v>
      </c>
      <c r="N51" s="10"/>
      <c r="O51" s="11"/>
    </row>
    <row r="52" spans="1:15" s="5" customFormat="1" x14ac:dyDescent="0.3">
      <c r="A52" s="151">
        <f>A51+1</f>
        <v>6</v>
      </c>
      <c r="B52" s="128" t="s">
        <v>14</v>
      </c>
      <c r="C52" s="129" t="str">
        <f>IF(B52=0,"",LOOKUP($B52,'Course List'!$C$6:$C$1017,'Course List'!D$6:D$1017))</f>
        <v>---</v>
      </c>
      <c r="D52" s="129" t="str">
        <f>IF(B52=0,"",LOOKUP($B52,'Course List'!$C$6:$C$1017,'Course List'!E$6:E$1017))</f>
        <v>See the H/SS List</v>
      </c>
      <c r="E52" s="129">
        <f>IF(B52=0,"",LOOKUP($B52,'Course List'!$C$6:$C$1017,'Course List'!F$6:F$1017))</f>
        <v>3</v>
      </c>
      <c r="F52" s="129" t="str">
        <f>IF(B52=0,"",LOOKUP($B52,'Course List'!$C$6:$C$1017,'Course List'!G$6:G$1017))</f>
        <v>F &amp; S</v>
      </c>
      <c r="G52" s="129" t="str">
        <f>IF(B52=0,"",LOOKUP($B52,'Course List'!$C$6:$C$1017,'Course List'!H$6:H$1017))</f>
        <v xml:space="preserve"> ---</v>
      </c>
      <c r="H52" s="47"/>
      <c r="I52" s="49"/>
      <c r="J52" s="35" t="str">
        <f>IF(H52=0,"",LOOKUP(H52,'GPA Table'!$B$5:$B$16,'GPA Table'!$E$5:$E$16))</f>
        <v/>
      </c>
      <c r="K52" s="9"/>
      <c r="L52" s="17">
        <f t="shared" si="19"/>
        <v>0</v>
      </c>
      <c r="M52" s="17">
        <f t="shared" si="20"/>
        <v>0</v>
      </c>
      <c r="N52" s="10"/>
      <c r="O52" s="11"/>
    </row>
    <row r="53" spans="1:15" s="5" customFormat="1" x14ac:dyDescent="0.3">
      <c r="A53" s="151">
        <f>A52+1</f>
        <v>7</v>
      </c>
      <c r="B53" s="128" t="s">
        <v>286</v>
      </c>
      <c r="C53" s="129">
        <f>IF(B53=0,"",LOOKUP($B53,'Course List'!$C$6:$C$1017,'Course List'!D$6:D$1017))</f>
        <v>126</v>
      </c>
      <c r="D53" s="129" t="str">
        <f>IF(B53=0,"",LOOKUP($B53,'Course List'!$C$6:$C$1017,'Course List'!E$6:E$1017))</f>
        <v>Fluid Mechanics</v>
      </c>
      <c r="E53" s="129">
        <f>IF(B53=0,"",LOOKUP($B53,'Course List'!$C$6:$C$1017,'Course List'!F$6:F$1017))</f>
        <v>3</v>
      </c>
      <c r="F53" s="129" t="str">
        <f>IF(B53=0,"",LOOKUP($B53,'Course List'!$C$6:$C$1017,'Course List'!G$6:G$1017))</f>
        <v>F</v>
      </c>
      <c r="G53" s="129" t="str">
        <f>IF(B53=0,"",LOOKUP($B53,'Course List'!$C$6:$C$1017,'Course List'!H$6:H$1017))</f>
        <v>ApSc 2058 (58)</v>
      </c>
      <c r="H53" s="47"/>
      <c r="I53" s="49"/>
      <c r="J53" s="35" t="str">
        <f>IF(H53=0,"",LOOKUP(H53,'GPA Table'!$B$5:$B$16,'GPA Table'!$E$5:$E$16))</f>
        <v/>
      </c>
      <c r="K53" s="9"/>
      <c r="L53" s="17">
        <f t="shared" si="19"/>
        <v>0</v>
      </c>
      <c r="M53" s="17">
        <f t="shared" si="20"/>
        <v>0</v>
      </c>
      <c r="N53" s="10"/>
      <c r="O53" s="11"/>
    </row>
    <row r="54" spans="1:15" s="5" customFormat="1" ht="16.2" thickBot="1" x14ac:dyDescent="0.35">
      <c r="A54" s="152">
        <f t="shared" ref="A54" si="22">A53+1</f>
        <v>8</v>
      </c>
      <c r="B54" s="160"/>
      <c r="C54" s="84" t="str">
        <f>IF(B54=0,"",LOOKUP($B54,'Course List'!$C$6:$C$1017,'Course List'!D$6:D$1017))</f>
        <v/>
      </c>
      <c r="D54" s="84" t="str">
        <f>IF(B54=0,"",LOOKUP($B54,'Course List'!$C$6:$C$1017,'Course List'!E$6:E$1017))</f>
        <v/>
      </c>
      <c r="E54" s="83" t="str">
        <f>IF(B54=0,"",LOOKUP($B54,'Course List'!$C$6:$C$1017,'Course List'!F$6:F$1017))</f>
        <v/>
      </c>
      <c r="F54" s="84" t="str">
        <f>IF(B54=0,"",LOOKUP($B54,'Course List'!$C$6:$C$1017,'Course List'!G$6:G$1017))</f>
        <v/>
      </c>
      <c r="G54" s="84" t="str">
        <f>IF(B54=0,"",LOOKUP($B54,'Course List'!$C$6:$C$1017,'Course List'!H$6:H$1017))</f>
        <v/>
      </c>
      <c r="H54" s="48"/>
      <c r="I54" s="50"/>
      <c r="J54" s="36" t="str">
        <f>IF(H54=0,"",LOOKUP(H54,'GPA Table'!$B$5:$B$16,'GPA Table'!$E$5:$E$16))</f>
        <v/>
      </c>
      <c r="K54" s="9"/>
      <c r="L54" s="17">
        <f t="shared" si="19"/>
        <v>0</v>
      </c>
      <c r="M54" s="17">
        <f t="shared" si="20"/>
        <v>0</v>
      </c>
      <c r="N54" s="10"/>
      <c r="O54" s="11"/>
    </row>
    <row r="55" spans="1:15" s="29" customFormat="1" ht="16.2" thickBot="1" x14ac:dyDescent="0.35">
      <c r="A55" s="148"/>
      <c r="B55" s="149" t="str">
        <f>B46</f>
        <v>Semester</v>
      </c>
      <c r="C55" s="149">
        <f>C46+1</f>
        <v>6</v>
      </c>
      <c r="D55" s="149" t="str">
        <f>D46</f>
        <v>Total Credit Hours</v>
      </c>
      <c r="E55" s="149">
        <f>SUM(E56:E63)</f>
        <v>16</v>
      </c>
      <c r="F55" s="150" t="str">
        <f>F37</f>
        <v>SPRING</v>
      </c>
      <c r="G55" s="150">
        <f>G46+1</f>
        <v>2016</v>
      </c>
      <c r="H55" s="45"/>
      <c r="I55" s="46"/>
      <c r="J55" s="55">
        <f>IF(M55=0,0,ROUND(L55/M55,2))</f>
        <v>0</v>
      </c>
      <c r="K55" s="13"/>
      <c r="L55" s="38">
        <f t="shared" ref="L55:M55" si="23">SUM(L56:L63)</f>
        <v>0</v>
      </c>
      <c r="M55" s="39">
        <f t="shared" si="23"/>
        <v>0</v>
      </c>
      <c r="N55" s="14"/>
      <c r="O55" s="12"/>
    </row>
    <row r="56" spans="1:15" s="5" customFormat="1" x14ac:dyDescent="0.3">
      <c r="A56" s="151">
        <v>1</v>
      </c>
      <c r="B56" s="128" t="s">
        <v>310</v>
      </c>
      <c r="C56" s="129" t="str">
        <f>IF(B56=0,"",LOOKUP($B56,'Course List'!$C$6:$C$1017,'Course List'!D$6:D$1017))</f>
        <v>  122</v>
      </c>
      <c r="D56" s="129" t="str">
        <f>IF(B56=0,"",LOOKUP($B56,'Course List'!$C$6:$C$1017,'Course List'!E$6:E$1017))</f>
        <v> Structural Theory II (w recitation)</v>
      </c>
      <c r="E56" s="129">
        <f>IF(B56=0,"",LOOKUP($B56,'Course List'!$C$6:$C$1017,'Course List'!F$6:F$1017))</f>
        <v>3</v>
      </c>
      <c r="F56" s="129" t="str">
        <f>IF(B56=0,"",LOOKUP($B56,'Course List'!$C$6:$C$1017,'Course List'!G$6:G$1017))</f>
        <v>S</v>
      </c>
      <c r="G56" s="129" t="str">
        <f>IF(B56=0,"",LOOKUP($B56,'Course List'!$C$6:$C$1017,'Course List'!H$6:H$1017))</f>
        <v>CE 3230 (121)</v>
      </c>
      <c r="H56" s="47"/>
      <c r="I56" s="49"/>
      <c r="J56" s="34" t="str">
        <f>IF(H56=0,"",LOOKUP(H56,'GPA Table'!$B$5:$B$16,'GPA Table'!$E$5:$E$16))</f>
        <v/>
      </c>
      <c r="K56" s="9"/>
      <c r="L56" s="17">
        <f t="shared" ref="L56:L63" si="24">IF(E56=0,0,IF(H56=0,0,J56*E56))</f>
        <v>0</v>
      </c>
      <c r="M56" s="17">
        <f t="shared" ref="M56:M63" si="25">IF(H56=0,0,E56)</f>
        <v>0</v>
      </c>
      <c r="N56" s="10"/>
      <c r="O56" s="11"/>
    </row>
    <row r="57" spans="1:15" s="5" customFormat="1" x14ac:dyDescent="0.3">
      <c r="A57" s="151">
        <f>A56+1</f>
        <v>2</v>
      </c>
      <c r="B57" s="130" t="s">
        <v>491</v>
      </c>
      <c r="C57" s="129" t="str">
        <f>IF(B57=0,"",LOOKUP($B57,'Course List'!$C$6:$C$1017,'Course List'!D$6:D$1017))</f>
        <v>---</v>
      </c>
      <c r="D57" s="129" t="str">
        <f>IF(B57=0,"",LOOKUP($B57,'Course List'!$C$6:$C$1017,'Course List'!E$6:E$1017))</f>
        <v>Sustainability in Engineering Materials</v>
      </c>
      <c r="E57" s="129">
        <f>IF(B57=0,"",LOOKUP($B57,'Course List'!$C$6:$C$1017,'Course List'!F$6:F$1017))</f>
        <v>2</v>
      </c>
      <c r="F57" s="129" t="str">
        <f>IF(B57=0,"",LOOKUP($B57,'Course List'!$C$6:$C$1017,'Course List'!G$6:G$1017))</f>
        <v>S</v>
      </c>
      <c r="G57" s="129" t="str">
        <f>IF(B57=0,"",LOOKUP($B57,'Course List'!$C$6:$C$1017,'Course List'!H$6:H$1017))</f>
        <v>CE 3110 (166W), CE 3111 (167W)</v>
      </c>
      <c r="H57" s="47"/>
      <c r="I57" s="49"/>
      <c r="J57" s="35" t="str">
        <f>IF(H57=0,"",LOOKUP(H57,'GPA Table'!$B$5:$B$16,'GPA Table'!$E$5:$E$16))</f>
        <v/>
      </c>
      <c r="K57" s="9"/>
      <c r="L57" s="17">
        <f t="shared" si="24"/>
        <v>0</v>
      </c>
      <c r="M57" s="17">
        <f t="shared" si="25"/>
        <v>0</v>
      </c>
      <c r="N57" s="10"/>
      <c r="O57" s="11"/>
    </row>
    <row r="58" spans="1:15" s="5" customFormat="1" x14ac:dyDescent="0.3">
      <c r="A58" s="151">
        <f t="shared" ref="A58:A60" si="26">A57+1</f>
        <v>3</v>
      </c>
      <c r="B58" s="128" t="s">
        <v>311</v>
      </c>
      <c r="C58" s="129" t="str">
        <f>IF(B58=0,"",LOOKUP($B58,'Course List'!$C$6:$C$1017,'Course List'!D$6:D$1017))</f>
        <v>  192</v>
      </c>
      <c r="D58" s="129" t="str">
        <f>IF(B58=0,"",LOOKUP($B58,'Course List'!$C$6:$C$1017,'Course List'!E$6:E$1017))</f>
        <v> Reinforced Concrete Structures</v>
      </c>
      <c r="E58" s="129">
        <f>IF(B58=0,"",LOOKUP($B58,'Course List'!$C$6:$C$1017,'Course List'!F$6:F$1017))</f>
        <v>3</v>
      </c>
      <c r="F58" s="129" t="str">
        <f>IF(B58=0,"",LOOKUP($B58,'Course List'!$C$6:$C$1017,'Course List'!G$6:G$1017))</f>
        <v>S</v>
      </c>
      <c r="G58" s="129" t="str">
        <f>IF(B58=0,"",LOOKUP($B58,'Course List'!$C$6:$C$1017,'Course List'!H$6:H$1017))</f>
        <v>Concurrent Registration CE 3240 (122)</v>
      </c>
      <c r="H58" s="47"/>
      <c r="I58" s="49"/>
      <c r="J58" s="35" t="str">
        <f>IF(H58=0,"",LOOKUP(H58,'GPA Table'!$B$5:$B$16,'GPA Table'!$E$5:$E$16))</f>
        <v/>
      </c>
      <c r="K58" s="9"/>
      <c r="L58" s="17">
        <f t="shared" si="24"/>
        <v>0</v>
      </c>
      <c r="M58" s="17">
        <f t="shared" si="25"/>
        <v>0</v>
      </c>
      <c r="N58" s="10"/>
      <c r="O58" s="11"/>
    </row>
    <row r="59" spans="1:15" s="5" customFormat="1" ht="17.399999999999999" customHeight="1" x14ac:dyDescent="0.3">
      <c r="A59" s="151">
        <f t="shared" si="26"/>
        <v>4</v>
      </c>
      <c r="B59" s="128" t="s">
        <v>312</v>
      </c>
      <c r="C59" s="129" t="str">
        <f>IF(B59=0,"",LOOKUP($B59,'Course List'!$C$6:$C$1017,'Course List'!D$6:D$1017))</f>
        <v>  194</v>
      </c>
      <c r="D59" s="129" t="str">
        <f>IF(B59=0,"",LOOKUP($B59,'Course List'!$C$6:$C$1017,'Course List'!E$6:E$1017))</f>
        <v> Envir Eng I:Water Resourc&amp;Qual</v>
      </c>
      <c r="E59" s="129">
        <f>IF(B59=0,"",LOOKUP($B59,'Course List'!$C$6:$C$1017,'Course List'!F$6:F$1017))</f>
        <v>3</v>
      </c>
      <c r="F59" s="129" t="str">
        <f>IF(B59=0,"",LOOKUP($B59,'Course List'!$C$6:$C$1017,'Course List'!G$6:G$1017))</f>
        <v>S</v>
      </c>
      <c r="G59" s="129" t="str">
        <f>IF(B59=0,"",LOOKUP($B59,'Course List'!$C$6:$C$1017,'Course List'!H$6:H$1017))</f>
        <v>CE3610 (193)</v>
      </c>
      <c r="H59" s="47"/>
      <c r="I59" s="49"/>
      <c r="J59" s="35" t="str">
        <f>IF(H59=0,"",LOOKUP(H59,'GPA Table'!$B$5:$B$16,'GPA Table'!$E$5:$E$16))</f>
        <v/>
      </c>
      <c r="K59" s="9"/>
      <c r="L59" s="17">
        <f t="shared" si="24"/>
        <v>0</v>
      </c>
      <c r="M59" s="17">
        <f t="shared" si="25"/>
        <v>0</v>
      </c>
      <c r="N59" s="10"/>
      <c r="O59" s="11"/>
    </row>
    <row r="60" spans="1:15" s="5" customFormat="1" x14ac:dyDescent="0.3">
      <c r="A60" s="151">
        <f t="shared" si="26"/>
        <v>5</v>
      </c>
      <c r="B60" s="128" t="s">
        <v>313</v>
      </c>
      <c r="C60" s="129" t="str">
        <f>IF(B60=0,"",LOOKUP($B60,'Course List'!$C$6:$C$1017,'Course List'!D$6:D$1017))</f>
        <v>  189</v>
      </c>
      <c r="D60" s="129" t="str">
        <f>IF(B60=0,"",LOOKUP($B60,'Course List'!$C$6:$C$1017,'Course List'!E$6:E$1017))</f>
        <v> Environmental Engineering Lab</v>
      </c>
      <c r="E60" s="129">
        <f>IF(B60=0,"",LOOKUP($B60,'Course List'!$C$6:$C$1017,'Course List'!F$6:F$1017))</f>
        <v>1</v>
      </c>
      <c r="F60" s="129" t="str">
        <f>IF(B60=0,"",LOOKUP($B60,'Course List'!$C$6:$C$1017,'Course List'!G$6:G$1017))</f>
        <v>S</v>
      </c>
      <c r="G60" s="129" t="str">
        <f>IF(B60=0,"",LOOKUP($B60,'Course List'!$C$6:$C$1017,'Course List'!H$6:H$1017))</f>
        <v>CE3610 (193)</v>
      </c>
      <c r="H60" s="47"/>
      <c r="I60" s="49"/>
      <c r="J60" s="35" t="str">
        <f>IF(H60=0,"",LOOKUP(H60,'GPA Table'!$B$5:$B$16,'GPA Table'!$E$5:$E$16))</f>
        <v/>
      </c>
      <c r="K60" s="9"/>
      <c r="L60" s="17">
        <f t="shared" si="24"/>
        <v>0</v>
      </c>
      <c r="M60" s="17">
        <f t="shared" si="25"/>
        <v>0</v>
      </c>
      <c r="N60" s="10"/>
      <c r="O60" s="11"/>
    </row>
    <row r="61" spans="1:15" s="5" customFormat="1" x14ac:dyDescent="0.3">
      <c r="A61" s="151">
        <f>A60+1</f>
        <v>6</v>
      </c>
      <c r="B61" s="128" t="s">
        <v>314</v>
      </c>
      <c r="C61" s="129" t="str">
        <f>IF(B61=0,"",LOOKUP($B61,'Course List'!$C$6:$C$1017,'Course List'!D$6:D$1017))</f>
        <v>  193</v>
      </c>
      <c r="D61" s="129" t="str">
        <f>IF(B61=0,"",LOOKUP($B61,'Course List'!$C$6:$C$1017,'Course List'!E$6:E$1017))</f>
        <v> Hydraulics</v>
      </c>
      <c r="E61" s="129">
        <f>IF(B61=0,"",LOOKUP($B61,'Course List'!$C$6:$C$1017,'Course List'!F$6:F$1017))</f>
        <v>3</v>
      </c>
      <c r="F61" s="129" t="str">
        <f>IF(B61=0,"",LOOKUP($B61,'Course List'!$C$6:$C$1017,'Course List'!G$6:G$1017))</f>
        <v>S</v>
      </c>
      <c r="G61" s="129" t="str">
        <f>IF(B61=0,"",LOOKUP($B61,'Course List'!$C$6:$C$1017,'Course List'!H$6:H$1017))</f>
        <v>MAE 3126</v>
      </c>
      <c r="H61" s="47"/>
      <c r="I61" s="49"/>
      <c r="J61" s="35" t="str">
        <f>IF(H61=0,"",LOOKUP(H61,'GPA Table'!$B$5:$B$16,'GPA Table'!$E$5:$E$16))</f>
        <v/>
      </c>
      <c r="K61" s="9"/>
      <c r="L61" s="17">
        <f t="shared" si="24"/>
        <v>0</v>
      </c>
      <c r="M61" s="17">
        <f t="shared" si="25"/>
        <v>0</v>
      </c>
      <c r="N61" s="10"/>
      <c r="O61" s="11"/>
    </row>
    <row r="62" spans="1:15" s="5" customFormat="1" x14ac:dyDescent="0.3">
      <c r="A62" s="151">
        <f>A61+1</f>
        <v>7</v>
      </c>
      <c r="B62" s="128" t="s">
        <v>315</v>
      </c>
      <c r="C62" s="129" t="str">
        <f>IF(B62=0,"",LOOKUP($B62,'Course List'!$C$6:$C$1017,'Course List'!D$6:D$1017))</f>
        <v>  188</v>
      </c>
      <c r="D62" s="129" t="str">
        <f>IF(B62=0,"",LOOKUP($B62,'Course List'!$C$6:$C$1017,'Course List'!E$6:E$1017))</f>
        <v> Hydraulics Laboratory</v>
      </c>
      <c r="E62" s="129">
        <f>IF(B62=0,"",LOOKUP($B62,'Course List'!$C$6:$C$1017,'Course List'!F$6:F$1017))</f>
        <v>1</v>
      </c>
      <c r="F62" s="129" t="str">
        <f>IF(B62=0,"",LOOKUP($B62,'Course List'!$C$6:$C$1017,'Course List'!G$6:G$1017))</f>
        <v>S</v>
      </c>
      <c r="G62" s="129" t="str">
        <f>IF(B62=0,"",LOOKUP($B62,'Course List'!$C$6:$C$1017,'Course List'!H$6:H$1017))</f>
        <v>CE 3610 (193)</v>
      </c>
      <c r="H62" s="47"/>
      <c r="I62" s="49"/>
      <c r="J62" s="35" t="str">
        <f>IF(H62=0,"",LOOKUP(H62,'GPA Table'!$B$5:$B$16,'GPA Table'!$E$5:$E$16))</f>
        <v/>
      </c>
      <c r="K62" s="9"/>
      <c r="L62" s="17">
        <f t="shared" si="24"/>
        <v>0</v>
      </c>
      <c r="M62" s="17">
        <f t="shared" si="25"/>
        <v>0</v>
      </c>
      <c r="N62" s="10"/>
      <c r="O62" s="11"/>
    </row>
    <row r="63" spans="1:15" s="5" customFormat="1" ht="16.2" thickBot="1" x14ac:dyDescent="0.35">
      <c r="A63" s="152">
        <f t="shared" ref="A63" si="27">A62+1</f>
        <v>8</v>
      </c>
      <c r="B63" s="132"/>
      <c r="C63" s="133" t="str">
        <f>IF(B63=0,"",LOOKUP($B63,'Course List'!$C$6:$C$1017,'Course List'!D$6:D$1017))</f>
        <v/>
      </c>
      <c r="D63" s="133" t="str">
        <f>IF(B63=0,"",LOOKUP($B63,'Course List'!$C$6:$C$1017,'Course List'!E$6:E$1017))</f>
        <v/>
      </c>
      <c r="E63" s="129" t="str">
        <f>IF(B63=0,"",LOOKUP($B63,'Course List'!$C$6:$C$1017,'Course List'!F$6:F$1017))</f>
        <v/>
      </c>
      <c r="F63" s="133" t="str">
        <f>IF(B63=0,"",LOOKUP($B63,'Course List'!$C$6:$C$1017,'Course List'!G$6:G$1017))</f>
        <v/>
      </c>
      <c r="G63" s="133" t="str">
        <f>IF(B63=0,"",LOOKUP($B63,'Course List'!$C$6:$C$1017,'Course List'!H$6:H$1017))</f>
        <v/>
      </c>
      <c r="H63" s="48"/>
      <c r="I63" s="50"/>
      <c r="J63" s="36" t="str">
        <f>IF(H63=0,"",LOOKUP(H63,'GPA Table'!$B$5:$B$16,'GPA Table'!$E$5:$E$16))</f>
        <v/>
      </c>
      <c r="K63" s="9"/>
      <c r="L63" s="17">
        <f t="shared" si="24"/>
        <v>0</v>
      </c>
      <c r="M63" s="17">
        <f t="shared" si="25"/>
        <v>0</v>
      </c>
      <c r="N63" s="10"/>
      <c r="O63" s="11"/>
    </row>
    <row r="64" spans="1:15" s="29" customFormat="1" ht="16.2" thickBot="1" x14ac:dyDescent="0.35">
      <c r="A64" s="148"/>
      <c r="B64" s="149" t="str">
        <f>B55</f>
        <v>Semester</v>
      </c>
      <c r="C64" s="149">
        <f>C55+1</f>
        <v>7</v>
      </c>
      <c r="D64" s="149" t="str">
        <f>D55</f>
        <v>Total Credit Hours</v>
      </c>
      <c r="E64" s="149">
        <f>SUM(E65:E72)</f>
        <v>16</v>
      </c>
      <c r="F64" s="150" t="str">
        <f>F46</f>
        <v>FALL</v>
      </c>
      <c r="G64" s="150">
        <f>G55</f>
        <v>2016</v>
      </c>
      <c r="H64" s="45"/>
      <c r="I64" s="46"/>
      <c r="J64" s="55">
        <f>IF(M64=0,0,ROUND(L64/M64,2))</f>
        <v>0</v>
      </c>
      <c r="K64" s="13"/>
      <c r="L64" s="38">
        <f t="shared" ref="L64:M64" si="28">SUM(L65:L72)</f>
        <v>0</v>
      </c>
      <c r="M64" s="39">
        <f t="shared" si="28"/>
        <v>0</v>
      </c>
      <c r="N64" s="14"/>
      <c r="O64" s="12"/>
    </row>
    <row r="65" spans="1:15" s="5" customFormat="1" x14ac:dyDescent="0.3">
      <c r="A65" s="151">
        <v>1</v>
      </c>
      <c r="B65" s="128" t="s">
        <v>320</v>
      </c>
      <c r="C65" s="129" t="str">
        <f>IF(B65=0,"",LOOKUP($B65,'Course List'!$C$6:$C$1017,'Course List'!D$6:D$1017))</f>
        <v>  168</v>
      </c>
      <c r="D65" s="129" t="str">
        <f>IF(B65=0,"",LOOKUP($B65,'Course List'!$C$6:$C$1017,'Course List'!E$6:E$1017))</f>
        <v> Intro-Geotechnical Engineering</v>
      </c>
      <c r="E65" s="129">
        <f>IF(B65=0,"",LOOKUP($B65,'Course List'!$C$6:$C$1017,'Course List'!F$6:F$1017))</f>
        <v>3</v>
      </c>
      <c r="F65" s="129" t="str">
        <f>IF(B65=0,"",LOOKUP($B65,'Course List'!$C$6:$C$1017,'Course List'!G$6:G$1017))</f>
        <v>F</v>
      </c>
      <c r="G65" s="129" t="str">
        <f>IF(B65=0,"",LOOKUP($B65,'Course List'!$C$6:$C$1017,'Course List'!H$6:H$1017))</f>
        <v>CE 2220 (120), MAE 3126</v>
      </c>
      <c r="H65" s="47"/>
      <c r="I65" s="49"/>
      <c r="J65" s="34" t="str">
        <f>IF(H65=0,"",LOOKUP(H65,'GPA Table'!$B$5:$B$16,'GPA Table'!$E$5:$E$16))</f>
        <v/>
      </c>
      <c r="K65" s="9"/>
      <c r="L65" s="17">
        <f t="shared" ref="L65:L72" si="29">IF(E65=0,0,IF(H65=0,0,J65*E65))</f>
        <v>0</v>
      </c>
      <c r="M65" s="17">
        <f t="shared" ref="M65:M72" si="30">IF(H65=0,0,E65)</f>
        <v>0</v>
      </c>
      <c r="N65" s="10"/>
      <c r="O65" s="11"/>
    </row>
    <row r="66" spans="1:15" s="5" customFormat="1" x14ac:dyDescent="0.3">
      <c r="A66" s="151">
        <f>A65+1</f>
        <v>2</v>
      </c>
      <c r="B66" s="130" t="s">
        <v>317</v>
      </c>
      <c r="C66" s="129" t="str">
        <f>IF(B66=0,"",LOOKUP($B66,'Course List'!$C$6:$C$1017,'Course List'!D$6:D$1017))</f>
        <v>  191</v>
      </c>
      <c r="D66" s="129" t="str">
        <f>IF(B66=0,"",LOOKUP($B66,'Course List'!$C$6:$C$1017,'Course List'!E$6:E$1017))</f>
        <v> Metal Structures</v>
      </c>
      <c r="E66" s="129">
        <f>IF(B66=0,"",LOOKUP($B66,'Course List'!$C$6:$C$1017,'Course List'!F$6:F$1017))</f>
        <v>3</v>
      </c>
      <c r="F66" s="129" t="str">
        <f>IF(B66=0,"",LOOKUP($B66,'Course List'!$C$6:$C$1017,'Course List'!G$6:G$1017))</f>
        <v>F</v>
      </c>
      <c r="G66" s="129" t="str">
        <f>IF(B66=0,"",LOOKUP($B66,'Course List'!$C$6:$C$1017,'Course List'!H$6:H$1017))</f>
        <v>CE 3240 (122)</v>
      </c>
      <c r="H66" s="47"/>
      <c r="I66" s="49"/>
      <c r="J66" s="35" t="str">
        <f>IF(H66=0,"",LOOKUP(H66,'GPA Table'!$B$5:$B$16,'GPA Table'!$E$5:$E$16))</f>
        <v/>
      </c>
      <c r="K66" s="9"/>
      <c r="L66" s="17">
        <f t="shared" si="29"/>
        <v>0</v>
      </c>
      <c r="M66" s="17">
        <f t="shared" si="30"/>
        <v>0</v>
      </c>
      <c r="N66" s="10"/>
      <c r="O66" s="11"/>
    </row>
    <row r="67" spans="1:15" s="5" customFormat="1" x14ac:dyDescent="0.3">
      <c r="A67" s="151">
        <f t="shared" ref="A67:A69" si="31">A66+1</f>
        <v>3</v>
      </c>
      <c r="B67" s="128" t="s">
        <v>321</v>
      </c>
      <c r="C67" s="129" t="str">
        <f>IF(B67=0,"",LOOKUP($B67,'Course List'!$C$6:$C$1017,'Course List'!D$6:D$1017))</f>
        <v>  185</v>
      </c>
      <c r="D67" s="129" t="str">
        <f>IF(B67=0,"",LOOKUP($B67,'Course List'!$C$6:$C$1017,'Course List'!E$6:E$1017))</f>
        <v> Geotechnical Engineering Lab</v>
      </c>
      <c r="E67" s="129">
        <f>IF(B67=0,"",LOOKUP($B67,'Course List'!$C$6:$C$1017,'Course List'!F$6:F$1017))</f>
        <v>1</v>
      </c>
      <c r="F67" s="129" t="str">
        <f>IF(B67=0,"",LOOKUP($B67,'Course List'!$C$6:$C$1017,'Course List'!G$6:G$1017))</f>
        <v>F</v>
      </c>
      <c r="G67" s="129" t="str">
        <f>IF(B67=0,"",LOOKUP($B67,'Course List'!$C$6:$C$1017,'Course List'!H$6:H$1017))</f>
        <v>CE 4410 (168)</v>
      </c>
      <c r="H67" s="47"/>
      <c r="I67" s="49"/>
      <c r="J67" s="35" t="str">
        <f>IF(H67=0,"",LOOKUP(H67,'GPA Table'!$B$5:$B$16,'GPA Table'!$E$5:$E$16))</f>
        <v/>
      </c>
      <c r="K67" s="9"/>
      <c r="L67" s="17">
        <f t="shared" si="29"/>
        <v>0</v>
      </c>
      <c r="M67" s="17">
        <f t="shared" si="30"/>
        <v>0</v>
      </c>
      <c r="N67" s="10"/>
      <c r="O67" s="11"/>
    </row>
    <row r="68" spans="1:15" s="5" customFormat="1" ht="17.399999999999999" customHeight="1" x14ac:dyDescent="0.3">
      <c r="A68" s="151">
        <f t="shared" si="31"/>
        <v>4</v>
      </c>
      <c r="B68" s="128" t="s">
        <v>322</v>
      </c>
      <c r="C68" s="129" t="str">
        <f>IF(B68=0,"",LOOKUP($B68,'Course List'!$C$6:$C$1017,'Course List'!D$6:D$1017))</f>
        <v>  197</v>
      </c>
      <c r="D68" s="129" t="str">
        <f>IF(B68=0,"",LOOKUP($B68,'Course List'!$C$6:$C$1017,'Course List'!E$6:E$1017))</f>
        <v> Env Eng 2:Water Supply/Pollutn</v>
      </c>
      <c r="E68" s="129">
        <f>IF(B68=0,"",LOOKUP($B68,'Course List'!$C$6:$C$1017,'Course List'!F$6:F$1017))</f>
        <v>3</v>
      </c>
      <c r="F68" s="129" t="str">
        <f>IF(B68=0,"",LOOKUP($B68,'Course List'!$C$6:$C$1017,'Course List'!G$6:G$1017))</f>
        <v>F</v>
      </c>
      <c r="G68" s="129" t="str">
        <f>IF(B68=0,"",LOOKUP($B68,'Course List'!$C$6:$C$1017,'Course List'!H$6:H$1017))</f>
        <v>CE 3520 (194)</v>
      </c>
      <c r="H68" s="47"/>
      <c r="I68" s="49"/>
      <c r="J68" s="35" t="str">
        <f>IF(H68=0,"",LOOKUP(H68,'GPA Table'!$B$5:$B$16,'GPA Table'!$E$5:$E$16))</f>
        <v/>
      </c>
      <c r="K68" s="9"/>
      <c r="L68" s="17">
        <f t="shared" si="29"/>
        <v>0</v>
      </c>
      <c r="M68" s="17">
        <f t="shared" si="30"/>
        <v>0</v>
      </c>
      <c r="N68" s="10"/>
      <c r="O68" s="11"/>
    </row>
    <row r="69" spans="1:15" s="5" customFormat="1" x14ac:dyDescent="0.3">
      <c r="A69" s="151">
        <f t="shared" si="31"/>
        <v>5</v>
      </c>
      <c r="B69" s="128" t="s">
        <v>323</v>
      </c>
      <c r="C69" s="129" t="str">
        <f>IF(B69=0,"",LOOKUP($B69,'Course List'!$C$6:$C$1017,'Course List'!D$6:D$1017))</f>
        <v>  195</v>
      </c>
      <c r="D69" s="129" t="str">
        <f>IF(B69=0,"",LOOKUP($B69,'Course List'!$C$6:$C$1017,'Course List'!E$6:E$1017))</f>
        <v> Hydrology &amp; Hydraulic Design</v>
      </c>
      <c r="E69" s="129">
        <f>IF(B69=0,"",LOOKUP($B69,'Course List'!$C$6:$C$1017,'Course List'!F$6:F$1017))</f>
        <v>3</v>
      </c>
      <c r="F69" s="129" t="str">
        <f>IF(B69=0,"",LOOKUP($B69,'Course List'!$C$6:$C$1017,'Course List'!G$6:G$1017))</f>
        <v>F</v>
      </c>
      <c r="G69" s="129" t="str">
        <f>IF(B69=0,"",LOOKUP($B69,'Course List'!$C$6:$C$1017,'Course List'!H$6:H$1017))</f>
        <v>ApSc 3115 (115), CE 3610 (193)</v>
      </c>
      <c r="H69" s="47"/>
      <c r="I69" s="49"/>
      <c r="J69" s="35" t="str">
        <f>IF(H69=0,"",LOOKUP(H69,'GPA Table'!$B$5:$B$16,'GPA Table'!$E$5:$E$16))</f>
        <v/>
      </c>
      <c r="K69" s="9"/>
      <c r="L69" s="17">
        <f t="shared" si="29"/>
        <v>0</v>
      </c>
      <c r="M69" s="17">
        <f t="shared" si="30"/>
        <v>0</v>
      </c>
      <c r="N69" s="10"/>
      <c r="O69" s="11"/>
    </row>
    <row r="70" spans="1:15" s="5" customFormat="1" x14ac:dyDescent="0.3">
      <c r="A70" s="151">
        <f>A69+1</f>
        <v>6</v>
      </c>
      <c r="B70" s="128" t="s">
        <v>426</v>
      </c>
      <c r="C70" s="129" t="str">
        <f>IF(B70=0,"",LOOKUP($B70,'Course List'!$C$6:$C$1017,'Course List'!D$6:D$1017))</f>
        <v>---</v>
      </c>
      <c r="D70" s="129" t="str">
        <f>IF(B70=0,"",LOOKUP($B70,'Course List'!$C$6:$C$1017,'Course List'!E$6:E$1017))</f>
        <v>See the T&amp;D List</v>
      </c>
      <c r="E70" s="129">
        <f>IF(B70=0,"",LOOKUP($B70,'Course List'!$C$6:$C$1017,'Course List'!F$6:F$1017))</f>
        <v>3</v>
      </c>
      <c r="F70" s="129" t="str">
        <f>IF(B70=0,"",LOOKUP($B70,'Course List'!$C$6:$C$1017,'Course List'!G$6:G$1017))</f>
        <v>F &amp; S</v>
      </c>
      <c r="G70" s="129" t="str">
        <f>IF(B70=0,"",LOOKUP($B70,'Course List'!$C$6:$C$1017,'Course List'!H$6:H$1017))</f>
        <v xml:space="preserve"> ---</v>
      </c>
      <c r="H70" s="47"/>
      <c r="I70" s="49"/>
      <c r="J70" s="35" t="str">
        <f>IF(H70=0,"",LOOKUP(H70,'GPA Table'!$B$5:$B$16,'GPA Table'!$E$5:$E$16))</f>
        <v/>
      </c>
      <c r="K70" s="9"/>
      <c r="L70" s="17">
        <f t="shared" si="29"/>
        <v>0</v>
      </c>
      <c r="M70" s="17">
        <f t="shared" si="30"/>
        <v>0</v>
      </c>
      <c r="N70" s="10"/>
      <c r="O70" s="11"/>
    </row>
    <row r="71" spans="1:15" s="5" customFormat="1" x14ac:dyDescent="0.3">
      <c r="A71" s="151">
        <f>A70+1</f>
        <v>7</v>
      </c>
      <c r="B71" s="158"/>
      <c r="C71" s="83" t="str">
        <f>IF(B71=0,"",LOOKUP($B71,'Course List'!$C$6:$C$1017,'Course List'!D$6:D$1017))</f>
        <v/>
      </c>
      <c r="D71" s="83" t="str">
        <f>IF(B71=0,"",LOOKUP($B71,'Course List'!$C$6:$C$1017,'Course List'!E$6:E$1017))</f>
        <v/>
      </c>
      <c r="E71" s="83" t="str">
        <f>IF(B71=0,"",LOOKUP($B71,'Course List'!$C$6:$C$1017,'Course List'!F$6:F$1017))</f>
        <v/>
      </c>
      <c r="F71" s="83" t="str">
        <f>IF(B71=0,"",LOOKUP($B71,'Course List'!$C$6:$C$1017,'Course List'!G$6:G$1017))</f>
        <v/>
      </c>
      <c r="G71" s="83" t="str">
        <f>IF(B71=0,"",LOOKUP($B71,'Course List'!$C$6:$C$1017,'Course List'!H$6:H$1017))</f>
        <v/>
      </c>
      <c r="H71" s="47"/>
      <c r="I71" s="49"/>
      <c r="J71" s="35" t="str">
        <f>IF(H71=0,"",LOOKUP(H71,'GPA Table'!$B$5:$B$16,'GPA Table'!$E$5:$E$16))</f>
        <v/>
      </c>
      <c r="K71" s="9"/>
      <c r="L71" s="17">
        <f t="shared" si="29"/>
        <v>0</v>
      </c>
      <c r="M71" s="17">
        <f t="shared" si="30"/>
        <v>0</v>
      </c>
      <c r="N71" s="10"/>
      <c r="O71" s="11"/>
    </row>
    <row r="72" spans="1:15" s="5" customFormat="1" ht="16.2" thickBot="1" x14ac:dyDescent="0.35">
      <c r="A72" s="152">
        <f t="shared" ref="A72" si="32">A71+1</f>
        <v>8</v>
      </c>
      <c r="B72" s="160"/>
      <c r="C72" s="84" t="str">
        <f>IF(B72=0,"",LOOKUP($B72,'Course List'!$C$6:$C$1017,'Course List'!D$6:D$1017))</f>
        <v/>
      </c>
      <c r="D72" s="84" t="str">
        <f>IF(B72=0,"",LOOKUP($B72,'Course List'!$C$6:$C$1017,'Course List'!E$6:E$1017))</f>
        <v/>
      </c>
      <c r="E72" s="83" t="str">
        <f>IF(B72=0,"",LOOKUP($B72,'Course List'!$C$6:$C$1017,'Course List'!F$6:F$1017))</f>
        <v/>
      </c>
      <c r="F72" s="84" t="str">
        <f>IF(B72=0,"",LOOKUP($B72,'Course List'!$C$6:$C$1017,'Course List'!G$6:G$1017))</f>
        <v/>
      </c>
      <c r="G72" s="84" t="str">
        <f>IF(B72=0,"",LOOKUP($B72,'Course List'!$C$6:$C$1017,'Course List'!H$6:H$1017))</f>
        <v/>
      </c>
      <c r="H72" s="48"/>
      <c r="I72" s="50"/>
      <c r="J72" s="36" t="str">
        <f>IF(H72=0,"",LOOKUP(H72,'GPA Table'!$B$5:$B$16,'GPA Table'!$E$5:$E$16))</f>
        <v/>
      </c>
      <c r="K72" s="9"/>
      <c r="L72" s="17">
        <f t="shared" si="29"/>
        <v>0</v>
      </c>
      <c r="M72" s="17">
        <f t="shared" si="30"/>
        <v>0</v>
      </c>
      <c r="N72" s="10"/>
      <c r="O72" s="11"/>
    </row>
    <row r="73" spans="1:15" s="29" customFormat="1" ht="16.2" thickBot="1" x14ac:dyDescent="0.35">
      <c r="A73" s="148"/>
      <c r="B73" s="149" t="str">
        <f>B64</f>
        <v>Semester</v>
      </c>
      <c r="C73" s="149">
        <f>C64+1</f>
        <v>8</v>
      </c>
      <c r="D73" s="149" t="str">
        <f>D64</f>
        <v>Total Credit Hours</v>
      </c>
      <c r="E73" s="149">
        <f>SUM(E74:E81)</f>
        <v>15</v>
      </c>
      <c r="F73" s="150" t="str">
        <f>F55</f>
        <v>SPRING</v>
      </c>
      <c r="G73" s="150">
        <f>G64+1</f>
        <v>2017</v>
      </c>
      <c r="H73" s="45"/>
      <c r="I73" s="46"/>
      <c r="J73" s="55">
        <f>IF(M73=0,0,ROUND(L73/M73,2))</f>
        <v>0</v>
      </c>
      <c r="K73" s="13"/>
      <c r="L73" s="38">
        <f t="shared" ref="L73:M73" si="33">SUM(L74:L81)</f>
        <v>0</v>
      </c>
      <c r="M73" s="39">
        <f t="shared" si="33"/>
        <v>0</v>
      </c>
      <c r="N73" s="14"/>
      <c r="O73" s="12"/>
    </row>
    <row r="74" spans="1:15" s="5" customFormat="1" x14ac:dyDescent="0.3">
      <c r="A74" s="151">
        <v>1</v>
      </c>
      <c r="B74" s="128" t="s">
        <v>318</v>
      </c>
      <c r="C74" s="129" t="str">
        <f>IF(B74=0,"",LOOKUP($B74,'Course List'!$C$6:$C$1017,'Course List'!D$6:D$1017))</f>
        <v>  190W</v>
      </c>
      <c r="D74" s="129" t="str">
        <f>IF(B74=0,"",LOOKUP($B74,'Course List'!$C$6:$C$1017,'Course List'!E$6:E$1017))</f>
        <v> Contracts and Specifications (WID)</v>
      </c>
      <c r="E74" s="129">
        <f>IF(B74=0,"",LOOKUP($B74,'Course List'!$C$6:$C$1017,'Course List'!F$6:F$1017))</f>
        <v>3</v>
      </c>
      <c r="F74" s="129" t="str">
        <f>IF(B74=0,"",LOOKUP($B74,'Course List'!$C$6:$C$1017,'Course List'!G$6:G$1017))</f>
        <v>S</v>
      </c>
      <c r="G74" s="129" t="str">
        <f>IF(B74=0,"",LOOKUP($B74,'Course List'!$C$6:$C$1017,'Course List'!H$6:H$1017))</f>
        <v>None</v>
      </c>
      <c r="H74" s="47"/>
      <c r="I74" s="49"/>
      <c r="J74" s="34" t="str">
        <f>IF(H74=0,"",LOOKUP(H74,'GPA Table'!$B$5:$B$16,'GPA Table'!$E$5:$E$16))</f>
        <v/>
      </c>
      <c r="K74" s="9"/>
      <c r="L74" s="17">
        <f t="shared" ref="L74:L81" si="34">IF(E74=0,0,IF(H74=0,0,J74*E74))</f>
        <v>0</v>
      </c>
      <c r="M74" s="17">
        <f t="shared" ref="M74:M81" si="35">IF(H74=0,0,E74)</f>
        <v>0</v>
      </c>
      <c r="N74" s="10"/>
      <c r="O74" s="11"/>
    </row>
    <row r="75" spans="1:15" s="5" customFormat="1" ht="31.2" x14ac:dyDescent="0.3">
      <c r="A75" s="151">
        <f>A74+1</f>
        <v>2</v>
      </c>
      <c r="B75" s="130" t="s">
        <v>319</v>
      </c>
      <c r="C75" s="129" t="str">
        <f>IF(B75=0,"",LOOKUP($B75,'Course List'!$C$6:$C$1017,'Course List'!D$6:D$1017))</f>
        <v>  196</v>
      </c>
      <c r="D75" s="129" t="str">
        <f>IF(B75=0,"",LOOKUP($B75,'Course List'!$C$6:$C$1017,'Course List'!E$6:E$1017))</f>
        <v> Design/Cost Analysis-CE Struct</v>
      </c>
      <c r="E75" s="129">
        <f>IF(B75=0,"",LOOKUP($B75,'Course List'!$C$6:$C$1017,'Course List'!F$6:F$1017))</f>
        <v>3</v>
      </c>
      <c r="F75" s="129" t="str">
        <f>IF(B75=0,"",LOOKUP($B75,'Course List'!$C$6:$C$1017,'Course List'!G$6:G$1017))</f>
        <v>S</v>
      </c>
      <c r="G75" s="129" t="str">
        <f>IF(B75=0,"",LOOKUP($B75,'Course List'!$C$6:$C$1017,'Course List'!H$6:H$1017))</f>
        <v>Successful completion of all CE courses up to the end of the 7th semester</v>
      </c>
      <c r="H75" s="47"/>
      <c r="I75" s="49"/>
      <c r="J75" s="35" t="str">
        <f>IF(H75=0,"",LOOKUP(H75,'GPA Table'!$B$5:$B$16,'GPA Table'!$E$5:$E$16))</f>
        <v/>
      </c>
      <c r="K75" s="9"/>
      <c r="L75" s="17">
        <f t="shared" si="34"/>
        <v>0</v>
      </c>
      <c r="M75" s="17">
        <f t="shared" si="35"/>
        <v>0</v>
      </c>
      <c r="N75" s="10"/>
      <c r="O75" s="11"/>
    </row>
    <row r="76" spans="1:15" s="5" customFormat="1" ht="31.2" x14ac:dyDescent="0.3">
      <c r="A76" s="151">
        <f t="shared" ref="A76:A78" si="36">A75+1</f>
        <v>3</v>
      </c>
      <c r="B76" s="128" t="s">
        <v>301</v>
      </c>
      <c r="C76" s="129" t="str">
        <f>IF(B76=0,"",LOOKUP($B76,'Course List'!$C$6:$C$1017,'Course List'!D$6:D$1017))</f>
        <v xml:space="preserve"> ---</v>
      </c>
      <c r="D76" s="129" t="str">
        <f>IF(B76=0,"",LOOKUP($B76,'Course List'!$C$6:$C$1017,'Course List'!E$6:E$1017))</f>
        <v>Introduction to Geo-environmental Engineering</v>
      </c>
      <c r="E76" s="129">
        <f>IF(B76=0,"",LOOKUP($B76,'Course List'!$C$6:$C$1017,'Course List'!F$6:F$1017))</f>
        <v>3</v>
      </c>
      <c r="F76" s="129" t="str">
        <f>IF(B76=0,"",LOOKUP($B76,'Course List'!$C$6:$C$1017,'Course List'!G$6:G$1017))</f>
        <v>S</v>
      </c>
      <c r="G76" s="129" t="str">
        <f>IF(B76=0,"",LOOKUP($B76,'Course List'!$C$6:$C$1017,'Course List'!H$6:H$1017))</f>
        <v>CE 3520 (194), CE 4410 (168)</v>
      </c>
      <c r="H76" s="47"/>
      <c r="I76" s="49"/>
      <c r="J76" s="35" t="str">
        <f>IF(H76=0,"",LOOKUP(H76,'GPA Table'!$B$5:$B$16,'GPA Table'!$E$5:$E$16))</f>
        <v/>
      </c>
      <c r="K76" s="9"/>
      <c r="L76" s="17">
        <f t="shared" si="34"/>
        <v>0</v>
      </c>
      <c r="M76" s="17">
        <f t="shared" si="35"/>
        <v>0</v>
      </c>
      <c r="N76" s="10"/>
      <c r="O76" s="11"/>
    </row>
    <row r="77" spans="1:15" s="5" customFormat="1" ht="17.399999999999999" customHeight="1" x14ac:dyDescent="0.3">
      <c r="A77" s="151">
        <f t="shared" si="36"/>
        <v>4</v>
      </c>
      <c r="B77" s="128" t="s">
        <v>427</v>
      </c>
      <c r="C77" s="129" t="str">
        <f>IF(B77=0,"",LOOKUP($B77,'Course List'!$C$6:$C$1017,'Course List'!D$6:D$1017))</f>
        <v>---</v>
      </c>
      <c r="D77" s="129" t="str">
        <f>IF(B77=0,"",LOOKUP($B77,'Course List'!$C$6:$C$1017,'Course List'!E$6:E$1017))</f>
        <v>See the T&amp;D List</v>
      </c>
      <c r="E77" s="129">
        <f>IF(B77=0,"",LOOKUP($B77,'Course List'!$C$6:$C$1017,'Course List'!F$6:F$1017))</f>
        <v>3</v>
      </c>
      <c r="F77" s="129" t="str">
        <f>IF(B77=0,"",LOOKUP($B77,'Course List'!$C$6:$C$1017,'Course List'!G$6:G$1017))</f>
        <v>F &amp; S</v>
      </c>
      <c r="G77" s="129" t="str">
        <f>IF(B77=0,"",LOOKUP($B77,'Course List'!$C$6:$C$1017,'Course List'!H$6:H$1017))</f>
        <v xml:space="preserve"> ---</v>
      </c>
      <c r="H77" s="47"/>
      <c r="I77" s="49"/>
      <c r="J77" s="35" t="str">
        <f>IF(H77=0,"",LOOKUP(H77,'GPA Table'!$B$5:$B$16,'GPA Table'!$E$5:$E$16))</f>
        <v/>
      </c>
      <c r="K77" s="9"/>
      <c r="L77" s="17">
        <f t="shared" si="34"/>
        <v>0</v>
      </c>
      <c r="M77" s="17">
        <f t="shared" si="35"/>
        <v>0</v>
      </c>
      <c r="N77" s="10"/>
      <c r="O77" s="11"/>
    </row>
    <row r="78" spans="1:15" s="5" customFormat="1" x14ac:dyDescent="0.3">
      <c r="A78" s="151">
        <f t="shared" si="36"/>
        <v>5</v>
      </c>
      <c r="B78" s="128" t="s">
        <v>426</v>
      </c>
      <c r="C78" s="129" t="str">
        <f>IF(B78=0,"",LOOKUP($B78,'Course List'!$C$6:$C$1017,'Course List'!D$6:D$1017))</f>
        <v>---</v>
      </c>
      <c r="D78" s="129" t="str">
        <f>IF(B78=0,"",LOOKUP($B78,'Course List'!$C$6:$C$1017,'Course List'!E$6:E$1017))</f>
        <v>See the T&amp;D List</v>
      </c>
      <c r="E78" s="129">
        <f>IF(B78=0,"",LOOKUP($B78,'Course List'!$C$6:$C$1017,'Course List'!F$6:F$1017))</f>
        <v>3</v>
      </c>
      <c r="F78" s="129" t="str">
        <f>IF(B78=0,"",LOOKUP($B78,'Course List'!$C$6:$C$1017,'Course List'!G$6:G$1017))</f>
        <v>F &amp; S</v>
      </c>
      <c r="G78" s="129" t="str">
        <f>IF(B78=0,"",LOOKUP($B78,'Course List'!$C$6:$C$1017,'Course List'!H$6:H$1017))</f>
        <v xml:space="preserve"> ---</v>
      </c>
      <c r="H78" s="47"/>
      <c r="I78" s="49"/>
      <c r="J78" s="35" t="str">
        <f>IF(H78=0,"",LOOKUP(H78,'GPA Table'!$B$5:$B$16,'GPA Table'!$E$5:$E$16))</f>
        <v/>
      </c>
      <c r="K78" s="9"/>
      <c r="L78" s="17">
        <f t="shared" si="34"/>
        <v>0</v>
      </c>
      <c r="M78" s="17">
        <f t="shared" si="35"/>
        <v>0</v>
      </c>
      <c r="N78" s="10"/>
      <c r="O78" s="11"/>
    </row>
    <row r="79" spans="1:15" s="5" customFormat="1" x14ac:dyDescent="0.3">
      <c r="A79" s="151">
        <f>A78+1</f>
        <v>6</v>
      </c>
      <c r="B79" s="158"/>
      <c r="C79" s="83" t="str">
        <f>IF(B79=0,"",LOOKUP($B79,'Course List'!$C$6:$C$1017,'Course List'!D$6:D$1017))</f>
        <v/>
      </c>
      <c r="D79" s="83" t="str">
        <f>IF(B79=0,"",LOOKUP($B79,'Course List'!$C$6:$C$1017,'Course List'!E$6:E$1017))</f>
        <v/>
      </c>
      <c r="E79" s="83" t="str">
        <f>IF(B79=0,"",LOOKUP($B79,'Course List'!$C$6:$C$1017,'Course List'!F$6:F$1017))</f>
        <v/>
      </c>
      <c r="F79" s="83" t="str">
        <f>IF(B79=0,"",LOOKUP($B79,'Course List'!$C$6:$C$1017,'Course List'!G$6:G$1017))</f>
        <v/>
      </c>
      <c r="G79" s="83" t="str">
        <f>IF(B79=0,"",LOOKUP($B79,'Course List'!$C$6:$C$1017,'Course List'!H$6:H$1017))</f>
        <v/>
      </c>
      <c r="H79" s="47"/>
      <c r="I79" s="49"/>
      <c r="J79" s="35" t="str">
        <f>IF(H79=0,"",LOOKUP(H79,'GPA Table'!$B$5:$B$16,'GPA Table'!$E$5:$E$16))</f>
        <v/>
      </c>
      <c r="K79" s="9"/>
      <c r="L79" s="17">
        <f t="shared" si="34"/>
        <v>0</v>
      </c>
      <c r="M79" s="17">
        <f t="shared" si="35"/>
        <v>0</v>
      </c>
      <c r="N79" s="10"/>
      <c r="O79" s="11"/>
    </row>
    <row r="80" spans="1:15" s="5" customFormat="1" x14ac:dyDescent="0.3">
      <c r="A80" s="151">
        <f>A79+1</f>
        <v>7</v>
      </c>
      <c r="B80" s="158"/>
      <c r="C80" s="83" t="str">
        <f>IF(B80=0,"",LOOKUP($B80,'Course List'!$C$6:$C$1017,'Course List'!D$6:D$1017))</f>
        <v/>
      </c>
      <c r="D80" s="83" t="str">
        <f>IF(B80=0,"",LOOKUP($B80,'Course List'!$C$6:$C$1017,'Course List'!E$6:E$1017))</f>
        <v/>
      </c>
      <c r="E80" s="83" t="str">
        <f>IF(B80=0,"",LOOKUP($B80,'Course List'!$C$6:$C$1017,'Course List'!F$6:F$1017))</f>
        <v/>
      </c>
      <c r="F80" s="83" t="str">
        <f>IF(B80=0,"",LOOKUP($B80,'Course List'!$C$6:$C$1017,'Course List'!G$6:G$1017))</f>
        <v/>
      </c>
      <c r="G80" s="83" t="str">
        <f>IF(B80=0,"",LOOKUP($B80,'Course List'!$C$6:$C$1017,'Course List'!H$6:H$1017))</f>
        <v/>
      </c>
      <c r="H80" s="47"/>
      <c r="I80" s="49"/>
      <c r="J80" s="35" t="str">
        <f>IF(H80=0,"",LOOKUP(H80,'GPA Table'!$B$5:$B$16,'GPA Table'!$E$5:$E$16))</f>
        <v/>
      </c>
      <c r="K80" s="9"/>
      <c r="L80" s="17">
        <f t="shared" si="34"/>
        <v>0</v>
      </c>
      <c r="M80" s="17">
        <f t="shared" si="35"/>
        <v>0</v>
      </c>
      <c r="N80" s="10"/>
      <c r="O80" s="11"/>
    </row>
    <row r="81" spans="1:27" s="5" customFormat="1" ht="16.2" thickBot="1" x14ac:dyDescent="0.35">
      <c r="A81" s="152">
        <f t="shared" ref="A81" si="37">A80+1</f>
        <v>8</v>
      </c>
      <c r="B81" s="160"/>
      <c r="C81" s="84" t="str">
        <f>IF(B81=0,"",LOOKUP($B81,'Course List'!$C$6:$C$1017,'Course List'!D$6:D$1017))</f>
        <v/>
      </c>
      <c r="D81" s="84" t="str">
        <f>IF(B81=0,"",LOOKUP($B81,'Course List'!$C$6:$C$1017,'Course List'!E$6:E$1017))</f>
        <v/>
      </c>
      <c r="E81" s="84" t="str">
        <f>IF(B81=0,"",LOOKUP($B81,'Course List'!$C$6:$C$1017,'Course List'!F$6:F$1017))</f>
        <v/>
      </c>
      <c r="F81" s="84" t="str">
        <f>IF(B81=0,"",LOOKUP($B81,'Course List'!$C$6:$C$1017,'Course List'!G$6:G$1017))</f>
        <v/>
      </c>
      <c r="G81" s="84" t="str">
        <f>IF(B81=0,"",LOOKUP($B81,'Course List'!$C$6:$C$1017,'Course List'!H$6:H$1017))</f>
        <v/>
      </c>
      <c r="H81" s="48"/>
      <c r="I81" s="50"/>
      <c r="J81" s="36" t="str">
        <f>IF(H81=0,"",LOOKUP(H81,'GPA Table'!$B$5:$B$16,'GPA Table'!$E$5:$E$16))</f>
        <v/>
      </c>
      <c r="K81" s="9"/>
      <c r="L81" s="17">
        <f t="shared" si="34"/>
        <v>0</v>
      </c>
      <c r="M81" s="17">
        <f t="shared" si="35"/>
        <v>0</v>
      </c>
      <c r="N81" s="10"/>
      <c r="O81" s="11"/>
    </row>
    <row r="82" spans="1:27" s="18" customFormat="1" x14ac:dyDescent="0.3">
      <c r="B82" s="19"/>
      <c r="G82" s="19"/>
      <c r="L82" s="24"/>
      <c r="P82" s="25"/>
      <c r="Q82" s="5"/>
      <c r="R82" s="5"/>
      <c r="S82" s="5"/>
      <c r="T82" s="25"/>
      <c r="U82" s="5"/>
      <c r="V82" s="5"/>
      <c r="W82" s="5"/>
      <c r="X82" s="5"/>
      <c r="Y82" s="5"/>
      <c r="Z82" s="5"/>
      <c r="AA82" s="5"/>
    </row>
    <row r="83" spans="1:27" x14ac:dyDescent="0.3">
      <c r="P83" s="25"/>
      <c r="T83" s="25"/>
    </row>
    <row r="84" spans="1:27" x14ac:dyDescent="0.3">
      <c r="P84" s="25"/>
      <c r="T84" s="25"/>
    </row>
    <row r="85" spans="1:27" x14ac:dyDescent="0.3">
      <c r="P85" s="25"/>
      <c r="T85" s="25"/>
    </row>
    <row r="86" spans="1:27" x14ac:dyDescent="0.3">
      <c r="P86" s="25"/>
      <c r="T86" s="25"/>
    </row>
    <row r="87" spans="1:27" x14ac:dyDescent="0.3">
      <c r="T87" s="25"/>
    </row>
    <row r="88" spans="1:27" x14ac:dyDescent="0.3">
      <c r="T88" s="25"/>
    </row>
    <row r="89" spans="1:27" x14ac:dyDescent="0.3">
      <c r="T89" s="25"/>
    </row>
    <row r="90" spans="1:27" x14ac:dyDescent="0.3">
      <c r="T90" s="25"/>
    </row>
    <row r="91" spans="1:27" x14ac:dyDescent="0.3">
      <c r="T91" s="25"/>
    </row>
    <row r="92" spans="1:27" x14ac:dyDescent="0.3">
      <c r="T92" s="25"/>
    </row>
    <row r="93" spans="1:27" x14ac:dyDescent="0.3">
      <c r="T93" s="25"/>
    </row>
    <row r="94" spans="1:27" x14ac:dyDescent="0.3">
      <c r="T94" s="25"/>
    </row>
    <row r="95" spans="1:27" x14ac:dyDescent="0.3">
      <c r="T95" s="25"/>
    </row>
    <row r="96" spans="1:27" x14ac:dyDescent="0.3">
      <c r="T96" s="25"/>
    </row>
    <row r="97" spans="20:20" x14ac:dyDescent="0.3">
      <c r="T97" s="25"/>
    </row>
    <row r="98" spans="20:20" x14ac:dyDescent="0.3">
      <c r="T98" s="25"/>
    </row>
    <row r="99" spans="20:20" x14ac:dyDescent="0.3">
      <c r="T99" s="25"/>
    </row>
    <row r="100" spans="20:20" x14ac:dyDescent="0.3">
      <c r="T100" s="25"/>
    </row>
    <row r="101" spans="20:20" x14ac:dyDescent="0.3">
      <c r="T101" s="25"/>
    </row>
    <row r="102" spans="20:20" x14ac:dyDescent="0.3">
      <c r="T102" s="25"/>
    </row>
    <row r="103" spans="20:20" x14ac:dyDescent="0.3">
      <c r="T103" s="25"/>
    </row>
    <row r="104" spans="20:20" x14ac:dyDescent="0.3">
      <c r="T104" s="25"/>
    </row>
    <row r="105" spans="20:20" x14ac:dyDescent="0.3">
      <c r="T105" s="25"/>
    </row>
    <row r="106" spans="20:20" x14ac:dyDescent="0.3">
      <c r="T106" s="25"/>
    </row>
    <row r="107" spans="20:20" x14ac:dyDescent="0.3">
      <c r="T107" s="25"/>
    </row>
    <row r="108" spans="20:20" x14ac:dyDescent="0.3">
      <c r="T108" s="25"/>
    </row>
    <row r="109" spans="20:20" x14ac:dyDescent="0.3">
      <c r="T109" s="25"/>
    </row>
  </sheetData>
  <sheetProtection password="CD74" sheet="1" objects="1" scenarios="1"/>
  <sortState ref="B20:M25">
    <sortCondition ref="B20:B25"/>
  </sortState>
  <mergeCells count="13">
    <mergeCell ref="B6:C6"/>
    <mergeCell ref="D6:F6"/>
    <mergeCell ref="H6:I6"/>
    <mergeCell ref="B7:C7"/>
    <mergeCell ref="D7:F7"/>
    <mergeCell ref="H7:I7"/>
    <mergeCell ref="B5:F5"/>
    <mergeCell ref="H5:I5"/>
    <mergeCell ref="A1:J1"/>
    <mergeCell ref="A2:J2"/>
    <mergeCell ref="A3:J3"/>
    <mergeCell ref="B4:C4"/>
    <mergeCell ref="E4:F4"/>
  </mergeCells>
  <pageMargins left="0.7" right="0.7" top="0.47" bottom="0.36" header="0.3" footer="0.3"/>
  <pageSetup scale="7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11</vt:i4>
      </vt:variant>
    </vt:vector>
  </HeadingPairs>
  <TitlesOfParts>
    <vt:vector size="26" baseType="lpstr">
      <vt:lpstr>NOTES</vt:lpstr>
      <vt:lpstr>Course List</vt:lpstr>
      <vt:lpstr>H&amp;SS List</vt:lpstr>
      <vt:lpstr>T&amp;D List</vt:lpstr>
      <vt:lpstr>GPA Table</vt:lpstr>
      <vt:lpstr>CE</vt:lpstr>
      <vt:lpstr>CE Env</vt:lpstr>
      <vt:lpstr>CE Transp</vt:lpstr>
      <vt:lpstr>CE Sust</vt:lpstr>
      <vt:lpstr>CE Med Prep</vt:lpstr>
      <vt:lpstr>CE-Physics 5yr</vt:lpstr>
      <vt:lpstr>CE 5yr MSc Struc</vt:lpstr>
      <vt:lpstr>CE 5yr MSc Env</vt:lpstr>
      <vt:lpstr>CE 5yr MSc Transp</vt:lpstr>
      <vt:lpstr>Ph.D. &amp; M.Sc. Rules</vt:lpstr>
      <vt:lpstr>CE!Print_Area</vt:lpstr>
      <vt:lpstr>'CE 5yr MSc Env'!Print_Area</vt:lpstr>
      <vt:lpstr>'CE 5yr MSc Struc'!Print_Area</vt:lpstr>
      <vt:lpstr>'CE 5yr MSc Transp'!Print_Area</vt:lpstr>
      <vt:lpstr>'CE Env'!Print_Area</vt:lpstr>
      <vt:lpstr>'CE Med Prep'!Print_Area</vt:lpstr>
      <vt:lpstr>'CE Sust'!Print_Area</vt:lpstr>
      <vt:lpstr>'CE Transp'!Print_Area</vt:lpstr>
      <vt:lpstr>'CE-Physics 5yr'!Print_Area</vt:lpstr>
      <vt:lpstr>'Course List'!Print_Area</vt:lpstr>
      <vt:lpstr>'T&amp;D List'!Print_Area</vt:lpstr>
    </vt:vector>
  </TitlesOfParts>
  <Company>GWU SEAS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deritis</dc:creator>
  <cp:lastModifiedBy>Sameh Badie</cp:lastModifiedBy>
  <cp:lastPrinted>2013-04-22T19:06:55Z</cp:lastPrinted>
  <dcterms:created xsi:type="dcterms:W3CDTF">2011-08-12T13:45:23Z</dcterms:created>
  <dcterms:modified xsi:type="dcterms:W3CDTF">2013-08-29T19:19:55Z</dcterms:modified>
</cp:coreProperties>
</file>