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ssbin\Desktop\CEE Advising\"/>
    </mc:Choice>
  </mc:AlternateContent>
  <bookViews>
    <workbookView xWindow="120" yWindow="132" windowWidth="19320" windowHeight="11580" tabRatio="866"/>
  </bookViews>
  <sheets>
    <sheet name="NOTES" sheetId="14" r:id="rId1"/>
    <sheet name="CE Program" sheetId="1" r:id="rId2"/>
    <sheet name="Env. Eng Option" sheetId="19" r:id="rId3"/>
    <sheet name="CE 5yr MSc Struc" sheetId="10" r:id="rId4"/>
    <sheet name="CE 5yr MSc Env" sheetId="11" r:id="rId5"/>
    <sheet name="H&amp;SS List" sheetId="9" r:id="rId6"/>
    <sheet name="Sus. Minor" sheetId="16" r:id="rId7"/>
    <sheet name="Course List" sheetId="2" r:id="rId8"/>
    <sheet name="Ph.D. &amp; M.Sc. Rules" sheetId="15" r:id="rId9"/>
    <sheet name="Certificate Degree" sheetId="17" r:id="rId10"/>
  </sheets>
  <definedNames>
    <definedName name="_xlnm.Print_Area" localSheetId="4">'CE 5yr MSc Env'!$B$1:$K$99</definedName>
    <definedName name="_xlnm.Print_Area" localSheetId="3">'CE 5yr MSc Struc'!$B$1:$K$99</definedName>
    <definedName name="_xlnm.Print_Area" localSheetId="1">'CE Program'!$B$1:$K$81</definedName>
    <definedName name="_xlnm.Print_Area" localSheetId="7">'Course List'!$A$7:$E$169</definedName>
    <definedName name="_xlnm.Print_Area" localSheetId="2">'Env. Eng Option'!$B$1:$K$81</definedName>
    <definedName name="_xlnm.Print_Area" localSheetId="0">NOTES!$B$2:$G$23</definedName>
    <definedName name="Z_01C77170_9B80_4B41_93A1_200096C3CB54_.wvu.PrintArea" localSheetId="4" hidden="1">'CE 5yr MSc Env'!$B$1:$K$99</definedName>
    <definedName name="Z_01C77170_9B80_4B41_93A1_200096C3CB54_.wvu.PrintArea" localSheetId="3" hidden="1">'CE 5yr MSc Struc'!$B$1:$K$99</definedName>
    <definedName name="Z_01C77170_9B80_4B41_93A1_200096C3CB54_.wvu.PrintArea" localSheetId="1" hidden="1">'CE Program'!$B$1:$K$81</definedName>
    <definedName name="Z_01C77170_9B80_4B41_93A1_200096C3CB54_.wvu.PrintArea" localSheetId="7" hidden="1">'Course List'!$A$7:$E$169</definedName>
    <definedName name="Z_01C77170_9B80_4B41_93A1_200096C3CB54_.wvu.PrintArea" localSheetId="2" hidden="1">'Env. Eng Option'!$B$1:$K$81</definedName>
    <definedName name="Z_01C77170_9B80_4B41_93A1_200096C3CB54_.wvu.PrintArea" localSheetId="0" hidden="1">NOTES!$B$2:$G$23</definedName>
  </definedNames>
  <calcPr calcId="152511"/>
  <customWorkbookViews>
    <customWorkbookView name="Main Page" guid="{01C77170-9B80-4B41-93A1-200096C3CB54}" maximized="1" xWindow="-8" yWindow="-8" windowWidth="1936" windowHeight="1066" tabRatio="843" activeSheetId="14"/>
  </customWorkbookViews>
</workbook>
</file>

<file path=xl/calcChain.xml><?xml version="1.0" encoding="utf-8"?>
<calcChain xmlns="http://schemas.openxmlformats.org/spreadsheetml/2006/main">
  <c r="L14" i="11" l="1"/>
  <c r="L12" i="11"/>
  <c r="L14" i="10"/>
  <c r="L12" i="10"/>
  <c r="L14" i="19"/>
  <c r="L12" i="19"/>
  <c r="C78" i="10" l="1"/>
  <c r="C80" i="10"/>
  <c r="D87" i="10"/>
  <c r="E87" i="10"/>
  <c r="F87" i="10"/>
  <c r="G87" i="10"/>
  <c r="H87" i="10"/>
  <c r="D88" i="10"/>
  <c r="E88" i="10"/>
  <c r="F88" i="10"/>
  <c r="G88" i="10"/>
  <c r="H88" i="10"/>
  <c r="K78" i="1"/>
  <c r="H78" i="1"/>
  <c r="H78" i="10" s="1"/>
  <c r="G78" i="1"/>
  <c r="G78" i="10" s="1"/>
  <c r="F78" i="1"/>
  <c r="F78" i="10" s="1"/>
  <c r="E78" i="1"/>
  <c r="E78" i="10" s="1"/>
  <c r="D78" i="1"/>
  <c r="D78" i="10" s="1"/>
  <c r="K99" i="11" l="1"/>
  <c r="K98" i="11"/>
  <c r="K97" i="11"/>
  <c r="K96" i="11"/>
  <c r="K95" i="11"/>
  <c r="K94" i="11"/>
  <c r="K93" i="11"/>
  <c r="K92" i="11"/>
  <c r="K90" i="11"/>
  <c r="K89" i="11"/>
  <c r="K88" i="11"/>
  <c r="K87" i="11"/>
  <c r="K86" i="11"/>
  <c r="K85" i="11"/>
  <c r="K84" i="11"/>
  <c r="K83" i="11"/>
  <c r="K81" i="11"/>
  <c r="K80" i="11"/>
  <c r="K79" i="11"/>
  <c r="K78" i="11"/>
  <c r="K77" i="11"/>
  <c r="K76" i="11"/>
  <c r="K75" i="11"/>
  <c r="K74" i="11"/>
  <c r="K72" i="11"/>
  <c r="K71" i="11"/>
  <c r="K70" i="11"/>
  <c r="K69" i="11"/>
  <c r="K68" i="11"/>
  <c r="K67" i="11"/>
  <c r="K66" i="11"/>
  <c r="K65" i="11"/>
  <c r="K63" i="11"/>
  <c r="K62" i="11"/>
  <c r="K61" i="11"/>
  <c r="K60" i="11"/>
  <c r="K59" i="11"/>
  <c r="K58" i="11"/>
  <c r="K57" i="11"/>
  <c r="K56" i="11"/>
  <c r="K54" i="11"/>
  <c r="K53" i="11"/>
  <c r="K52" i="11"/>
  <c r="K51" i="11"/>
  <c r="K50" i="11"/>
  <c r="K49" i="11"/>
  <c r="K48" i="11"/>
  <c r="K47" i="11"/>
  <c r="K45" i="11"/>
  <c r="K44" i="11"/>
  <c r="K43" i="11"/>
  <c r="K42" i="11"/>
  <c r="K41" i="11"/>
  <c r="K40" i="11"/>
  <c r="K39" i="11"/>
  <c r="K38" i="11"/>
  <c r="K36" i="11"/>
  <c r="K35" i="11"/>
  <c r="K34" i="11"/>
  <c r="K33" i="11"/>
  <c r="K32" i="11"/>
  <c r="K31" i="11"/>
  <c r="K30" i="11"/>
  <c r="K29" i="11"/>
  <c r="K27" i="11"/>
  <c r="K26" i="11"/>
  <c r="K25" i="11"/>
  <c r="K24" i="11"/>
  <c r="K23" i="11"/>
  <c r="K22" i="11"/>
  <c r="K21" i="11"/>
  <c r="K20" i="11"/>
  <c r="K18" i="11"/>
  <c r="K17" i="11"/>
  <c r="K16" i="11"/>
  <c r="K15" i="11"/>
  <c r="K14" i="11"/>
  <c r="K13" i="11"/>
  <c r="K12" i="11"/>
  <c r="K11" i="11"/>
  <c r="K99" i="10"/>
  <c r="K98" i="10"/>
  <c r="K97" i="10"/>
  <c r="K96" i="10"/>
  <c r="K95" i="10"/>
  <c r="K94" i="10"/>
  <c r="K93" i="10"/>
  <c r="K92" i="10"/>
  <c r="K90" i="10"/>
  <c r="K89" i="10"/>
  <c r="K88" i="10"/>
  <c r="K87" i="10"/>
  <c r="K86" i="10"/>
  <c r="K85" i="10"/>
  <c r="K84" i="10"/>
  <c r="K83" i="10"/>
  <c r="K81" i="10"/>
  <c r="K80" i="10"/>
  <c r="K79" i="10"/>
  <c r="K78" i="10"/>
  <c r="K77" i="10"/>
  <c r="K76" i="10"/>
  <c r="K75" i="10"/>
  <c r="K74" i="10"/>
  <c r="K72" i="10"/>
  <c r="K71" i="10"/>
  <c r="K70" i="10"/>
  <c r="K69" i="10"/>
  <c r="K68" i="10"/>
  <c r="K67" i="10"/>
  <c r="K66" i="10"/>
  <c r="K65" i="10"/>
  <c r="K63" i="10"/>
  <c r="K62" i="10"/>
  <c r="K61" i="10"/>
  <c r="K60" i="10"/>
  <c r="K59" i="10"/>
  <c r="K58" i="10"/>
  <c r="K57" i="10"/>
  <c r="K56" i="10"/>
  <c r="K54" i="10"/>
  <c r="K53" i="10"/>
  <c r="K52" i="10"/>
  <c r="K51" i="10"/>
  <c r="K50" i="10"/>
  <c r="K49" i="10"/>
  <c r="K48" i="10"/>
  <c r="K47" i="10"/>
  <c r="K45" i="10"/>
  <c r="K44" i="10"/>
  <c r="K43" i="10"/>
  <c r="K42" i="10"/>
  <c r="K41" i="10"/>
  <c r="K40" i="10"/>
  <c r="K39" i="10"/>
  <c r="K38" i="10"/>
  <c r="K36" i="10"/>
  <c r="K35" i="10"/>
  <c r="K34" i="10"/>
  <c r="K33" i="10"/>
  <c r="K32" i="10"/>
  <c r="K31" i="10"/>
  <c r="K30" i="10"/>
  <c r="K29" i="10"/>
  <c r="K27" i="10"/>
  <c r="K26" i="10"/>
  <c r="K25" i="10"/>
  <c r="K24" i="10"/>
  <c r="K23" i="10"/>
  <c r="K22" i="10"/>
  <c r="K21" i="10"/>
  <c r="K20" i="10"/>
  <c r="K18" i="10"/>
  <c r="K17" i="10"/>
  <c r="K16" i="10"/>
  <c r="K15" i="10"/>
  <c r="K14" i="10"/>
  <c r="K13" i="10"/>
  <c r="K12" i="10"/>
  <c r="K11" i="10"/>
  <c r="K81" i="19"/>
  <c r="K80" i="19"/>
  <c r="K79" i="19"/>
  <c r="K78" i="19"/>
  <c r="K77" i="19"/>
  <c r="K76" i="19"/>
  <c r="K75" i="19"/>
  <c r="K74" i="19"/>
  <c r="K72" i="19"/>
  <c r="K71" i="19"/>
  <c r="K70" i="19"/>
  <c r="K69" i="19"/>
  <c r="K68" i="19"/>
  <c r="K67" i="19"/>
  <c r="K66" i="19"/>
  <c r="K65" i="19"/>
  <c r="K63" i="19"/>
  <c r="K62" i="19"/>
  <c r="K61" i="19"/>
  <c r="K60" i="19"/>
  <c r="K59" i="19"/>
  <c r="K58" i="19"/>
  <c r="K57" i="19"/>
  <c r="K56" i="19"/>
  <c r="K54" i="19"/>
  <c r="K53" i="19"/>
  <c r="K52" i="19"/>
  <c r="K51" i="19"/>
  <c r="K50" i="19"/>
  <c r="K49" i="19"/>
  <c r="K48" i="19"/>
  <c r="K47" i="19"/>
  <c r="K45" i="19"/>
  <c r="K44" i="19"/>
  <c r="K43" i="19"/>
  <c r="K42" i="19"/>
  <c r="K41" i="19"/>
  <c r="K40" i="19"/>
  <c r="K39" i="19"/>
  <c r="K38" i="19"/>
  <c r="K36" i="19"/>
  <c r="K35" i="19"/>
  <c r="K34" i="19"/>
  <c r="K33" i="19"/>
  <c r="K32" i="19"/>
  <c r="K31" i="19"/>
  <c r="K30" i="19"/>
  <c r="K29" i="19"/>
  <c r="K27" i="19"/>
  <c r="K26" i="19"/>
  <c r="K25" i="19"/>
  <c r="K24" i="19"/>
  <c r="K23" i="19"/>
  <c r="K22" i="19"/>
  <c r="K21" i="19"/>
  <c r="K20" i="19"/>
  <c r="K18" i="19"/>
  <c r="K17" i="19"/>
  <c r="K16" i="19"/>
  <c r="K15" i="19"/>
  <c r="K14" i="19"/>
  <c r="K13" i="19"/>
  <c r="K12" i="19"/>
  <c r="K11" i="19"/>
  <c r="K81" i="1"/>
  <c r="K80" i="1"/>
  <c r="K79" i="1"/>
  <c r="K77" i="1"/>
  <c r="K76" i="1"/>
  <c r="K75" i="1"/>
  <c r="K74" i="1"/>
  <c r="K72" i="1"/>
  <c r="K71" i="1"/>
  <c r="K70" i="1"/>
  <c r="K69" i="1"/>
  <c r="K68" i="1"/>
  <c r="K67" i="1"/>
  <c r="K66" i="1"/>
  <c r="K65" i="1"/>
  <c r="K63" i="1"/>
  <c r="K62" i="1"/>
  <c r="K61" i="1"/>
  <c r="K60" i="1"/>
  <c r="K59" i="1"/>
  <c r="K58" i="1"/>
  <c r="K57" i="1"/>
  <c r="K56" i="1"/>
  <c r="K54" i="1"/>
  <c r="K53" i="1"/>
  <c r="K52" i="1"/>
  <c r="K51" i="1"/>
  <c r="K50" i="1"/>
  <c r="K49" i="1"/>
  <c r="K48" i="1"/>
  <c r="K47" i="1"/>
  <c r="K45" i="1"/>
  <c r="K44" i="1"/>
  <c r="K43" i="1"/>
  <c r="K42" i="1"/>
  <c r="K41" i="1"/>
  <c r="K40" i="1"/>
  <c r="K39" i="1"/>
  <c r="K38" i="1"/>
  <c r="K36" i="1"/>
  <c r="K35" i="1"/>
  <c r="K34" i="1"/>
  <c r="K33" i="1"/>
  <c r="K32" i="1"/>
  <c r="K31" i="1"/>
  <c r="K30" i="1"/>
  <c r="K29" i="1"/>
  <c r="K27" i="1"/>
  <c r="K26" i="1"/>
  <c r="K25" i="1"/>
  <c r="K24" i="1"/>
  <c r="K23" i="1"/>
  <c r="K22" i="1"/>
  <c r="K21" i="1"/>
  <c r="K20" i="1"/>
  <c r="K18" i="1"/>
  <c r="K17" i="1"/>
  <c r="K16" i="1"/>
  <c r="K15" i="1"/>
  <c r="K14" i="1"/>
  <c r="K13" i="1"/>
  <c r="K12" i="1"/>
  <c r="K11" i="1"/>
  <c r="D102" i="11" l="1"/>
  <c r="E102" i="11"/>
  <c r="F102" i="11"/>
  <c r="G102" i="11"/>
  <c r="H102" i="11"/>
  <c r="D111" i="11"/>
  <c r="E111" i="11"/>
  <c r="F111" i="11"/>
  <c r="G111" i="11"/>
  <c r="H111" i="11"/>
  <c r="C111" i="11"/>
  <c r="C102" i="11"/>
  <c r="D102" i="10"/>
  <c r="E102" i="10"/>
  <c r="F102" i="10"/>
  <c r="G102" i="10"/>
  <c r="H102" i="10"/>
  <c r="D140" i="10"/>
  <c r="E140" i="10"/>
  <c r="F140" i="10"/>
  <c r="G140" i="10"/>
  <c r="H140" i="10"/>
  <c r="C140" i="10"/>
  <c r="C102" i="10"/>
  <c r="D105" i="1"/>
  <c r="D123" i="10" s="1"/>
  <c r="E105" i="1"/>
  <c r="E123" i="10" s="1"/>
  <c r="F105" i="1"/>
  <c r="F123" i="10" s="1"/>
  <c r="G105" i="1"/>
  <c r="G123" i="10" s="1"/>
  <c r="H105" i="1"/>
  <c r="H123" i="10" s="1"/>
  <c r="C105" i="1"/>
  <c r="C123" i="10" s="1"/>
  <c r="D106" i="1"/>
  <c r="D124" i="10" s="1"/>
  <c r="E106" i="1"/>
  <c r="E124" i="10" s="1"/>
  <c r="F106" i="1"/>
  <c r="F124" i="10" s="1"/>
  <c r="G106" i="1"/>
  <c r="G124" i="10" s="1"/>
  <c r="H106" i="1"/>
  <c r="H124" i="10" s="1"/>
  <c r="D107" i="1"/>
  <c r="D125" i="10" s="1"/>
  <c r="E107" i="1"/>
  <c r="E125" i="10" s="1"/>
  <c r="F107" i="1"/>
  <c r="F125" i="10" s="1"/>
  <c r="G107" i="1"/>
  <c r="G125" i="10" s="1"/>
  <c r="H107" i="1"/>
  <c r="H125" i="10" s="1"/>
  <c r="D108" i="1"/>
  <c r="D126" i="10" s="1"/>
  <c r="E108" i="1"/>
  <c r="E126" i="10" s="1"/>
  <c r="F108" i="1"/>
  <c r="F126" i="10" s="1"/>
  <c r="G108" i="1"/>
  <c r="G126" i="10" s="1"/>
  <c r="H108" i="1"/>
  <c r="H126" i="10" s="1"/>
  <c r="D109" i="1"/>
  <c r="D127" i="10" s="1"/>
  <c r="E109" i="1"/>
  <c r="E127" i="10" s="1"/>
  <c r="F109" i="1"/>
  <c r="F127" i="10" s="1"/>
  <c r="G109" i="1"/>
  <c r="G127" i="10" s="1"/>
  <c r="H109" i="1"/>
  <c r="H127" i="10" s="1"/>
  <c r="C109" i="1"/>
  <c r="C127" i="10" s="1"/>
  <c r="C108" i="1"/>
  <c r="C126" i="10" s="1"/>
  <c r="C107" i="1"/>
  <c r="C125" i="10" s="1"/>
  <c r="C106" i="1"/>
  <c r="C124" i="10" s="1"/>
  <c r="D94" i="19"/>
  <c r="D112" i="11" s="1"/>
  <c r="E94" i="19"/>
  <c r="E112" i="11" s="1"/>
  <c r="F94" i="19"/>
  <c r="F112" i="11" s="1"/>
  <c r="G94" i="19"/>
  <c r="G112" i="11" s="1"/>
  <c r="H94" i="19"/>
  <c r="H112" i="11" s="1"/>
  <c r="D95" i="19"/>
  <c r="D113" i="11" s="1"/>
  <c r="E95" i="19"/>
  <c r="E113" i="11" s="1"/>
  <c r="F95" i="19"/>
  <c r="F113" i="11" s="1"/>
  <c r="G95" i="19"/>
  <c r="G113" i="11" s="1"/>
  <c r="H95" i="19"/>
  <c r="H113" i="11" s="1"/>
  <c r="D96" i="19"/>
  <c r="D114" i="11" s="1"/>
  <c r="E96" i="19"/>
  <c r="E114" i="11" s="1"/>
  <c r="F96" i="19"/>
  <c r="F114" i="11" s="1"/>
  <c r="G96" i="19"/>
  <c r="G114" i="11" s="1"/>
  <c r="H96" i="19"/>
  <c r="H114" i="11" s="1"/>
  <c r="D97" i="19"/>
  <c r="D115" i="11" s="1"/>
  <c r="E97" i="19"/>
  <c r="E115" i="11" s="1"/>
  <c r="F97" i="19"/>
  <c r="F115" i="11" s="1"/>
  <c r="G97" i="19"/>
  <c r="G115" i="11" s="1"/>
  <c r="H97" i="19"/>
  <c r="H115" i="11" s="1"/>
  <c r="C97" i="19"/>
  <c r="C115" i="11" s="1"/>
  <c r="C96" i="19"/>
  <c r="C114" i="11" s="1"/>
  <c r="C95" i="19"/>
  <c r="C113" i="11" s="1"/>
  <c r="D85" i="1" l="1"/>
  <c r="D103" i="10" s="1"/>
  <c r="E85" i="1"/>
  <c r="E103" i="10" s="1"/>
  <c r="F85" i="1"/>
  <c r="F103" i="10" s="1"/>
  <c r="G85" i="1"/>
  <c r="G103" i="10" s="1"/>
  <c r="H85" i="1"/>
  <c r="H103" i="10" s="1"/>
  <c r="D86" i="1"/>
  <c r="D104" i="10" s="1"/>
  <c r="E86" i="1"/>
  <c r="E104" i="10" s="1"/>
  <c r="F86" i="1"/>
  <c r="F104" i="10" s="1"/>
  <c r="G86" i="1"/>
  <c r="G104" i="10" s="1"/>
  <c r="H86" i="1"/>
  <c r="H104" i="10" s="1"/>
  <c r="D87" i="1"/>
  <c r="D105" i="10" s="1"/>
  <c r="E87" i="1"/>
  <c r="E105" i="10" s="1"/>
  <c r="F87" i="1"/>
  <c r="F105" i="10" s="1"/>
  <c r="G87" i="1"/>
  <c r="G105" i="10" s="1"/>
  <c r="H87" i="1"/>
  <c r="H105" i="10" s="1"/>
  <c r="D88" i="1"/>
  <c r="D106" i="10" s="1"/>
  <c r="E88" i="1"/>
  <c r="E106" i="10" s="1"/>
  <c r="F88" i="1"/>
  <c r="F106" i="10" s="1"/>
  <c r="G88" i="1"/>
  <c r="G106" i="10" s="1"/>
  <c r="H88" i="1"/>
  <c r="H106" i="10" s="1"/>
  <c r="D89" i="1"/>
  <c r="D107" i="10" s="1"/>
  <c r="E89" i="1"/>
  <c r="E107" i="10" s="1"/>
  <c r="F89" i="1"/>
  <c r="F107" i="10" s="1"/>
  <c r="G89" i="1"/>
  <c r="G107" i="10" s="1"/>
  <c r="H89" i="1"/>
  <c r="H107" i="10" s="1"/>
  <c r="D90" i="1"/>
  <c r="D108" i="10" s="1"/>
  <c r="E90" i="1"/>
  <c r="E108" i="10" s="1"/>
  <c r="F90" i="1"/>
  <c r="F108" i="10" s="1"/>
  <c r="G90" i="1"/>
  <c r="G108" i="10" s="1"/>
  <c r="H90" i="1"/>
  <c r="H108" i="10" s="1"/>
  <c r="D91" i="1"/>
  <c r="D109" i="10" s="1"/>
  <c r="E91" i="1"/>
  <c r="E109" i="10" s="1"/>
  <c r="F91" i="1"/>
  <c r="F109" i="10" s="1"/>
  <c r="G91" i="1"/>
  <c r="G109" i="10" s="1"/>
  <c r="H91" i="1"/>
  <c r="H109" i="10" s="1"/>
  <c r="D92" i="1"/>
  <c r="D110" i="10" s="1"/>
  <c r="E92" i="1"/>
  <c r="E110" i="10" s="1"/>
  <c r="F92" i="1"/>
  <c r="F110" i="10" s="1"/>
  <c r="G92" i="1"/>
  <c r="G110" i="10" s="1"/>
  <c r="H92" i="1"/>
  <c r="H110" i="10" s="1"/>
  <c r="D93" i="1"/>
  <c r="D111" i="10" s="1"/>
  <c r="E93" i="1"/>
  <c r="E111" i="10" s="1"/>
  <c r="F93" i="1"/>
  <c r="F111" i="10" s="1"/>
  <c r="G93" i="1"/>
  <c r="G111" i="10" s="1"/>
  <c r="H93" i="1"/>
  <c r="H111" i="10" s="1"/>
  <c r="D94" i="1"/>
  <c r="D112" i="10" s="1"/>
  <c r="E94" i="1"/>
  <c r="E112" i="10" s="1"/>
  <c r="F94" i="1"/>
  <c r="F112" i="10" s="1"/>
  <c r="G94" i="1"/>
  <c r="G112" i="10" s="1"/>
  <c r="H94" i="1"/>
  <c r="H112" i="10" s="1"/>
  <c r="D95" i="1"/>
  <c r="D113" i="10" s="1"/>
  <c r="E95" i="1"/>
  <c r="E113" i="10" s="1"/>
  <c r="F95" i="1"/>
  <c r="F113" i="10" s="1"/>
  <c r="G95" i="1"/>
  <c r="G113" i="10" s="1"/>
  <c r="H95" i="1"/>
  <c r="H113" i="10" s="1"/>
  <c r="D96" i="1"/>
  <c r="D114" i="10" s="1"/>
  <c r="E96" i="1"/>
  <c r="E114" i="10" s="1"/>
  <c r="F96" i="1"/>
  <c r="F114" i="10" s="1"/>
  <c r="G96" i="1"/>
  <c r="G114" i="10" s="1"/>
  <c r="H96" i="1"/>
  <c r="H114" i="10" s="1"/>
  <c r="D97" i="1"/>
  <c r="D115" i="10" s="1"/>
  <c r="E97" i="1"/>
  <c r="E115" i="10" s="1"/>
  <c r="F97" i="1"/>
  <c r="F115" i="10" s="1"/>
  <c r="G97" i="1"/>
  <c r="G115" i="10" s="1"/>
  <c r="H97" i="1"/>
  <c r="H115" i="10" s="1"/>
  <c r="D98" i="1"/>
  <c r="D116" i="10" s="1"/>
  <c r="E98" i="1"/>
  <c r="E116" i="10" s="1"/>
  <c r="F98" i="1"/>
  <c r="F116" i="10" s="1"/>
  <c r="G98" i="1"/>
  <c r="G116" i="10" s="1"/>
  <c r="H98" i="1"/>
  <c r="H116" i="10" s="1"/>
  <c r="D99" i="1"/>
  <c r="D117" i="10" s="1"/>
  <c r="E99" i="1"/>
  <c r="E117" i="10" s="1"/>
  <c r="F99" i="1"/>
  <c r="F117" i="10" s="1"/>
  <c r="G99" i="1"/>
  <c r="G117" i="10" s="1"/>
  <c r="H99" i="1"/>
  <c r="H117" i="10" s="1"/>
  <c r="D100" i="1"/>
  <c r="D118" i="10" s="1"/>
  <c r="E100" i="1"/>
  <c r="E118" i="10" s="1"/>
  <c r="F100" i="1"/>
  <c r="F118" i="10" s="1"/>
  <c r="G100" i="1"/>
  <c r="G118" i="10" s="1"/>
  <c r="H100" i="1"/>
  <c r="H118" i="10" s="1"/>
  <c r="D101" i="1"/>
  <c r="D119" i="10" s="1"/>
  <c r="E101" i="1"/>
  <c r="E119" i="10" s="1"/>
  <c r="F101" i="1"/>
  <c r="F119" i="10" s="1"/>
  <c r="G101" i="1"/>
  <c r="G119" i="10" s="1"/>
  <c r="H101" i="1"/>
  <c r="H119" i="10" s="1"/>
  <c r="D102" i="1"/>
  <c r="D120" i="10" s="1"/>
  <c r="E102" i="1"/>
  <c r="E120" i="10" s="1"/>
  <c r="F102" i="1"/>
  <c r="F120" i="10" s="1"/>
  <c r="G102" i="1"/>
  <c r="G120" i="10" s="1"/>
  <c r="H102" i="1"/>
  <c r="H120" i="10" s="1"/>
  <c r="D103" i="1"/>
  <c r="D121" i="10" s="1"/>
  <c r="E103" i="1"/>
  <c r="E121" i="10" s="1"/>
  <c r="F103" i="1"/>
  <c r="F121" i="10" s="1"/>
  <c r="G103" i="1"/>
  <c r="G121" i="10" s="1"/>
  <c r="H103" i="1"/>
  <c r="H121" i="10" s="1"/>
  <c r="D104" i="1"/>
  <c r="D122" i="10" s="1"/>
  <c r="E104" i="1"/>
  <c r="E122" i="10" s="1"/>
  <c r="F104" i="1"/>
  <c r="F122" i="10" s="1"/>
  <c r="G104" i="1"/>
  <c r="G122" i="10" s="1"/>
  <c r="H104" i="1"/>
  <c r="H122" i="10" s="1"/>
  <c r="D110" i="1"/>
  <c r="D128" i="10" s="1"/>
  <c r="E110" i="1"/>
  <c r="E128" i="10" s="1"/>
  <c r="F110" i="1"/>
  <c r="F128" i="10" s="1"/>
  <c r="G110" i="1"/>
  <c r="G128" i="10" s="1"/>
  <c r="H110" i="1"/>
  <c r="H128" i="10" s="1"/>
  <c r="D111" i="1"/>
  <c r="D129" i="10" s="1"/>
  <c r="E111" i="1"/>
  <c r="E129" i="10" s="1"/>
  <c r="F111" i="1"/>
  <c r="F129" i="10" s="1"/>
  <c r="G111" i="1"/>
  <c r="G129" i="10" s="1"/>
  <c r="H111" i="1"/>
  <c r="H129" i="10" s="1"/>
  <c r="D112" i="1"/>
  <c r="D130" i="10" s="1"/>
  <c r="E112" i="1"/>
  <c r="E130" i="10" s="1"/>
  <c r="F112" i="1"/>
  <c r="F130" i="10" s="1"/>
  <c r="G112" i="1"/>
  <c r="G130" i="10" s="1"/>
  <c r="H112" i="1"/>
  <c r="H130" i="10" s="1"/>
  <c r="D113" i="1"/>
  <c r="D131" i="10" s="1"/>
  <c r="E113" i="1"/>
  <c r="E131" i="10" s="1"/>
  <c r="F113" i="1"/>
  <c r="F131" i="10" s="1"/>
  <c r="G113" i="1"/>
  <c r="G131" i="10" s="1"/>
  <c r="H113" i="1"/>
  <c r="H131" i="10" s="1"/>
  <c r="D114" i="1"/>
  <c r="D132" i="10" s="1"/>
  <c r="E114" i="1"/>
  <c r="E132" i="10" s="1"/>
  <c r="F114" i="1"/>
  <c r="F132" i="10" s="1"/>
  <c r="G114" i="1"/>
  <c r="G132" i="10" s="1"/>
  <c r="H114" i="1"/>
  <c r="H132" i="10" s="1"/>
  <c r="D115" i="1"/>
  <c r="D133" i="10" s="1"/>
  <c r="E115" i="1"/>
  <c r="E133" i="10" s="1"/>
  <c r="F115" i="1"/>
  <c r="F133" i="10" s="1"/>
  <c r="G115" i="1"/>
  <c r="G133" i="10" s="1"/>
  <c r="H115" i="1"/>
  <c r="H133" i="10" s="1"/>
  <c r="D116" i="1"/>
  <c r="D134" i="10" s="1"/>
  <c r="E116" i="1"/>
  <c r="E134" i="10" s="1"/>
  <c r="F116" i="1"/>
  <c r="F134" i="10" s="1"/>
  <c r="G116" i="1"/>
  <c r="G134" i="10" s="1"/>
  <c r="H116" i="1"/>
  <c r="H134" i="10" s="1"/>
  <c r="D117" i="1"/>
  <c r="D135" i="10" s="1"/>
  <c r="E117" i="1"/>
  <c r="E135" i="10" s="1"/>
  <c r="F117" i="1"/>
  <c r="F135" i="10" s="1"/>
  <c r="G117" i="1"/>
  <c r="G135" i="10" s="1"/>
  <c r="H117" i="1"/>
  <c r="H135" i="10" s="1"/>
  <c r="D118" i="1"/>
  <c r="D136" i="10" s="1"/>
  <c r="E118" i="1"/>
  <c r="E136" i="10" s="1"/>
  <c r="F118" i="1"/>
  <c r="F136" i="10" s="1"/>
  <c r="G118" i="1"/>
  <c r="G136" i="10" s="1"/>
  <c r="H118" i="1"/>
  <c r="H136" i="10" s="1"/>
  <c r="D119" i="1"/>
  <c r="D137" i="10" s="1"/>
  <c r="E119" i="1"/>
  <c r="E137" i="10" s="1"/>
  <c r="F119" i="1"/>
  <c r="F137" i="10" s="1"/>
  <c r="G119" i="1"/>
  <c r="G137" i="10" s="1"/>
  <c r="H119" i="1"/>
  <c r="H137" i="10" s="1"/>
  <c r="D120" i="1"/>
  <c r="D138" i="10" s="1"/>
  <c r="E120" i="1"/>
  <c r="E138" i="10" s="1"/>
  <c r="F120" i="1"/>
  <c r="F138" i="10" s="1"/>
  <c r="G120" i="1"/>
  <c r="G138" i="10" s="1"/>
  <c r="H120" i="1"/>
  <c r="H138" i="10" s="1"/>
  <c r="D121" i="1"/>
  <c r="D139" i="10" s="1"/>
  <c r="E121" i="1"/>
  <c r="E139" i="10" s="1"/>
  <c r="F121" i="1"/>
  <c r="F139" i="10" s="1"/>
  <c r="G121" i="1"/>
  <c r="G139" i="10" s="1"/>
  <c r="H121" i="1"/>
  <c r="H139" i="10" s="1"/>
  <c r="C112" i="1"/>
  <c r="C130" i="10" s="1"/>
  <c r="C113" i="1"/>
  <c r="C131" i="10" s="1"/>
  <c r="C114" i="1"/>
  <c r="C132" i="10" s="1"/>
  <c r="C115" i="1"/>
  <c r="C133" i="10" s="1"/>
  <c r="C116" i="1"/>
  <c r="C134" i="10" s="1"/>
  <c r="C117" i="1"/>
  <c r="C135" i="10" s="1"/>
  <c r="C118" i="1"/>
  <c r="C136" i="10" s="1"/>
  <c r="C119" i="1"/>
  <c r="C137" i="10" s="1"/>
  <c r="C120" i="1"/>
  <c r="C138" i="10" s="1"/>
  <c r="C121" i="1"/>
  <c r="C139" i="10" s="1"/>
  <c r="C111" i="1"/>
  <c r="C129" i="10" s="1"/>
  <c r="C104" i="1"/>
  <c r="C122" i="10" s="1"/>
  <c r="C110" i="1"/>
  <c r="C128" i="10" s="1"/>
  <c r="C102" i="1"/>
  <c r="C120" i="10" s="1"/>
  <c r="C103" i="1"/>
  <c r="C121" i="10" s="1"/>
  <c r="C98" i="1"/>
  <c r="C116" i="10" s="1"/>
  <c r="C99" i="1"/>
  <c r="C117" i="10" s="1"/>
  <c r="C100" i="1"/>
  <c r="C118" i="10" s="1"/>
  <c r="C101" i="1"/>
  <c r="C119" i="10" s="1"/>
  <c r="C97" i="1"/>
  <c r="C115" i="10" s="1"/>
  <c r="C96" i="1"/>
  <c r="C114" i="10" s="1"/>
  <c r="C95" i="1"/>
  <c r="C113" i="10" s="1"/>
  <c r="C94" i="1"/>
  <c r="C112" i="10" s="1"/>
  <c r="C93" i="1"/>
  <c r="C111" i="10" s="1"/>
  <c r="C91" i="1"/>
  <c r="C109" i="10" s="1"/>
  <c r="C92" i="1"/>
  <c r="C110" i="10" s="1"/>
  <c r="C90" i="1"/>
  <c r="C108" i="10" s="1"/>
  <c r="C89" i="1"/>
  <c r="C107" i="10" s="1"/>
  <c r="C88" i="1"/>
  <c r="C106" i="10" s="1"/>
  <c r="C86" i="1"/>
  <c r="C104" i="10" s="1"/>
  <c r="C87" i="1"/>
  <c r="C105" i="10" s="1"/>
  <c r="C85" i="1"/>
  <c r="C103" i="10" s="1"/>
  <c r="C94" i="19"/>
  <c r="C112" i="11" s="1"/>
  <c r="C91" i="19"/>
  <c r="C109" i="11" s="1"/>
  <c r="D91" i="19"/>
  <c r="D109" i="11" s="1"/>
  <c r="E91" i="19"/>
  <c r="E109" i="11" s="1"/>
  <c r="F91" i="19"/>
  <c r="F109" i="11" s="1"/>
  <c r="G91" i="19"/>
  <c r="G109" i="11" s="1"/>
  <c r="H91" i="19"/>
  <c r="H109" i="11" s="1"/>
  <c r="C92" i="19"/>
  <c r="C110" i="11" s="1"/>
  <c r="D92" i="19"/>
  <c r="D110" i="11" s="1"/>
  <c r="E92" i="19"/>
  <c r="E110" i="11" s="1"/>
  <c r="F92" i="19"/>
  <c r="F110" i="11" s="1"/>
  <c r="G92" i="19"/>
  <c r="G110" i="11" s="1"/>
  <c r="H92" i="19"/>
  <c r="H110" i="11" s="1"/>
  <c r="C86" i="19"/>
  <c r="C104" i="11" s="1"/>
  <c r="D86" i="19"/>
  <c r="D104" i="11" s="1"/>
  <c r="E86" i="19"/>
  <c r="E104" i="11" s="1"/>
  <c r="F86" i="19"/>
  <c r="F104" i="11" s="1"/>
  <c r="G86" i="19"/>
  <c r="G104" i="11" s="1"/>
  <c r="H86" i="19"/>
  <c r="H104" i="11" s="1"/>
  <c r="C87" i="19"/>
  <c r="C105" i="11" s="1"/>
  <c r="D87" i="19"/>
  <c r="D105" i="11" s="1"/>
  <c r="E87" i="19"/>
  <c r="E105" i="11" s="1"/>
  <c r="F87" i="19"/>
  <c r="F105" i="11" s="1"/>
  <c r="G87" i="19"/>
  <c r="G105" i="11" s="1"/>
  <c r="H87" i="19"/>
  <c r="H105" i="11" s="1"/>
  <c r="C88" i="19"/>
  <c r="C106" i="11" s="1"/>
  <c r="D88" i="19"/>
  <c r="D106" i="11" s="1"/>
  <c r="E88" i="19"/>
  <c r="E106" i="11" s="1"/>
  <c r="F88" i="19"/>
  <c r="F106" i="11" s="1"/>
  <c r="G88" i="19"/>
  <c r="G106" i="11" s="1"/>
  <c r="H88" i="19"/>
  <c r="H106" i="11" s="1"/>
  <c r="C89" i="19"/>
  <c r="C107" i="11" s="1"/>
  <c r="D89" i="19"/>
  <c r="D107" i="11" s="1"/>
  <c r="E89" i="19"/>
  <c r="E107" i="11" s="1"/>
  <c r="F89" i="19"/>
  <c r="F107" i="11" s="1"/>
  <c r="G89" i="19"/>
  <c r="G107" i="11" s="1"/>
  <c r="H89" i="19"/>
  <c r="H107" i="11" s="1"/>
  <c r="C90" i="19"/>
  <c r="C108" i="11" s="1"/>
  <c r="D90" i="19"/>
  <c r="D108" i="11" s="1"/>
  <c r="E90" i="19"/>
  <c r="E108" i="11" s="1"/>
  <c r="F90" i="19"/>
  <c r="F108" i="11" s="1"/>
  <c r="G90" i="19"/>
  <c r="G108" i="11" s="1"/>
  <c r="H90" i="19"/>
  <c r="H108" i="11" s="1"/>
  <c r="D85" i="19"/>
  <c r="D103" i="11" s="1"/>
  <c r="E85" i="19"/>
  <c r="E103" i="11" s="1"/>
  <c r="F85" i="19"/>
  <c r="F103" i="11" s="1"/>
  <c r="G85" i="19"/>
  <c r="G103" i="11" s="1"/>
  <c r="H85" i="19"/>
  <c r="H103" i="11" s="1"/>
  <c r="C85" i="19"/>
  <c r="C103" i="11" s="1"/>
  <c r="E169" i="2" l="1"/>
  <c r="C78" i="19"/>
  <c r="C78" i="11" s="1"/>
  <c r="C79" i="19"/>
  <c r="C80" i="19"/>
  <c r="C80" i="11" s="1"/>
  <c r="C81" i="19"/>
  <c r="C76" i="19"/>
  <c r="C76" i="11" s="1"/>
  <c r="C75" i="19"/>
  <c r="C75" i="11" s="1"/>
  <c r="C74" i="19"/>
  <c r="C74" i="11" s="1"/>
  <c r="C72" i="19"/>
  <c r="C71" i="19"/>
  <c r="C71" i="11" s="1"/>
  <c r="C70" i="19"/>
  <c r="C70" i="11" s="1"/>
  <c r="C69" i="11"/>
  <c r="C68" i="19"/>
  <c r="C68" i="11" s="1"/>
  <c r="C67" i="19"/>
  <c r="C67" i="11" s="1"/>
  <c r="C66" i="19"/>
  <c r="C66" i="11" s="1"/>
  <c r="C65" i="19"/>
  <c r="C65" i="11" s="1"/>
  <c r="C63" i="19"/>
  <c r="C63" i="11" s="1"/>
  <c r="C62" i="19"/>
  <c r="C62" i="11" s="1"/>
  <c r="C61" i="19"/>
  <c r="C61" i="11" s="1"/>
  <c r="C60" i="19"/>
  <c r="C60" i="11" s="1"/>
  <c r="C59" i="19"/>
  <c r="C59" i="11" s="1"/>
  <c r="C58" i="19"/>
  <c r="C58" i="11" s="1"/>
  <c r="C57" i="19"/>
  <c r="C57" i="11" s="1"/>
  <c r="C56" i="19"/>
  <c r="C56" i="11" s="1"/>
  <c r="C54" i="19"/>
  <c r="C54" i="11" s="1"/>
  <c r="C53" i="19"/>
  <c r="C53" i="11" s="1"/>
  <c r="C52" i="19"/>
  <c r="C52" i="11" s="1"/>
  <c r="C51" i="19"/>
  <c r="C51" i="11" s="1"/>
  <c r="C50" i="19"/>
  <c r="C50" i="11" s="1"/>
  <c r="C49" i="19"/>
  <c r="C49" i="11" s="1"/>
  <c r="C48" i="19"/>
  <c r="C48" i="11" s="1"/>
  <c r="C47" i="19"/>
  <c r="C47" i="11" s="1"/>
  <c r="C45" i="19"/>
  <c r="C45" i="11" s="1"/>
  <c r="C44" i="19"/>
  <c r="C44" i="11" s="1"/>
  <c r="C43" i="19"/>
  <c r="C43" i="11" s="1"/>
  <c r="C42" i="19"/>
  <c r="C42" i="11" s="1"/>
  <c r="C41" i="19"/>
  <c r="C41" i="11" s="1"/>
  <c r="C40" i="19"/>
  <c r="C40" i="11" s="1"/>
  <c r="C39" i="19"/>
  <c r="C39" i="11" s="1"/>
  <c r="C38" i="19"/>
  <c r="C38" i="11" s="1"/>
  <c r="C36" i="19"/>
  <c r="C36" i="11" s="1"/>
  <c r="C35" i="19"/>
  <c r="C35" i="11" s="1"/>
  <c r="C34" i="19"/>
  <c r="C34" i="11" s="1"/>
  <c r="C33" i="19"/>
  <c r="C33" i="11" s="1"/>
  <c r="C32" i="19"/>
  <c r="C32" i="11" s="1"/>
  <c r="C31" i="19"/>
  <c r="C31" i="11" s="1"/>
  <c r="C30" i="19"/>
  <c r="C30" i="11" s="1"/>
  <c r="C29" i="19"/>
  <c r="C29" i="11" s="1"/>
  <c r="C27" i="19"/>
  <c r="C27" i="11" s="1"/>
  <c r="C26" i="19"/>
  <c r="C26" i="11" s="1"/>
  <c r="C25" i="19"/>
  <c r="C25" i="11" s="1"/>
  <c r="C24" i="19"/>
  <c r="C24" i="11" s="1"/>
  <c r="C23" i="19"/>
  <c r="C23" i="11" s="1"/>
  <c r="C22" i="19"/>
  <c r="C22" i="11" s="1"/>
  <c r="C21" i="19"/>
  <c r="C21" i="11" s="1"/>
  <c r="C20" i="19"/>
  <c r="C20" i="11" s="1"/>
  <c r="C12" i="19"/>
  <c r="C12" i="11" s="1"/>
  <c r="C13" i="19"/>
  <c r="C13" i="11" s="1"/>
  <c r="C14" i="19"/>
  <c r="C14" i="11" s="1"/>
  <c r="C15" i="19"/>
  <c r="C15" i="11" s="1"/>
  <c r="C16" i="19"/>
  <c r="C16" i="11" s="1"/>
  <c r="C17" i="19"/>
  <c r="C17" i="11" s="1"/>
  <c r="C18" i="19"/>
  <c r="C18" i="11" s="1"/>
  <c r="C11" i="19"/>
  <c r="C11" i="11" s="1"/>
  <c r="H81" i="11"/>
  <c r="G81" i="11"/>
  <c r="F81" i="11"/>
  <c r="E81" i="11"/>
  <c r="D81" i="11"/>
  <c r="C79" i="11"/>
  <c r="C77" i="11"/>
  <c r="C72" i="11"/>
  <c r="H81" i="10"/>
  <c r="G81" i="10"/>
  <c r="F81" i="10"/>
  <c r="N81" i="10" s="1"/>
  <c r="E81" i="10"/>
  <c r="D81" i="10"/>
  <c r="C75" i="10"/>
  <c r="C76" i="10"/>
  <c r="C77" i="10"/>
  <c r="C79" i="10"/>
  <c r="C74" i="10"/>
  <c r="C66" i="10"/>
  <c r="C67" i="10"/>
  <c r="C68" i="10"/>
  <c r="C69" i="10"/>
  <c r="C70" i="10"/>
  <c r="C71" i="10"/>
  <c r="C72" i="10"/>
  <c r="C65" i="10"/>
  <c r="C57" i="10"/>
  <c r="C58" i="10"/>
  <c r="C59" i="10"/>
  <c r="C60" i="10"/>
  <c r="C61" i="10"/>
  <c r="C62" i="10"/>
  <c r="C63" i="10"/>
  <c r="C48" i="10"/>
  <c r="C49" i="10"/>
  <c r="C50" i="10"/>
  <c r="C51" i="10"/>
  <c r="C52" i="10"/>
  <c r="C53" i="10"/>
  <c r="C54" i="10"/>
  <c r="C39" i="10"/>
  <c r="C40" i="10"/>
  <c r="C41" i="10"/>
  <c r="C42" i="10"/>
  <c r="C43" i="10"/>
  <c r="C44" i="10"/>
  <c r="C45" i="10"/>
  <c r="C30" i="10"/>
  <c r="C31" i="10"/>
  <c r="C32" i="10"/>
  <c r="C33" i="10"/>
  <c r="C34" i="10"/>
  <c r="C35" i="10"/>
  <c r="C36" i="10"/>
  <c r="C17" i="10"/>
  <c r="C18" i="10"/>
  <c r="C26" i="10"/>
  <c r="C27" i="10"/>
  <c r="C21" i="10"/>
  <c r="C22" i="10"/>
  <c r="C23" i="10"/>
  <c r="C24" i="10"/>
  <c r="C25" i="10"/>
  <c r="C56" i="10"/>
  <c r="C47" i="10"/>
  <c r="C38" i="10"/>
  <c r="C29" i="10"/>
  <c r="C20" i="10"/>
  <c r="C12" i="10"/>
  <c r="C13" i="10"/>
  <c r="C14" i="10"/>
  <c r="C15" i="10"/>
  <c r="C16" i="10"/>
  <c r="C11" i="10"/>
  <c r="F165" i="2"/>
  <c r="G165" i="2"/>
  <c r="H165" i="2"/>
  <c r="E165" i="2"/>
  <c r="O81" i="19" l="1"/>
  <c r="O80" i="19"/>
  <c r="O79" i="19"/>
  <c r="O78" i="19"/>
  <c r="O77" i="19"/>
  <c r="O76" i="19"/>
  <c r="O75" i="19"/>
  <c r="B75" i="19"/>
  <c r="B76" i="19" s="1"/>
  <c r="B77" i="19" s="1"/>
  <c r="B78" i="19" s="1"/>
  <c r="B79" i="19" s="1"/>
  <c r="B80" i="19" s="1"/>
  <c r="B81" i="19" s="1"/>
  <c r="O74" i="19"/>
  <c r="O72" i="19"/>
  <c r="O71" i="19"/>
  <c r="O70" i="19"/>
  <c r="O69" i="19"/>
  <c r="O68" i="19"/>
  <c r="O67" i="19"/>
  <c r="O66" i="19"/>
  <c r="B66" i="19"/>
  <c r="B67" i="19" s="1"/>
  <c r="B68" i="19" s="1"/>
  <c r="B69" i="19" s="1"/>
  <c r="B70" i="19" s="1"/>
  <c r="B71" i="19" s="1"/>
  <c r="B72" i="19" s="1"/>
  <c r="O65" i="19"/>
  <c r="O63" i="19"/>
  <c r="O62" i="19"/>
  <c r="O61" i="19"/>
  <c r="O60" i="19"/>
  <c r="O59" i="19"/>
  <c r="O58" i="19"/>
  <c r="O57" i="19"/>
  <c r="B57" i="19"/>
  <c r="B58" i="19" s="1"/>
  <c r="B59" i="19" s="1"/>
  <c r="B60" i="19" s="1"/>
  <c r="B61" i="19" s="1"/>
  <c r="B62" i="19" s="1"/>
  <c r="B63" i="19" s="1"/>
  <c r="O56" i="19"/>
  <c r="O54" i="19"/>
  <c r="O53" i="19"/>
  <c r="O52" i="19"/>
  <c r="O51" i="19"/>
  <c r="O50" i="19"/>
  <c r="O49" i="19"/>
  <c r="O48" i="19"/>
  <c r="B48" i="19"/>
  <c r="B49" i="19" s="1"/>
  <c r="B50" i="19" s="1"/>
  <c r="B51" i="19" s="1"/>
  <c r="B52" i="19" s="1"/>
  <c r="B53" i="19" s="1"/>
  <c r="B54" i="19" s="1"/>
  <c r="O47" i="19"/>
  <c r="O45" i="19"/>
  <c r="O44" i="19"/>
  <c r="O43" i="19"/>
  <c r="O42" i="19"/>
  <c r="O41" i="19"/>
  <c r="O40" i="19"/>
  <c r="O39" i="19"/>
  <c r="B39" i="19"/>
  <c r="B40" i="19" s="1"/>
  <c r="B41" i="19" s="1"/>
  <c r="B42" i="19" s="1"/>
  <c r="B43" i="19" s="1"/>
  <c r="B44" i="19" s="1"/>
  <c r="B45" i="19" s="1"/>
  <c r="O38" i="19"/>
  <c r="G37" i="19"/>
  <c r="G55" i="19" s="1"/>
  <c r="G73" i="19" s="1"/>
  <c r="O36" i="19"/>
  <c r="O35" i="19"/>
  <c r="O34" i="19"/>
  <c r="O33" i="19"/>
  <c r="O32" i="19"/>
  <c r="O31" i="19"/>
  <c r="O30" i="19"/>
  <c r="B30" i="19"/>
  <c r="B31" i="19" s="1"/>
  <c r="B32" i="19" s="1"/>
  <c r="B33" i="19" s="1"/>
  <c r="B34" i="19" s="1"/>
  <c r="B35" i="19" s="1"/>
  <c r="B36" i="19" s="1"/>
  <c r="O29" i="19"/>
  <c r="G28" i="19"/>
  <c r="G46" i="19" s="1"/>
  <c r="G64" i="19" s="1"/>
  <c r="O27" i="19"/>
  <c r="O26" i="19"/>
  <c r="O25" i="19"/>
  <c r="O24" i="19"/>
  <c r="O23" i="19"/>
  <c r="O22" i="19"/>
  <c r="O21" i="19"/>
  <c r="B21" i="19"/>
  <c r="B22" i="19" s="1"/>
  <c r="B23" i="19" s="1"/>
  <c r="B24" i="19" s="1"/>
  <c r="B25" i="19" s="1"/>
  <c r="B26" i="19" s="1"/>
  <c r="B27" i="19" s="1"/>
  <c r="O20" i="19"/>
  <c r="E19" i="19"/>
  <c r="E28" i="19" s="1"/>
  <c r="E37" i="19" s="1"/>
  <c r="E46" i="19" s="1"/>
  <c r="E55" i="19" s="1"/>
  <c r="E64" i="19" s="1"/>
  <c r="E73" i="19" s="1"/>
  <c r="D19" i="19"/>
  <c r="D28" i="19" s="1"/>
  <c r="D37" i="19" s="1"/>
  <c r="D46" i="19" s="1"/>
  <c r="D55" i="19" s="1"/>
  <c r="D64" i="19" s="1"/>
  <c r="D73" i="19" s="1"/>
  <c r="C19" i="19"/>
  <c r="C28" i="19" s="1"/>
  <c r="C37" i="19" s="1"/>
  <c r="C46" i="19" s="1"/>
  <c r="C55" i="19" s="1"/>
  <c r="C64" i="19" s="1"/>
  <c r="C73" i="19" s="1"/>
  <c r="O18" i="19"/>
  <c r="O17" i="19"/>
  <c r="O16" i="19"/>
  <c r="O15" i="19"/>
  <c r="O14" i="19"/>
  <c r="O13" i="19"/>
  <c r="O12" i="19"/>
  <c r="B12" i="19"/>
  <c r="B13" i="19" s="1"/>
  <c r="B14" i="19" s="1"/>
  <c r="B15" i="19" s="1"/>
  <c r="B16" i="19" s="1"/>
  <c r="B17" i="19" s="1"/>
  <c r="B18" i="19" s="1"/>
  <c r="O11" i="19"/>
  <c r="E4" i="19"/>
  <c r="H10" i="19" s="1"/>
  <c r="H19" i="19" s="1"/>
  <c r="H28" i="19" s="1"/>
  <c r="H37" i="19" s="1"/>
  <c r="H46" i="19" s="1"/>
  <c r="H55" i="19" s="1"/>
  <c r="H64" i="19" s="1"/>
  <c r="H73" i="19" s="1"/>
  <c r="O64" i="19" l="1"/>
  <c r="O46" i="19"/>
  <c r="K46" i="19" s="1"/>
  <c r="O28" i="19"/>
  <c r="O73" i="19"/>
  <c r="O55" i="19"/>
  <c r="K55" i="19" s="1"/>
  <c r="O37" i="19"/>
  <c r="O10" i="19"/>
  <c r="O19" i="19"/>
  <c r="F4" i="19"/>
  <c r="J4" i="19" s="1"/>
  <c r="I4" i="19"/>
  <c r="I202" i="2"/>
  <c r="J202" i="2" s="1"/>
  <c r="I203" i="2"/>
  <c r="J203" i="2" s="1"/>
  <c r="I201" i="2"/>
  <c r="J201" i="2" s="1"/>
  <c r="J200" i="2"/>
  <c r="L202" i="2"/>
  <c r="L203" i="2"/>
  <c r="L201" i="2"/>
  <c r="O9" i="19" l="1"/>
  <c r="K5" i="19" s="1"/>
  <c r="D9" i="14"/>
  <c r="L154" i="2" l="1"/>
  <c r="O75" i="11" l="1"/>
  <c r="O76" i="11"/>
  <c r="O77" i="11"/>
  <c r="O78" i="11"/>
  <c r="O79" i="11"/>
  <c r="O80" i="11"/>
  <c r="O81" i="11"/>
  <c r="O66" i="11"/>
  <c r="O68" i="11"/>
  <c r="O69" i="11"/>
  <c r="O70" i="11"/>
  <c r="O71" i="11"/>
  <c r="O72" i="11"/>
  <c r="O67" i="10"/>
  <c r="O68" i="10"/>
  <c r="O69" i="10"/>
  <c r="O70" i="10"/>
  <c r="O71" i="10"/>
  <c r="O72" i="10"/>
  <c r="O67" i="1"/>
  <c r="O68" i="1"/>
  <c r="O69" i="1"/>
  <c r="O70" i="1"/>
  <c r="O71" i="1"/>
  <c r="O72" i="1"/>
  <c r="D66" i="1"/>
  <c r="E66" i="1"/>
  <c r="F66" i="1"/>
  <c r="G66" i="1"/>
  <c r="H66" i="1"/>
  <c r="O66" i="1" l="1"/>
  <c r="F66" i="10"/>
  <c r="O66" i="10" s="1"/>
  <c r="F66" i="19"/>
  <c r="E66" i="19"/>
  <c r="E66" i="11" s="1"/>
  <c r="E66" i="10"/>
  <c r="H66" i="19"/>
  <c r="H66" i="11" s="1"/>
  <c r="H66" i="10"/>
  <c r="D66" i="19"/>
  <c r="D66" i="11" s="1"/>
  <c r="D66" i="10"/>
  <c r="G66" i="19"/>
  <c r="G66" i="11" s="1"/>
  <c r="G66" i="10"/>
  <c r="F66" i="11" l="1"/>
  <c r="N66" i="19"/>
  <c r="E4" i="11"/>
  <c r="E4" i="10"/>
  <c r="E4" i="1"/>
  <c r="E14" i="1"/>
  <c r="E14" i="10" l="1"/>
  <c r="E14" i="19"/>
  <c r="E14" i="11" s="1"/>
  <c r="O99" i="11"/>
  <c r="O98" i="11"/>
  <c r="O97" i="11"/>
  <c r="O96" i="11"/>
  <c r="O95" i="11"/>
  <c r="O94" i="11"/>
  <c r="O93" i="11"/>
  <c r="O92" i="11"/>
  <c r="O90" i="11"/>
  <c r="O89" i="11"/>
  <c r="O88" i="11"/>
  <c r="O87" i="11"/>
  <c r="O86" i="11"/>
  <c r="O85" i="11"/>
  <c r="O84" i="11"/>
  <c r="O83" i="11"/>
  <c r="O74" i="11"/>
  <c r="O65" i="11"/>
  <c r="O63" i="11"/>
  <c r="O62" i="11"/>
  <c r="O61" i="11"/>
  <c r="O60" i="11"/>
  <c r="O59" i="11"/>
  <c r="O58" i="11"/>
  <c r="O57" i="11"/>
  <c r="O56" i="11"/>
  <c r="O54" i="11"/>
  <c r="O53" i="11"/>
  <c r="O52" i="11"/>
  <c r="O51" i="11"/>
  <c r="O50" i="11"/>
  <c r="O49" i="11"/>
  <c r="O48" i="11"/>
  <c r="O47" i="11"/>
  <c r="O45" i="11"/>
  <c r="O44" i="11"/>
  <c r="O43" i="11"/>
  <c r="O42" i="11"/>
  <c r="O41" i="11"/>
  <c r="O40" i="11"/>
  <c r="O39" i="11"/>
  <c r="O38" i="11"/>
  <c r="O36" i="11"/>
  <c r="O35" i="11"/>
  <c r="O34" i="11"/>
  <c r="O33" i="11"/>
  <c r="O32" i="11"/>
  <c r="O31" i="11"/>
  <c r="O30" i="11"/>
  <c r="O29" i="11"/>
  <c r="O27" i="11"/>
  <c r="O26" i="11"/>
  <c r="O25" i="11"/>
  <c r="O24" i="11"/>
  <c r="O23" i="11"/>
  <c r="O22" i="11"/>
  <c r="O21" i="11"/>
  <c r="O20" i="11"/>
  <c r="O18" i="11"/>
  <c r="O17" i="11"/>
  <c r="O16" i="11"/>
  <c r="O15" i="11"/>
  <c r="O14" i="11"/>
  <c r="O13" i="11"/>
  <c r="O12" i="11"/>
  <c r="O11" i="11"/>
  <c r="H99" i="11"/>
  <c r="G99" i="11"/>
  <c r="F99" i="11"/>
  <c r="N99" i="11" s="1"/>
  <c r="E99" i="11"/>
  <c r="D99" i="11"/>
  <c r="H98" i="11"/>
  <c r="G98" i="11"/>
  <c r="F98" i="11"/>
  <c r="N98" i="11" s="1"/>
  <c r="E98" i="11"/>
  <c r="D98" i="11"/>
  <c r="H97" i="11"/>
  <c r="G97" i="11"/>
  <c r="F97" i="11"/>
  <c r="N97" i="11" s="1"/>
  <c r="E97" i="11"/>
  <c r="D97" i="11"/>
  <c r="H96" i="11"/>
  <c r="G96" i="11"/>
  <c r="F96" i="11"/>
  <c r="N96" i="11" s="1"/>
  <c r="E96" i="11"/>
  <c r="D96" i="11"/>
  <c r="H95" i="11"/>
  <c r="G95" i="11"/>
  <c r="F95" i="11"/>
  <c r="N95" i="11" s="1"/>
  <c r="E95" i="11"/>
  <c r="D95" i="11"/>
  <c r="H94" i="11"/>
  <c r="G94" i="11"/>
  <c r="F94" i="11"/>
  <c r="N94" i="11" s="1"/>
  <c r="E94" i="11"/>
  <c r="D94" i="11"/>
  <c r="H93" i="11"/>
  <c r="G93" i="11"/>
  <c r="F93" i="11"/>
  <c r="N93" i="11" s="1"/>
  <c r="E93" i="11"/>
  <c r="D93" i="11"/>
  <c r="B93" i="11"/>
  <c r="B94" i="11" s="1"/>
  <c r="B95" i="11" s="1"/>
  <c r="B96" i="11" s="1"/>
  <c r="B97" i="11" s="1"/>
  <c r="B98" i="11" s="1"/>
  <c r="B99" i="11" s="1"/>
  <c r="H92" i="11"/>
  <c r="G92" i="11"/>
  <c r="F92" i="11"/>
  <c r="N92" i="11" s="1"/>
  <c r="E92" i="11"/>
  <c r="D92" i="11"/>
  <c r="H90" i="11"/>
  <c r="G90" i="11"/>
  <c r="F90" i="11"/>
  <c r="N90" i="11" s="1"/>
  <c r="E90" i="11"/>
  <c r="D90" i="11"/>
  <c r="H89" i="11"/>
  <c r="G89" i="11"/>
  <c r="F89" i="11"/>
  <c r="N89" i="11" s="1"/>
  <c r="E89" i="11"/>
  <c r="D89" i="11"/>
  <c r="H88" i="11"/>
  <c r="G88" i="11"/>
  <c r="F88" i="11"/>
  <c r="N88" i="11" s="1"/>
  <c r="E88" i="11"/>
  <c r="D88" i="11"/>
  <c r="H87" i="11"/>
  <c r="G87" i="11"/>
  <c r="F87" i="11"/>
  <c r="N87" i="11" s="1"/>
  <c r="E87" i="11"/>
  <c r="D87" i="11"/>
  <c r="H86" i="11"/>
  <c r="G86" i="11"/>
  <c r="F86" i="11"/>
  <c r="N86" i="11" s="1"/>
  <c r="E86" i="11"/>
  <c r="D86" i="11"/>
  <c r="H85" i="11"/>
  <c r="G85" i="11"/>
  <c r="F85" i="11"/>
  <c r="N85" i="11" s="1"/>
  <c r="E85" i="11"/>
  <c r="D85" i="11"/>
  <c r="H84" i="11"/>
  <c r="G84" i="11"/>
  <c r="F84" i="11"/>
  <c r="N84" i="11" s="1"/>
  <c r="E84" i="11"/>
  <c r="D84" i="11"/>
  <c r="B84" i="11"/>
  <c r="B85" i="11" s="1"/>
  <c r="B86" i="11" s="1"/>
  <c r="B87" i="11" s="1"/>
  <c r="B88" i="11" s="1"/>
  <c r="B89" i="11" s="1"/>
  <c r="B90" i="11" s="1"/>
  <c r="H83" i="11"/>
  <c r="G83" i="11"/>
  <c r="F83" i="11"/>
  <c r="N83" i="11" s="1"/>
  <c r="E83" i="11"/>
  <c r="D83" i="11"/>
  <c r="N81" i="11"/>
  <c r="B75" i="11"/>
  <c r="B76" i="11" s="1"/>
  <c r="B77" i="11" s="1"/>
  <c r="B78" i="11" s="1"/>
  <c r="B79" i="11" s="1"/>
  <c r="B80" i="11" s="1"/>
  <c r="B81" i="11" s="1"/>
  <c r="N66" i="11"/>
  <c r="B66" i="11"/>
  <c r="B67" i="11" s="1"/>
  <c r="B68" i="11" s="1"/>
  <c r="B69" i="11" s="1"/>
  <c r="B70" i="11" s="1"/>
  <c r="B71" i="11" s="1"/>
  <c r="B72" i="11" s="1"/>
  <c r="B57" i="11"/>
  <c r="B58" i="11" s="1"/>
  <c r="B59" i="11" s="1"/>
  <c r="B60" i="11" s="1"/>
  <c r="B61" i="11" s="1"/>
  <c r="B62" i="11" s="1"/>
  <c r="B63" i="11" s="1"/>
  <c r="B48" i="11"/>
  <c r="B49" i="11" s="1"/>
  <c r="B50" i="11" s="1"/>
  <c r="B51" i="11" s="1"/>
  <c r="B52" i="11" s="1"/>
  <c r="B53" i="11" s="1"/>
  <c r="B54" i="11" s="1"/>
  <c r="B39" i="11"/>
  <c r="B40" i="11" s="1"/>
  <c r="B41" i="11" s="1"/>
  <c r="B42" i="11" s="1"/>
  <c r="B43" i="11" s="1"/>
  <c r="B44" i="11" s="1"/>
  <c r="B45" i="11" s="1"/>
  <c r="G37" i="11"/>
  <c r="G55" i="11" s="1"/>
  <c r="G73" i="11" s="1"/>
  <c r="G91" i="11" s="1"/>
  <c r="B30" i="11"/>
  <c r="B31" i="11" s="1"/>
  <c r="B32" i="11" s="1"/>
  <c r="B33" i="11" s="1"/>
  <c r="B34" i="11" s="1"/>
  <c r="B35" i="11" s="1"/>
  <c r="B36" i="11" s="1"/>
  <c r="G28" i="11"/>
  <c r="G46" i="11" s="1"/>
  <c r="G64" i="11" s="1"/>
  <c r="G82" i="11" s="1"/>
  <c r="B21" i="11"/>
  <c r="B22" i="11" s="1"/>
  <c r="B23" i="11" s="1"/>
  <c r="B24" i="11" s="1"/>
  <c r="B25" i="11" s="1"/>
  <c r="B26" i="11" s="1"/>
  <c r="B27" i="11" s="1"/>
  <c r="E19" i="11"/>
  <c r="E28" i="11" s="1"/>
  <c r="E37" i="11" s="1"/>
  <c r="E46" i="11" s="1"/>
  <c r="E55" i="11" s="1"/>
  <c r="E64" i="11" s="1"/>
  <c r="E73" i="11" s="1"/>
  <c r="E82" i="11" s="1"/>
  <c r="E91" i="11" s="1"/>
  <c r="D19" i="11"/>
  <c r="D28" i="11" s="1"/>
  <c r="D37" i="11" s="1"/>
  <c r="D46" i="11" s="1"/>
  <c r="D55" i="11" s="1"/>
  <c r="D64" i="11" s="1"/>
  <c r="D73" i="11" s="1"/>
  <c r="D82" i="11" s="1"/>
  <c r="D91" i="11" s="1"/>
  <c r="C19" i="11"/>
  <c r="C28" i="11" s="1"/>
  <c r="C37" i="11" s="1"/>
  <c r="C46" i="11" s="1"/>
  <c r="C55" i="11" s="1"/>
  <c r="C64" i="11" s="1"/>
  <c r="C73" i="11" s="1"/>
  <c r="C82" i="11" s="1"/>
  <c r="C91" i="11" s="1"/>
  <c r="B12" i="11"/>
  <c r="B13" i="11" s="1"/>
  <c r="B14" i="11" s="1"/>
  <c r="B15" i="11" s="1"/>
  <c r="B16" i="11" s="1"/>
  <c r="B17" i="11" s="1"/>
  <c r="B18" i="11" s="1"/>
  <c r="H10" i="11"/>
  <c r="H19" i="11" s="1"/>
  <c r="H28" i="11" s="1"/>
  <c r="H37" i="11" s="1"/>
  <c r="H46" i="11" s="1"/>
  <c r="H55" i="11" s="1"/>
  <c r="H64" i="11" s="1"/>
  <c r="H73" i="11" s="1"/>
  <c r="H82" i="11" s="1"/>
  <c r="H91" i="11" s="1"/>
  <c r="I4" i="11"/>
  <c r="F4" i="11"/>
  <c r="J4" i="11" s="1"/>
  <c r="O99" i="10"/>
  <c r="H99" i="10"/>
  <c r="G99" i="10"/>
  <c r="F99" i="10"/>
  <c r="N99" i="10" s="1"/>
  <c r="E99" i="10"/>
  <c r="D99" i="10"/>
  <c r="O98" i="10"/>
  <c r="H98" i="10"/>
  <c r="G98" i="10"/>
  <c r="F98" i="10"/>
  <c r="N98" i="10" s="1"/>
  <c r="E98" i="10"/>
  <c r="D98" i="10"/>
  <c r="O97" i="10"/>
  <c r="H97" i="10"/>
  <c r="G97" i="10"/>
  <c r="F97" i="10"/>
  <c r="N97" i="10" s="1"/>
  <c r="E97" i="10"/>
  <c r="D97" i="10"/>
  <c r="O96" i="10"/>
  <c r="H96" i="10"/>
  <c r="G96" i="10"/>
  <c r="F96" i="10"/>
  <c r="N96" i="10" s="1"/>
  <c r="E96" i="10"/>
  <c r="D96" i="10"/>
  <c r="O95" i="10"/>
  <c r="H95" i="10"/>
  <c r="G95" i="10"/>
  <c r="F95" i="10"/>
  <c r="N95" i="10" s="1"/>
  <c r="E95" i="10"/>
  <c r="D95" i="10"/>
  <c r="O94" i="10"/>
  <c r="H94" i="10"/>
  <c r="G94" i="10"/>
  <c r="F94" i="10"/>
  <c r="N94" i="10" s="1"/>
  <c r="E94" i="10"/>
  <c r="D94" i="10"/>
  <c r="O93" i="10"/>
  <c r="H93" i="10"/>
  <c r="G93" i="10"/>
  <c r="F93" i="10"/>
  <c r="N93" i="10" s="1"/>
  <c r="E93" i="10"/>
  <c r="D93" i="10"/>
  <c r="B93" i="10"/>
  <c r="B94" i="10" s="1"/>
  <c r="B95" i="10" s="1"/>
  <c r="B96" i="10" s="1"/>
  <c r="B97" i="10" s="1"/>
  <c r="B98" i="10" s="1"/>
  <c r="B99" i="10" s="1"/>
  <c r="O92" i="10"/>
  <c r="H92" i="10"/>
  <c r="G92" i="10"/>
  <c r="F92" i="10"/>
  <c r="N92" i="10" s="1"/>
  <c r="E92" i="10"/>
  <c r="D92" i="10"/>
  <c r="O90" i="10"/>
  <c r="H90" i="10"/>
  <c r="G90" i="10"/>
  <c r="F90" i="10"/>
  <c r="N90" i="10" s="1"/>
  <c r="E90" i="10"/>
  <c r="D90" i="10"/>
  <c r="O89" i="10"/>
  <c r="H89" i="10"/>
  <c r="G89" i="10"/>
  <c r="F89" i="10"/>
  <c r="N89" i="10" s="1"/>
  <c r="E89" i="10"/>
  <c r="D89" i="10"/>
  <c r="O88" i="10"/>
  <c r="N88" i="10"/>
  <c r="O87" i="10"/>
  <c r="N87" i="10"/>
  <c r="O86" i="10"/>
  <c r="H86" i="10"/>
  <c r="G86" i="10"/>
  <c r="F86" i="10"/>
  <c r="N86" i="10" s="1"/>
  <c r="E86" i="10"/>
  <c r="D86" i="10"/>
  <c r="O85" i="10"/>
  <c r="H85" i="10"/>
  <c r="G85" i="10"/>
  <c r="F85" i="10"/>
  <c r="N85" i="10" s="1"/>
  <c r="E85" i="10"/>
  <c r="D85" i="10"/>
  <c r="O84" i="10"/>
  <c r="H84" i="10"/>
  <c r="G84" i="10"/>
  <c r="F84" i="10"/>
  <c r="N84" i="10" s="1"/>
  <c r="E84" i="10"/>
  <c r="D84" i="10"/>
  <c r="B84" i="10"/>
  <c r="B85" i="10" s="1"/>
  <c r="B86" i="10" s="1"/>
  <c r="B87" i="10" s="1"/>
  <c r="B88" i="10" s="1"/>
  <c r="B89" i="10" s="1"/>
  <c r="B90" i="10" s="1"/>
  <c r="O83" i="10"/>
  <c r="H83" i="10"/>
  <c r="G83" i="10"/>
  <c r="F83" i="10"/>
  <c r="N83" i="10" s="1"/>
  <c r="E83" i="10"/>
  <c r="D83" i="10"/>
  <c r="O81" i="10"/>
  <c r="O80" i="10"/>
  <c r="O79" i="10"/>
  <c r="O78" i="10"/>
  <c r="N78" i="10"/>
  <c r="O77" i="10"/>
  <c r="O76" i="10"/>
  <c r="O75" i="10"/>
  <c r="B75" i="10"/>
  <c r="B76" i="10" s="1"/>
  <c r="B77" i="10" s="1"/>
  <c r="B78" i="10" s="1"/>
  <c r="B79" i="10" s="1"/>
  <c r="B80" i="10" s="1"/>
  <c r="B81" i="10" s="1"/>
  <c r="O74" i="10"/>
  <c r="N66" i="10"/>
  <c r="B66" i="10"/>
  <c r="B67" i="10" s="1"/>
  <c r="B68" i="10" s="1"/>
  <c r="B69" i="10" s="1"/>
  <c r="B70" i="10" s="1"/>
  <c r="B71" i="10" s="1"/>
  <c r="B72" i="10" s="1"/>
  <c r="O65" i="10"/>
  <c r="O64" i="10" s="1"/>
  <c r="K64" i="10" s="1"/>
  <c r="O63" i="10"/>
  <c r="O62" i="10"/>
  <c r="O61" i="10"/>
  <c r="O60" i="10"/>
  <c r="O59" i="10"/>
  <c r="O58" i="10"/>
  <c r="O57" i="10"/>
  <c r="B57" i="10"/>
  <c r="B58" i="10" s="1"/>
  <c r="B59" i="10" s="1"/>
  <c r="B60" i="10" s="1"/>
  <c r="B61" i="10" s="1"/>
  <c r="B62" i="10" s="1"/>
  <c r="B63" i="10" s="1"/>
  <c r="O56" i="10"/>
  <c r="O54" i="10"/>
  <c r="O53" i="10"/>
  <c r="O52" i="10"/>
  <c r="O51" i="10"/>
  <c r="O50" i="10"/>
  <c r="O49" i="10"/>
  <c r="O48" i="10"/>
  <c r="B48" i="10"/>
  <c r="B49" i="10" s="1"/>
  <c r="B50" i="10" s="1"/>
  <c r="B51" i="10" s="1"/>
  <c r="B52" i="10" s="1"/>
  <c r="B53" i="10" s="1"/>
  <c r="B54" i="10" s="1"/>
  <c r="O47" i="10"/>
  <c r="O45" i="10"/>
  <c r="O44" i="10"/>
  <c r="O43" i="10"/>
  <c r="O42" i="10"/>
  <c r="O41" i="10"/>
  <c r="O40" i="10"/>
  <c r="O39" i="10"/>
  <c r="B39" i="10"/>
  <c r="B40" i="10" s="1"/>
  <c r="B41" i="10" s="1"/>
  <c r="B42" i="10" s="1"/>
  <c r="B43" i="10" s="1"/>
  <c r="B44" i="10" s="1"/>
  <c r="B45" i="10" s="1"/>
  <c r="O38" i="10"/>
  <c r="G37" i="10"/>
  <c r="G55" i="10" s="1"/>
  <c r="G73" i="10" s="1"/>
  <c r="G91" i="10" s="1"/>
  <c r="O36" i="10"/>
  <c r="O35" i="10"/>
  <c r="O34" i="10"/>
  <c r="O33" i="10"/>
  <c r="O32" i="10"/>
  <c r="O31" i="10"/>
  <c r="O30" i="10"/>
  <c r="B30" i="10"/>
  <c r="B31" i="10" s="1"/>
  <c r="B32" i="10" s="1"/>
  <c r="B33" i="10" s="1"/>
  <c r="B34" i="10" s="1"/>
  <c r="B35" i="10" s="1"/>
  <c r="B36" i="10" s="1"/>
  <c r="O29" i="10"/>
  <c r="G28" i="10"/>
  <c r="G46" i="10" s="1"/>
  <c r="G64" i="10" s="1"/>
  <c r="G82" i="10" s="1"/>
  <c r="O27" i="10"/>
  <c r="O26" i="10"/>
  <c r="O25" i="10"/>
  <c r="O24" i="10"/>
  <c r="O23" i="10"/>
  <c r="O22" i="10"/>
  <c r="O21" i="10"/>
  <c r="B21" i="10"/>
  <c r="B22" i="10" s="1"/>
  <c r="B23" i="10" s="1"/>
  <c r="B24" i="10" s="1"/>
  <c r="B25" i="10" s="1"/>
  <c r="B26" i="10" s="1"/>
  <c r="B27" i="10" s="1"/>
  <c r="O20" i="10"/>
  <c r="E19" i="10"/>
  <c r="E28" i="10" s="1"/>
  <c r="E37" i="10" s="1"/>
  <c r="E46" i="10" s="1"/>
  <c r="E55" i="10" s="1"/>
  <c r="E64" i="10" s="1"/>
  <c r="E73" i="10" s="1"/>
  <c r="E82" i="10" s="1"/>
  <c r="E91" i="10" s="1"/>
  <c r="D19" i="10"/>
  <c r="D28" i="10" s="1"/>
  <c r="D37" i="10" s="1"/>
  <c r="D46" i="10" s="1"/>
  <c r="D55" i="10" s="1"/>
  <c r="D64" i="10" s="1"/>
  <c r="D73" i="10" s="1"/>
  <c r="D82" i="10" s="1"/>
  <c r="D91" i="10" s="1"/>
  <c r="C19" i="10"/>
  <c r="C28" i="10" s="1"/>
  <c r="C37" i="10" s="1"/>
  <c r="C46" i="10" s="1"/>
  <c r="C55" i="10" s="1"/>
  <c r="C64" i="10" s="1"/>
  <c r="C73" i="10" s="1"/>
  <c r="C82" i="10" s="1"/>
  <c r="C91" i="10" s="1"/>
  <c r="O18" i="10"/>
  <c r="O17" i="10"/>
  <c r="O16" i="10"/>
  <c r="O15" i="10"/>
  <c r="O14" i="10"/>
  <c r="O13" i="10"/>
  <c r="O12" i="10"/>
  <c r="B12" i="10"/>
  <c r="B13" i="10" s="1"/>
  <c r="B14" i="10" s="1"/>
  <c r="B15" i="10" s="1"/>
  <c r="B16" i="10" s="1"/>
  <c r="B17" i="10" s="1"/>
  <c r="B18" i="10" s="1"/>
  <c r="O11" i="10"/>
  <c r="H10" i="10"/>
  <c r="H19" i="10" s="1"/>
  <c r="H28" i="10" s="1"/>
  <c r="H37" i="10" s="1"/>
  <c r="H46" i="10" s="1"/>
  <c r="H55" i="10" s="1"/>
  <c r="H64" i="10" s="1"/>
  <c r="H73" i="10" s="1"/>
  <c r="H82" i="10" s="1"/>
  <c r="H91" i="10" s="1"/>
  <c r="I4" i="10"/>
  <c r="F4" i="10"/>
  <c r="J4" i="10" s="1"/>
  <c r="F17" i="1"/>
  <c r="F18" i="1"/>
  <c r="O81" i="1"/>
  <c r="O80" i="1"/>
  <c r="O79" i="1"/>
  <c r="O78" i="1"/>
  <c r="O77" i="1"/>
  <c r="O76" i="1"/>
  <c r="O75" i="1"/>
  <c r="O74" i="1"/>
  <c r="O65" i="1"/>
  <c r="O64" i="1" s="1"/>
  <c r="O63" i="1"/>
  <c r="O62" i="1"/>
  <c r="O61" i="1"/>
  <c r="O60" i="1"/>
  <c r="O59" i="1"/>
  <c r="O58" i="1"/>
  <c r="O57" i="1"/>
  <c r="O56" i="1"/>
  <c r="O54" i="1"/>
  <c r="O53" i="1"/>
  <c r="O52" i="1"/>
  <c r="O51" i="1"/>
  <c r="O50" i="1"/>
  <c r="O49" i="1"/>
  <c r="O48" i="1"/>
  <c r="O47" i="1"/>
  <c r="O45" i="1"/>
  <c r="O44" i="1"/>
  <c r="O43" i="1"/>
  <c r="O42" i="1"/>
  <c r="O41" i="1"/>
  <c r="O40" i="1"/>
  <c r="O39" i="1"/>
  <c r="O38" i="1"/>
  <c r="O36" i="1"/>
  <c r="O35" i="1"/>
  <c r="O34" i="1"/>
  <c r="O33" i="1"/>
  <c r="O32" i="1"/>
  <c r="O31" i="1"/>
  <c r="O30" i="1"/>
  <c r="O29" i="1"/>
  <c r="O27" i="1"/>
  <c r="O26" i="1"/>
  <c r="O25" i="1"/>
  <c r="O24" i="1"/>
  <c r="O23" i="1"/>
  <c r="O22" i="1"/>
  <c r="O21" i="1"/>
  <c r="O20" i="1"/>
  <c r="H81" i="1"/>
  <c r="H81" i="19" s="1"/>
  <c r="G81" i="1"/>
  <c r="G81" i="19" s="1"/>
  <c r="F81" i="1"/>
  <c r="E81" i="1"/>
  <c r="E81" i="19" s="1"/>
  <c r="D81" i="1"/>
  <c r="D81" i="19" s="1"/>
  <c r="H72" i="1"/>
  <c r="G72" i="1"/>
  <c r="F72" i="1"/>
  <c r="E72" i="1"/>
  <c r="D72" i="1"/>
  <c r="H63" i="1"/>
  <c r="G63" i="1"/>
  <c r="F63" i="1"/>
  <c r="E63" i="1"/>
  <c r="D63" i="1"/>
  <c r="H54" i="1"/>
  <c r="G54" i="1"/>
  <c r="F54" i="1"/>
  <c r="E54" i="1"/>
  <c r="D54" i="1"/>
  <c r="H45" i="1"/>
  <c r="G45" i="1"/>
  <c r="F45" i="1"/>
  <c r="E45" i="1"/>
  <c r="D45" i="1"/>
  <c r="H36" i="1"/>
  <c r="G36" i="1"/>
  <c r="F36" i="1"/>
  <c r="E36" i="1"/>
  <c r="D36" i="1"/>
  <c r="H27" i="1"/>
  <c r="G27" i="1"/>
  <c r="F27" i="1"/>
  <c r="E27" i="1"/>
  <c r="D27" i="1"/>
  <c r="D17" i="1"/>
  <c r="E17" i="1"/>
  <c r="G17" i="1"/>
  <c r="H17" i="1"/>
  <c r="O17" i="1"/>
  <c r="D18" i="1"/>
  <c r="E18" i="1"/>
  <c r="G18" i="1"/>
  <c r="H18" i="1"/>
  <c r="O18" i="1"/>
  <c r="N81" i="1" l="1"/>
  <c r="F81" i="19"/>
  <c r="N81" i="19" s="1"/>
  <c r="N72" i="1"/>
  <c r="F72" i="19"/>
  <c r="F72" i="10"/>
  <c r="N72" i="10" s="1"/>
  <c r="N27" i="1"/>
  <c r="F27" i="19"/>
  <c r="F27" i="10"/>
  <c r="N27" i="10" s="1"/>
  <c r="H36" i="19"/>
  <c r="H36" i="11" s="1"/>
  <c r="H36" i="10"/>
  <c r="D54" i="19"/>
  <c r="D54" i="11" s="1"/>
  <c r="D54" i="10"/>
  <c r="N63" i="1"/>
  <c r="F63" i="19"/>
  <c r="F63" i="10"/>
  <c r="N63" i="10" s="1"/>
  <c r="E18" i="19"/>
  <c r="E18" i="11" s="1"/>
  <c r="E18" i="10"/>
  <c r="H17" i="10"/>
  <c r="H17" i="19"/>
  <c r="H17" i="11" s="1"/>
  <c r="D27" i="19"/>
  <c r="D27" i="11" s="1"/>
  <c r="D27" i="10"/>
  <c r="H27" i="19"/>
  <c r="H27" i="11" s="1"/>
  <c r="H27" i="10"/>
  <c r="N36" i="1"/>
  <c r="F36" i="19"/>
  <c r="F36" i="10"/>
  <c r="N36" i="10" s="1"/>
  <c r="D45" i="19"/>
  <c r="D45" i="11" s="1"/>
  <c r="D45" i="10"/>
  <c r="H45" i="19"/>
  <c r="H45" i="11" s="1"/>
  <c r="H45" i="10"/>
  <c r="N54" i="1"/>
  <c r="F54" i="19"/>
  <c r="F54" i="10"/>
  <c r="N54" i="10" s="1"/>
  <c r="D63" i="19"/>
  <c r="D63" i="11" s="1"/>
  <c r="D63" i="10"/>
  <c r="H63" i="19"/>
  <c r="H63" i="11" s="1"/>
  <c r="H63" i="10"/>
  <c r="N17" i="1"/>
  <c r="F17" i="19"/>
  <c r="F17" i="10"/>
  <c r="N17" i="10" s="1"/>
  <c r="D18" i="19"/>
  <c r="D18" i="11" s="1"/>
  <c r="D18" i="10"/>
  <c r="G17" i="19"/>
  <c r="G17" i="11" s="1"/>
  <c r="G17" i="10"/>
  <c r="E27" i="19"/>
  <c r="E27" i="11" s="1"/>
  <c r="E27" i="10"/>
  <c r="G36" i="19"/>
  <c r="G36" i="11" s="1"/>
  <c r="G36" i="10"/>
  <c r="E45" i="10"/>
  <c r="E45" i="19"/>
  <c r="E45" i="11" s="1"/>
  <c r="G54" i="19"/>
  <c r="G54" i="11" s="1"/>
  <c r="G54" i="10"/>
  <c r="E63" i="19"/>
  <c r="E63" i="11" s="1"/>
  <c r="E63" i="10"/>
  <c r="G72" i="19"/>
  <c r="G72" i="11" s="1"/>
  <c r="G72" i="10"/>
  <c r="H18" i="19"/>
  <c r="H18" i="11" s="1"/>
  <c r="H18" i="10"/>
  <c r="E17" i="19"/>
  <c r="E17" i="11" s="1"/>
  <c r="E17" i="10"/>
  <c r="D36" i="19"/>
  <c r="D36" i="11" s="1"/>
  <c r="D36" i="10"/>
  <c r="N45" i="1"/>
  <c r="F45" i="19"/>
  <c r="F45" i="10"/>
  <c r="N45" i="10" s="1"/>
  <c r="H54" i="19"/>
  <c r="H54" i="11" s="1"/>
  <c r="H54" i="10"/>
  <c r="D72" i="19"/>
  <c r="D72" i="11" s="1"/>
  <c r="D72" i="10"/>
  <c r="H72" i="19"/>
  <c r="H72" i="11" s="1"/>
  <c r="H72" i="10"/>
  <c r="G18" i="19"/>
  <c r="G18" i="11" s="1"/>
  <c r="G18" i="10"/>
  <c r="D17" i="10"/>
  <c r="D17" i="19"/>
  <c r="D17" i="11" s="1"/>
  <c r="G27" i="19"/>
  <c r="G27" i="11" s="1"/>
  <c r="G27" i="10"/>
  <c r="E36" i="10"/>
  <c r="E36" i="19"/>
  <c r="E36" i="11" s="1"/>
  <c r="G45" i="19"/>
  <c r="G45" i="11" s="1"/>
  <c r="G45" i="10"/>
  <c r="E54" i="19"/>
  <c r="E54" i="11" s="1"/>
  <c r="E54" i="10"/>
  <c r="G63" i="19"/>
  <c r="G63" i="11" s="1"/>
  <c r="G63" i="10"/>
  <c r="E72" i="19"/>
  <c r="E72" i="11" s="1"/>
  <c r="E72" i="10"/>
  <c r="F18" i="19"/>
  <c r="F18" i="10"/>
  <c r="N18" i="10" s="1"/>
  <c r="O55" i="11"/>
  <c r="K55" i="11" s="1"/>
  <c r="F82" i="11"/>
  <c r="O91" i="11"/>
  <c r="N91" i="11"/>
  <c r="O10" i="11"/>
  <c r="O19" i="11"/>
  <c r="K19" i="11" s="1"/>
  <c r="O37" i="11"/>
  <c r="K37" i="11" s="1"/>
  <c r="O46" i="11"/>
  <c r="K46" i="11" s="1"/>
  <c r="O73" i="11"/>
  <c r="K73" i="11" s="1"/>
  <c r="O82" i="11"/>
  <c r="K82" i="11" s="1"/>
  <c r="N91" i="10"/>
  <c r="N82" i="11"/>
  <c r="O28" i="11"/>
  <c r="K28" i="11" s="1"/>
  <c r="F91" i="11"/>
  <c r="O19" i="10"/>
  <c r="O37" i="10"/>
  <c r="K37" i="10" s="1"/>
  <c r="O55" i="10"/>
  <c r="K55" i="10" s="1"/>
  <c r="O82" i="10"/>
  <c r="O10" i="10"/>
  <c r="O28" i="10"/>
  <c r="O46" i="10"/>
  <c r="K46" i="10" s="1"/>
  <c r="O73" i="10"/>
  <c r="O91" i="10"/>
  <c r="K91" i="10" s="1"/>
  <c r="F91" i="10"/>
  <c r="O46" i="1"/>
  <c r="N82" i="10"/>
  <c r="F82" i="10"/>
  <c r="N18" i="1"/>
  <c r="O73" i="1"/>
  <c r="O19" i="1"/>
  <c r="O28" i="1"/>
  <c r="O37" i="1"/>
  <c r="O55" i="1"/>
  <c r="H80" i="1"/>
  <c r="H80" i="10" s="1"/>
  <c r="G80" i="1"/>
  <c r="G80" i="10" s="1"/>
  <c r="F80" i="1"/>
  <c r="E80" i="1"/>
  <c r="E80" i="10" s="1"/>
  <c r="D80" i="1"/>
  <c r="D80" i="10" s="1"/>
  <c r="H79" i="1"/>
  <c r="G79" i="1"/>
  <c r="F79" i="1"/>
  <c r="F79" i="19" s="1"/>
  <c r="E79" i="1"/>
  <c r="D79" i="1"/>
  <c r="F78" i="19"/>
  <c r="H77" i="1"/>
  <c r="G77" i="1"/>
  <c r="F77" i="1"/>
  <c r="F77" i="19" s="1"/>
  <c r="E77" i="1"/>
  <c r="D77" i="1"/>
  <c r="H76" i="1"/>
  <c r="G76" i="1"/>
  <c r="F76" i="1"/>
  <c r="F76" i="19" s="1"/>
  <c r="E76" i="1"/>
  <c r="D76" i="1"/>
  <c r="H75" i="1"/>
  <c r="G75" i="1"/>
  <c r="F75" i="1"/>
  <c r="F75" i="19" s="1"/>
  <c r="E75" i="1"/>
  <c r="D75" i="1"/>
  <c r="H74" i="1"/>
  <c r="G74" i="1"/>
  <c r="F74" i="1"/>
  <c r="E74" i="1"/>
  <c r="D74" i="1"/>
  <c r="H71" i="1"/>
  <c r="G71" i="1"/>
  <c r="F71" i="1"/>
  <c r="E71" i="1"/>
  <c r="D71" i="1"/>
  <c r="H70" i="1"/>
  <c r="G70" i="1"/>
  <c r="F70" i="1"/>
  <c r="E70" i="1"/>
  <c r="D70" i="1"/>
  <c r="H69" i="1"/>
  <c r="G69" i="1"/>
  <c r="F69" i="1"/>
  <c r="E69" i="1"/>
  <c r="D69" i="1"/>
  <c r="H68" i="1"/>
  <c r="G68" i="1"/>
  <c r="F68" i="1"/>
  <c r="E68" i="1"/>
  <c r="D68" i="1"/>
  <c r="H67" i="1"/>
  <c r="G67" i="1"/>
  <c r="F67" i="1"/>
  <c r="E67" i="1"/>
  <c r="D67" i="1"/>
  <c r="H65" i="1"/>
  <c r="G65" i="1"/>
  <c r="F65" i="1"/>
  <c r="E65" i="1"/>
  <c r="D65" i="1"/>
  <c r="H62" i="1"/>
  <c r="G62" i="1"/>
  <c r="F62" i="1"/>
  <c r="E62" i="1"/>
  <c r="D62" i="1"/>
  <c r="H61" i="1"/>
  <c r="G61" i="1"/>
  <c r="F61" i="1"/>
  <c r="E61" i="1"/>
  <c r="D61" i="1"/>
  <c r="H60" i="1"/>
  <c r="G60" i="1"/>
  <c r="F60" i="1"/>
  <c r="E60" i="1"/>
  <c r="D60" i="1"/>
  <c r="H59" i="1"/>
  <c r="G59" i="1"/>
  <c r="F59" i="1"/>
  <c r="E59" i="1"/>
  <c r="D59" i="1"/>
  <c r="H58" i="1"/>
  <c r="G58" i="1"/>
  <c r="F58" i="1"/>
  <c r="E58" i="1"/>
  <c r="D58" i="1"/>
  <c r="H57" i="1"/>
  <c r="G57" i="1"/>
  <c r="F57" i="1"/>
  <c r="E57" i="1"/>
  <c r="D57" i="1"/>
  <c r="H56" i="1"/>
  <c r="G56" i="1"/>
  <c r="F56" i="1"/>
  <c r="E56" i="1"/>
  <c r="D56" i="1"/>
  <c r="H53" i="1"/>
  <c r="G53" i="1"/>
  <c r="F53" i="1"/>
  <c r="E53" i="1"/>
  <c r="D53" i="1"/>
  <c r="H52" i="1"/>
  <c r="G52" i="1"/>
  <c r="F52" i="1"/>
  <c r="E52" i="1"/>
  <c r="D52" i="1"/>
  <c r="H51" i="1"/>
  <c r="G51" i="1"/>
  <c r="F51" i="1"/>
  <c r="E51" i="1"/>
  <c r="D51" i="1"/>
  <c r="H50" i="1"/>
  <c r="G50" i="1"/>
  <c r="F50" i="1"/>
  <c r="E50" i="1"/>
  <c r="D50" i="1"/>
  <c r="H49" i="1"/>
  <c r="G49" i="1"/>
  <c r="F49" i="1"/>
  <c r="E49" i="1"/>
  <c r="D49" i="1"/>
  <c r="H48" i="1"/>
  <c r="G48" i="1"/>
  <c r="F48" i="1"/>
  <c r="E48" i="1"/>
  <c r="D48" i="1"/>
  <c r="H47" i="1"/>
  <c r="G47" i="1"/>
  <c r="F47" i="1"/>
  <c r="E47" i="1"/>
  <c r="D47" i="1"/>
  <c r="H44" i="1"/>
  <c r="G44" i="1"/>
  <c r="F44" i="1"/>
  <c r="E44" i="1"/>
  <c r="D44" i="1"/>
  <c r="H43" i="1"/>
  <c r="G43" i="1"/>
  <c r="F43" i="1"/>
  <c r="E43" i="1"/>
  <c r="D43" i="1"/>
  <c r="H42" i="1"/>
  <c r="G42" i="1"/>
  <c r="F42" i="1"/>
  <c r="E42" i="1"/>
  <c r="D42" i="1"/>
  <c r="H41" i="1"/>
  <c r="G41" i="1"/>
  <c r="F41" i="1"/>
  <c r="E41" i="1"/>
  <c r="D41" i="1"/>
  <c r="H40" i="1"/>
  <c r="G40" i="1"/>
  <c r="F40" i="1"/>
  <c r="E40" i="1"/>
  <c r="D40" i="1"/>
  <c r="H39" i="1"/>
  <c r="G39" i="1"/>
  <c r="F39" i="1"/>
  <c r="E39" i="1"/>
  <c r="D39" i="1"/>
  <c r="H38" i="1"/>
  <c r="G38" i="1"/>
  <c r="F38" i="1"/>
  <c r="E38" i="1"/>
  <c r="D38" i="1"/>
  <c r="H35" i="1"/>
  <c r="G35" i="1"/>
  <c r="F35" i="1"/>
  <c r="E35" i="1"/>
  <c r="D35" i="1"/>
  <c r="H34" i="1"/>
  <c r="G34" i="1"/>
  <c r="F34" i="1"/>
  <c r="E34" i="1"/>
  <c r="D34" i="1"/>
  <c r="H33" i="1"/>
  <c r="G33" i="1"/>
  <c r="F33" i="1"/>
  <c r="E33" i="1"/>
  <c r="D33" i="1"/>
  <c r="H32" i="1"/>
  <c r="G32" i="1"/>
  <c r="F32" i="1"/>
  <c r="E32" i="1"/>
  <c r="D32" i="1"/>
  <c r="H31" i="1"/>
  <c r="G31" i="1"/>
  <c r="F31" i="1"/>
  <c r="E31" i="1"/>
  <c r="D31" i="1"/>
  <c r="H30" i="1"/>
  <c r="G30" i="1"/>
  <c r="F30" i="1"/>
  <c r="E30" i="1"/>
  <c r="D30" i="1"/>
  <c r="H29" i="1"/>
  <c r="G29" i="1"/>
  <c r="F29" i="1"/>
  <c r="E29" i="1"/>
  <c r="D29" i="1"/>
  <c r="H26" i="1"/>
  <c r="G26" i="1"/>
  <c r="F26" i="1"/>
  <c r="E26" i="1"/>
  <c r="D26" i="1"/>
  <c r="H25" i="1"/>
  <c r="G25" i="1"/>
  <c r="F25" i="1"/>
  <c r="E25" i="1"/>
  <c r="D25" i="1"/>
  <c r="H24" i="1"/>
  <c r="G24" i="1"/>
  <c r="F24" i="1"/>
  <c r="E24" i="1"/>
  <c r="D24" i="1"/>
  <c r="H23" i="1"/>
  <c r="G23" i="1"/>
  <c r="F23" i="1"/>
  <c r="E23" i="1"/>
  <c r="D23" i="1"/>
  <c r="H22" i="1"/>
  <c r="G22" i="1"/>
  <c r="F22" i="1"/>
  <c r="E22" i="1"/>
  <c r="D22" i="1"/>
  <c r="G21" i="1"/>
  <c r="F21" i="1"/>
  <c r="E21" i="1"/>
  <c r="D21" i="1"/>
  <c r="H21" i="1" s="1"/>
  <c r="H20" i="1"/>
  <c r="G20" i="1"/>
  <c r="F20" i="1"/>
  <c r="E20" i="1"/>
  <c r="D20" i="1"/>
  <c r="D12" i="1"/>
  <c r="E12" i="1"/>
  <c r="F12" i="1"/>
  <c r="G12" i="1"/>
  <c r="H12" i="1"/>
  <c r="D13" i="1"/>
  <c r="E13" i="1"/>
  <c r="F13" i="1"/>
  <c r="G13" i="1"/>
  <c r="H13" i="1"/>
  <c r="D14" i="1"/>
  <c r="F14" i="1"/>
  <c r="G14" i="1"/>
  <c r="H14" i="1"/>
  <c r="D15" i="1"/>
  <c r="E15" i="1"/>
  <c r="F15" i="1"/>
  <c r="G15" i="1"/>
  <c r="H15" i="1"/>
  <c r="D16" i="1"/>
  <c r="E16" i="1"/>
  <c r="F16" i="1"/>
  <c r="G16" i="1"/>
  <c r="H16" i="1"/>
  <c r="H11" i="1"/>
  <c r="G11" i="1"/>
  <c r="F11" i="1"/>
  <c r="E11" i="1"/>
  <c r="D11" i="1"/>
  <c r="N66" i="1"/>
  <c r="H21" i="19" l="1"/>
  <c r="H21" i="11" s="1"/>
  <c r="H21" i="10"/>
  <c r="F80" i="19"/>
  <c r="N80" i="19" s="1"/>
  <c r="F80" i="10"/>
  <c r="N80" i="10" s="1"/>
  <c r="K91" i="11"/>
  <c r="K82" i="10"/>
  <c r="G74" i="10"/>
  <c r="G74" i="19"/>
  <c r="G74" i="11" s="1"/>
  <c r="H77" i="10"/>
  <c r="H77" i="19"/>
  <c r="H77" i="11" s="1"/>
  <c r="G78" i="19"/>
  <c r="G78" i="11" s="1"/>
  <c r="N79" i="19"/>
  <c r="F79" i="11"/>
  <c r="N79" i="11" s="1"/>
  <c r="E80" i="19"/>
  <c r="E80" i="11" s="1"/>
  <c r="E76" i="10"/>
  <c r="E76" i="19"/>
  <c r="E76" i="11" s="1"/>
  <c r="N76" i="19"/>
  <c r="F76" i="11"/>
  <c r="N76" i="11" s="1"/>
  <c r="G79" i="10"/>
  <c r="G79" i="19"/>
  <c r="G79" i="11" s="1"/>
  <c r="D77" i="10"/>
  <c r="D77" i="19"/>
  <c r="D77" i="11" s="1"/>
  <c r="H74" i="10"/>
  <c r="H74" i="19"/>
  <c r="H74" i="11" s="1"/>
  <c r="E77" i="10"/>
  <c r="E77" i="19"/>
  <c r="E77" i="11" s="1"/>
  <c r="D78" i="19"/>
  <c r="D78" i="11" s="1"/>
  <c r="H78" i="19"/>
  <c r="H78" i="11" s="1"/>
  <c r="E74" i="10"/>
  <c r="E74" i="19"/>
  <c r="E74" i="11" s="1"/>
  <c r="D75" i="10"/>
  <c r="D75" i="19"/>
  <c r="D75" i="11" s="1"/>
  <c r="H75" i="10"/>
  <c r="H75" i="19"/>
  <c r="H75" i="11" s="1"/>
  <c r="G76" i="10"/>
  <c r="G76" i="19"/>
  <c r="G76" i="11" s="1"/>
  <c r="F77" i="11"/>
  <c r="N77" i="11" s="1"/>
  <c r="N77" i="19"/>
  <c r="E78" i="19"/>
  <c r="E78" i="11" s="1"/>
  <c r="D79" i="10"/>
  <c r="D79" i="19"/>
  <c r="D79" i="11" s="1"/>
  <c r="H79" i="10"/>
  <c r="H79" i="19"/>
  <c r="H79" i="11" s="1"/>
  <c r="G80" i="19"/>
  <c r="G80" i="11" s="1"/>
  <c r="F75" i="11"/>
  <c r="N75" i="11" s="1"/>
  <c r="N75" i="19"/>
  <c r="D74" i="10"/>
  <c r="D74" i="19"/>
  <c r="D74" i="11" s="1"/>
  <c r="G75" i="10"/>
  <c r="G75" i="19"/>
  <c r="G75" i="11" s="1"/>
  <c r="F80" i="11"/>
  <c r="N80" i="11" s="1"/>
  <c r="F74" i="10"/>
  <c r="N74" i="10" s="1"/>
  <c r="F74" i="19"/>
  <c r="E75" i="10"/>
  <c r="E75" i="19"/>
  <c r="E75" i="11" s="1"/>
  <c r="D76" i="10"/>
  <c r="D76" i="19"/>
  <c r="D76" i="11" s="1"/>
  <c r="H76" i="10"/>
  <c r="H76" i="19"/>
  <c r="H76" i="11" s="1"/>
  <c r="G77" i="10"/>
  <c r="G77" i="19"/>
  <c r="G77" i="11" s="1"/>
  <c r="N78" i="19"/>
  <c r="F78" i="11"/>
  <c r="N78" i="11" s="1"/>
  <c r="E79" i="10"/>
  <c r="E79" i="19"/>
  <c r="E79" i="11" s="1"/>
  <c r="D80" i="19"/>
  <c r="D80" i="11" s="1"/>
  <c r="H80" i="19"/>
  <c r="H80" i="11" s="1"/>
  <c r="N11" i="1"/>
  <c r="F11" i="19"/>
  <c r="F11" i="10"/>
  <c r="D15" i="19"/>
  <c r="D15" i="11" s="1"/>
  <c r="D15" i="10"/>
  <c r="F12" i="19"/>
  <c r="F12" i="10"/>
  <c r="N12" i="10" s="1"/>
  <c r="D22" i="19"/>
  <c r="D22" i="11" s="1"/>
  <c r="D22" i="10"/>
  <c r="F24" i="19"/>
  <c r="F24" i="10"/>
  <c r="N24" i="10" s="1"/>
  <c r="G29" i="10"/>
  <c r="G29" i="19"/>
  <c r="G29" i="11" s="1"/>
  <c r="H32" i="19"/>
  <c r="H32" i="11" s="1"/>
  <c r="H32" i="10"/>
  <c r="D38" i="19"/>
  <c r="D38" i="11" s="1"/>
  <c r="D38" i="10"/>
  <c r="N40" i="1"/>
  <c r="F40" i="19"/>
  <c r="F40" i="10"/>
  <c r="N40" i="10" s="1"/>
  <c r="H42" i="19"/>
  <c r="H42" i="11" s="1"/>
  <c r="H42" i="10"/>
  <c r="E47" i="19"/>
  <c r="E47" i="11" s="1"/>
  <c r="E47" i="10"/>
  <c r="G49" i="10"/>
  <c r="G49" i="19"/>
  <c r="G49" i="11" s="1"/>
  <c r="D52" i="19"/>
  <c r="D52" i="11" s="1"/>
  <c r="D52" i="10"/>
  <c r="F56" i="19"/>
  <c r="F56" i="10"/>
  <c r="D58" i="19"/>
  <c r="D58" i="11" s="1"/>
  <c r="D58" i="10"/>
  <c r="E61" i="19"/>
  <c r="E61" i="11" s="1"/>
  <c r="E61" i="10"/>
  <c r="G65" i="19"/>
  <c r="G65" i="11" s="1"/>
  <c r="G65" i="10"/>
  <c r="D69" i="19"/>
  <c r="D69" i="11" s="1"/>
  <c r="D69" i="10"/>
  <c r="G70" i="19"/>
  <c r="G70" i="11" s="1"/>
  <c r="G70" i="10"/>
  <c r="E11" i="10"/>
  <c r="E11" i="19"/>
  <c r="E11" i="11" s="1"/>
  <c r="H16" i="19"/>
  <c r="H16" i="11" s="1"/>
  <c r="H16" i="10"/>
  <c r="D16" i="19"/>
  <c r="D16" i="11" s="1"/>
  <c r="D16" i="10"/>
  <c r="E15" i="19"/>
  <c r="E15" i="11" s="1"/>
  <c r="E15" i="10"/>
  <c r="F14" i="10"/>
  <c r="N14" i="10" s="1"/>
  <c r="F14" i="19"/>
  <c r="F13" i="19"/>
  <c r="F13" i="10"/>
  <c r="N13" i="10" s="1"/>
  <c r="G12" i="19"/>
  <c r="G12" i="11" s="1"/>
  <c r="G12" i="10"/>
  <c r="D20" i="19"/>
  <c r="D20" i="11" s="1"/>
  <c r="D20" i="10"/>
  <c r="H20" i="10"/>
  <c r="H20" i="19"/>
  <c r="H20" i="11" s="1"/>
  <c r="G21" i="19"/>
  <c r="G21" i="11" s="1"/>
  <c r="G21" i="10"/>
  <c r="G22" i="10"/>
  <c r="G22" i="19"/>
  <c r="G22" i="11" s="1"/>
  <c r="F23" i="10"/>
  <c r="N23" i="10" s="1"/>
  <c r="F23" i="19"/>
  <c r="E24" i="19"/>
  <c r="E24" i="11" s="1"/>
  <c r="E24" i="10"/>
  <c r="D25" i="19"/>
  <c r="D25" i="11" s="1"/>
  <c r="D25" i="10"/>
  <c r="H25" i="19"/>
  <c r="H25" i="11" s="1"/>
  <c r="H25" i="10"/>
  <c r="G26" i="19"/>
  <c r="G26" i="11" s="1"/>
  <c r="G26" i="10"/>
  <c r="F29" i="19"/>
  <c r="F29" i="10"/>
  <c r="E30" i="19"/>
  <c r="E30" i="11" s="1"/>
  <c r="E30" i="10"/>
  <c r="D31" i="10"/>
  <c r="D31" i="19"/>
  <c r="D31" i="11" s="1"/>
  <c r="H31" i="10"/>
  <c r="H31" i="19"/>
  <c r="H31" i="11" s="1"/>
  <c r="G32" i="19"/>
  <c r="G32" i="11" s="1"/>
  <c r="G32" i="10"/>
  <c r="N33" i="1"/>
  <c r="F33" i="19"/>
  <c r="F33" i="10"/>
  <c r="N33" i="10" s="1"/>
  <c r="E34" i="19"/>
  <c r="E34" i="11" s="1"/>
  <c r="E34" i="10"/>
  <c r="D35" i="10"/>
  <c r="D35" i="19"/>
  <c r="D35" i="11" s="1"/>
  <c r="H35" i="10"/>
  <c r="H35" i="19"/>
  <c r="H35" i="11" s="1"/>
  <c r="G38" i="10"/>
  <c r="G38" i="19"/>
  <c r="G38" i="11" s="1"/>
  <c r="N39" i="1"/>
  <c r="F39" i="19"/>
  <c r="F39" i="10"/>
  <c r="N39" i="10" s="1"/>
  <c r="E40" i="19"/>
  <c r="E40" i="11" s="1"/>
  <c r="E40" i="10"/>
  <c r="D41" i="19"/>
  <c r="D41" i="11" s="1"/>
  <c r="D41" i="10"/>
  <c r="H41" i="19"/>
  <c r="H41" i="11" s="1"/>
  <c r="H41" i="10"/>
  <c r="G42" i="10"/>
  <c r="G42" i="19"/>
  <c r="G42" i="11" s="1"/>
  <c r="N43" i="1"/>
  <c r="F43" i="19"/>
  <c r="F43" i="10"/>
  <c r="N43" i="10" s="1"/>
  <c r="E44" i="19"/>
  <c r="E44" i="11" s="1"/>
  <c r="E44" i="10"/>
  <c r="D47" i="19"/>
  <c r="D47" i="11" s="1"/>
  <c r="D47" i="10"/>
  <c r="H47" i="19"/>
  <c r="H47" i="11" s="1"/>
  <c r="H47" i="10"/>
  <c r="G48" i="19"/>
  <c r="G48" i="11" s="1"/>
  <c r="G48" i="10"/>
  <c r="N49" i="1"/>
  <c r="F49" i="19"/>
  <c r="F49" i="10"/>
  <c r="N49" i="10" s="1"/>
  <c r="E50" i="10"/>
  <c r="E50" i="19"/>
  <c r="E50" i="11" s="1"/>
  <c r="D51" i="19"/>
  <c r="D51" i="11" s="1"/>
  <c r="D51" i="10"/>
  <c r="H51" i="10"/>
  <c r="H51" i="19"/>
  <c r="H51" i="11" s="1"/>
  <c r="G52" i="19"/>
  <c r="G52" i="11" s="1"/>
  <c r="G52" i="10"/>
  <c r="N53" i="1"/>
  <c r="F53" i="19"/>
  <c r="F53" i="10"/>
  <c r="N53" i="10" s="1"/>
  <c r="E56" i="19"/>
  <c r="E56" i="11" s="1"/>
  <c r="E56" i="10"/>
  <c r="D57" i="19"/>
  <c r="D57" i="11" s="1"/>
  <c r="D57" i="10"/>
  <c r="H57" i="19"/>
  <c r="H57" i="11" s="1"/>
  <c r="H57" i="10"/>
  <c r="G58" i="10"/>
  <c r="G58" i="19"/>
  <c r="G58" i="11" s="1"/>
  <c r="N59" i="1"/>
  <c r="F59" i="10"/>
  <c r="N59" i="10" s="1"/>
  <c r="F59" i="19"/>
  <c r="E60" i="19"/>
  <c r="E60" i="11" s="1"/>
  <c r="E60" i="10"/>
  <c r="D61" i="19"/>
  <c r="D61" i="11" s="1"/>
  <c r="D61" i="10"/>
  <c r="H61" i="19"/>
  <c r="H61" i="11" s="1"/>
  <c r="H61" i="10"/>
  <c r="G62" i="19"/>
  <c r="G62" i="11" s="1"/>
  <c r="G62" i="10"/>
  <c r="F65" i="19"/>
  <c r="F65" i="10"/>
  <c r="E67" i="19"/>
  <c r="E67" i="11" s="1"/>
  <c r="E67" i="10"/>
  <c r="D68" i="19"/>
  <c r="D68" i="11" s="1"/>
  <c r="D68" i="10"/>
  <c r="H68" i="19"/>
  <c r="H68" i="11" s="1"/>
  <c r="H68" i="10"/>
  <c r="G69" i="19"/>
  <c r="G69" i="11" s="1"/>
  <c r="G69" i="10"/>
  <c r="N70" i="1"/>
  <c r="F70" i="10"/>
  <c r="N70" i="10" s="1"/>
  <c r="F70" i="19"/>
  <c r="E71" i="19"/>
  <c r="E71" i="11" s="1"/>
  <c r="E71" i="10"/>
  <c r="N76" i="1"/>
  <c r="F76" i="10"/>
  <c r="N76" i="10" s="1"/>
  <c r="N80" i="1"/>
  <c r="F63" i="11"/>
  <c r="N63" i="11" s="1"/>
  <c r="N63" i="19"/>
  <c r="H15" i="19"/>
  <c r="H15" i="11" s="1"/>
  <c r="H15" i="10"/>
  <c r="D14" i="19"/>
  <c r="D14" i="11" s="1"/>
  <c r="D14" i="10"/>
  <c r="E20" i="19"/>
  <c r="E20" i="11" s="1"/>
  <c r="E20" i="10"/>
  <c r="H22" i="19"/>
  <c r="H22" i="11" s="1"/>
  <c r="H22" i="10"/>
  <c r="E25" i="19"/>
  <c r="E25" i="11" s="1"/>
  <c r="E25" i="10"/>
  <c r="H26" i="10"/>
  <c r="H26" i="19"/>
  <c r="H26" i="11" s="1"/>
  <c r="E31" i="19"/>
  <c r="E31" i="11" s="1"/>
  <c r="E31" i="10"/>
  <c r="G33" i="10"/>
  <c r="G33" i="19"/>
  <c r="G33" i="11" s="1"/>
  <c r="E35" i="19"/>
  <c r="E35" i="11" s="1"/>
  <c r="E35" i="10"/>
  <c r="G39" i="19"/>
  <c r="G39" i="11" s="1"/>
  <c r="G39" i="10"/>
  <c r="D42" i="19"/>
  <c r="D42" i="11" s="1"/>
  <c r="D42" i="10"/>
  <c r="N44" i="1"/>
  <c r="F44" i="19"/>
  <c r="F44" i="10"/>
  <c r="N44" i="10" s="1"/>
  <c r="H48" i="19"/>
  <c r="H48" i="11" s="1"/>
  <c r="H48" i="10"/>
  <c r="E51" i="19"/>
  <c r="E51" i="11" s="1"/>
  <c r="E51" i="10"/>
  <c r="G53" i="19"/>
  <c r="G53" i="11" s="1"/>
  <c r="G53" i="10"/>
  <c r="H58" i="19"/>
  <c r="H58" i="11" s="1"/>
  <c r="H58" i="10"/>
  <c r="N60" i="1"/>
  <c r="F60" i="19"/>
  <c r="F60" i="10"/>
  <c r="N60" i="10" s="1"/>
  <c r="H62" i="10"/>
  <c r="H62" i="19"/>
  <c r="H62" i="11" s="1"/>
  <c r="E68" i="10"/>
  <c r="E68" i="19"/>
  <c r="E68" i="11" s="1"/>
  <c r="N77" i="1"/>
  <c r="F77" i="10"/>
  <c r="N77" i="10" s="1"/>
  <c r="G11" i="19"/>
  <c r="G11" i="11" s="1"/>
  <c r="G11" i="10"/>
  <c r="G15" i="19"/>
  <c r="G15" i="11" s="1"/>
  <c r="G15" i="10"/>
  <c r="H13" i="19"/>
  <c r="H13" i="11" s="1"/>
  <c r="H13" i="10"/>
  <c r="E12" i="19"/>
  <c r="E12" i="11" s="1"/>
  <c r="E12" i="10"/>
  <c r="E22" i="19"/>
  <c r="E22" i="11" s="1"/>
  <c r="E22" i="10"/>
  <c r="H23" i="19"/>
  <c r="H23" i="11" s="1"/>
  <c r="H23" i="10"/>
  <c r="N25" i="1"/>
  <c r="F25" i="19"/>
  <c r="F25" i="10"/>
  <c r="N25" i="10" s="1"/>
  <c r="E26" i="19"/>
  <c r="E26" i="11" s="1"/>
  <c r="E26" i="10"/>
  <c r="H29" i="19"/>
  <c r="H29" i="11" s="1"/>
  <c r="H29" i="10"/>
  <c r="F31" i="19"/>
  <c r="F31" i="10"/>
  <c r="N31" i="10" s="1"/>
  <c r="H33" i="10"/>
  <c r="H33" i="19"/>
  <c r="H33" i="11" s="1"/>
  <c r="N35" i="1"/>
  <c r="F35" i="19"/>
  <c r="F35" i="10"/>
  <c r="N35" i="10" s="1"/>
  <c r="D39" i="19"/>
  <c r="D39" i="11" s="1"/>
  <c r="D39" i="10"/>
  <c r="G40" i="10"/>
  <c r="G40" i="19"/>
  <c r="G40" i="11" s="1"/>
  <c r="N41" i="1"/>
  <c r="F41" i="10"/>
  <c r="N41" i="10" s="1"/>
  <c r="F41" i="19"/>
  <c r="H43" i="19"/>
  <c r="H43" i="11" s="1"/>
  <c r="H43" i="10"/>
  <c r="E48" i="19"/>
  <c r="E48" i="11" s="1"/>
  <c r="E48" i="10"/>
  <c r="H49" i="10"/>
  <c r="H49" i="19"/>
  <c r="H49" i="11" s="1"/>
  <c r="E52" i="19"/>
  <c r="E52" i="11" s="1"/>
  <c r="E52" i="10"/>
  <c r="H53" i="10"/>
  <c r="H53" i="19"/>
  <c r="H53" i="11" s="1"/>
  <c r="N57" i="1"/>
  <c r="F57" i="10"/>
  <c r="N57" i="10" s="1"/>
  <c r="F57" i="19"/>
  <c r="D59" i="19"/>
  <c r="D59" i="11" s="1"/>
  <c r="D59" i="10"/>
  <c r="G60" i="19"/>
  <c r="G60" i="11" s="1"/>
  <c r="G60" i="10"/>
  <c r="N61" i="1"/>
  <c r="F61" i="19"/>
  <c r="F61" i="10"/>
  <c r="N61" i="10" s="1"/>
  <c r="D65" i="10"/>
  <c r="D65" i="19"/>
  <c r="D65" i="11" s="1"/>
  <c r="G67" i="19"/>
  <c r="G67" i="11" s="1"/>
  <c r="G67" i="10"/>
  <c r="N68" i="1"/>
  <c r="F68" i="19"/>
  <c r="F68" i="10"/>
  <c r="N68" i="10" s="1"/>
  <c r="D70" i="19"/>
  <c r="D70" i="11" s="1"/>
  <c r="D70" i="10"/>
  <c r="G71" i="19"/>
  <c r="G71" i="11" s="1"/>
  <c r="G71" i="10"/>
  <c r="N78" i="1"/>
  <c r="F18" i="11"/>
  <c r="N18" i="11" s="1"/>
  <c r="N18" i="19"/>
  <c r="F45" i="11"/>
  <c r="N45" i="11" s="1"/>
  <c r="N45" i="19"/>
  <c r="F54" i="11"/>
  <c r="N54" i="11" s="1"/>
  <c r="N54" i="19"/>
  <c r="F72" i="11"/>
  <c r="N72" i="11" s="1"/>
  <c r="N72" i="19"/>
  <c r="G16" i="19"/>
  <c r="G16" i="11" s="1"/>
  <c r="G16" i="10"/>
  <c r="E13" i="19"/>
  <c r="E13" i="11" s="1"/>
  <c r="E13" i="10"/>
  <c r="D21" i="19"/>
  <c r="D21" i="11" s="1"/>
  <c r="D21" i="10"/>
  <c r="G23" i="19"/>
  <c r="G23" i="11" s="1"/>
  <c r="G23" i="10"/>
  <c r="D26" i="10"/>
  <c r="D26" i="19"/>
  <c r="D26" i="11" s="1"/>
  <c r="N30" i="1"/>
  <c r="F30" i="10"/>
  <c r="N30" i="10" s="1"/>
  <c r="F30" i="19"/>
  <c r="D32" i="19"/>
  <c r="D32" i="11" s="1"/>
  <c r="D32" i="10"/>
  <c r="N34" i="1"/>
  <c r="F34" i="10"/>
  <c r="N34" i="10" s="1"/>
  <c r="F34" i="19"/>
  <c r="H38" i="19"/>
  <c r="H38" i="11" s="1"/>
  <c r="H38" i="10"/>
  <c r="E41" i="19"/>
  <c r="E41" i="11" s="1"/>
  <c r="E41" i="10"/>
  <c r="G43" i="19"/>
  <c r="G43" i="11" s="1"/>
  <c r="G43" i="10"/>
  <c r="D48" i="19"/>
  <c r="D48" i="11" s="1"/>
  <c r="D48" i="10"/>
  <c r="N50" i="1"/>
  <c r="F50" i="10"/>
  <c r="N50" i="10" s="1"/>
  <c r="F50" i="19"/>
  <c r="H52" i="19"/>
  <c r="H52" i="11" s="1"/>
  <c r="H52" i="10"/>
  <c r="E57" i="19"/>
  <c r="E57" i="11" s="1"/>
  <c r="E57" i="10"/>
  <c r="G59" i="19"/>
  <c r="G59" i="11" s="1"/>
  <c r="G59" i="10"/>
  <c r="D62" i="19"/>
  <c r="D62" i="11" s="1"/>
  <c r="D62" i="10"/>
  <c r="N67" i="1"/>
  <c r="F67" i="19"/>
  <c r="F67" i="10"/>
  <c r="N67" i="10" s="1"/>
  <c r="H69" i="19"/>
  <c r="H69" i="11" s="1"/>
  <c r="H69" i="10"/>
  <c r="N71" i="1"/>
  <c r="F71" i="19"/>
  <c r="F71" i="10"/>
  <c r="N71" i="10" s="1"/>
  <c r="F36" i="11"/>
  <c r="N36" i="11" s="1"/>
  <c r="N36" i="19"/>
  <c r="F16" i="19"/>
  <c r="F16" i="10"/>
  <c r="N16" i="10" s="1"/>
  <c r="H14" i="19"/>
  <c r="H14" i="11" s="1"/>
  <c r="H14" i="10"/>
  <c r="D13" i="19"/>
  <c r="D13" i="11" s="1"/>
  <c r="D13" i="10"/>
  <c r="F20" i="19"/>
  <c r="F20" i="10"/>
  <c r="E21" i="19"/>
  <c r="E21" i="11" s="1"/>
  <c r="E21" i="10"/>
  <c r="D23" i="19"/>
  <c r="D23" i="11" s="1"/>
  <c r="D23" i="10"/>
  <c r="G24" i="19"/>
  <c r="G24" i="11" s="1"/>
  <c r="G24" i="10"/>
  <c r="D29" i="19"/>
  <c r="D29" i="11" s="1"/>
  <c r="D29" i="10"/>
  <c r="G30" i="19"/>
  <c r="G30" i="11" s="1"/>
  <c r="G30" i="10"/>
  <c r="E32" i="19"/>
  <c r="E32" i="11" s="1"/>
  <c r="E32" i="10"/>
  <c r="D33" i="19"/>
  <c r="D33" i="11" s="1"/>
  <c r="D33" i="10"/>
  <c r="G34" i="19"/>
  <c r="G34" i="11" s="1"/>
  <c r="G34" i="10"/>
  <c r="E38" i="19"/>
  <c r="E38" i="11" s="1"/>
  <c r="E38" i="10"/>
  <c r="H39" i="19"/>
  <c r="H39" i="11" s="1"/>
  <c r="H39" i="10"/>
  <c r="E42" i="19"/>
  <c r="E42" i="11" s="1"/>
  <c r="E42" i="10"/>
  <c r="D43" i="19"/>
  <c r="D43" i="11" s="1"/>
  <c r="D43" i="10"/>
  <c r="G44" i="19"/>
  <c r="G44" i="11" s="1"/>
  <c r="G44" i="10"/>
  <c r="F47" i="19"/>
  <c r="F47" i="10"/>
  <c r="D49" i="10"/>
  <c r="D49" i="19"/>
  <c r="D49" i="11" s="1"/>
  <c r="G50" i="19"/>
  <c r="G50" i="11" s="1"/>
  <c r="G50" i="10"/>
  <c r="N51" i="1"/>
  <c r="F51" i="19"/>
  <c r="F51" i="10"/>
  <c r="N51" i="10" s="1"/>
  <c r="D53" i="10"/>
  <c r="D53" i="19"/>
  <c r="D53" i="11" s="1"/>
  <c r="G56" i="19"/>
  <c r="G56" i="11" s="1"/>
  <c r="G56" i="10"/>
  <c r="E58" i="19"/>
  <c r="E58" i="11" s="1"/>
  <c r="E58" i="10"/>
  <c r="H59" i="19"/>
  <c r="H59" i="11" s="1"/>
  <c r="H59" i="10"/>
  <c r="E62" i="19"/>
  <c r="E62" i="11" s="1"/>
  <c r="E62" i="10"/>
  <c r="H65" i="19"/>
  <c r="H65" i="11" s="1"/>
  <c r="H65" i="10"/>
  <c r="E69" i="19"/>
  <c r="E69" i="11" s="1"/>
  <c r="E69" i="10"/>
  <c r="H70" i="19"/>
  <c r="H70" i="11" s="1"/>
  <c r="H70" i="10"/>
  <c r="D11" i="10"/>
  <c r="D11" i="19"/>
  <c r="D11" i="11" s="1"/>
  <c r="H11" i="19"/>
  <c r="H11" i="11" s="1"/>
  <c r="H11" i="10"/>
  <c r="E16" i="19"/>
  <c r="E16" i="11" s="1"/>
  <c r="E16" i="10"/>
  <c r="F15" i="19"/>
  <c r="F15" i="10"/>
  <c r="N15" i="10" s="1"/>
  <c r="G14" i="19"/>
  <c r="G14" i="11" s="1"/>
  <c r="G14" i="10"/>
  <c r="G13" i="10"/>
  <c r="G13" i="19"/>
  <c r="G13" i="11" s="1"/>
  <c r="H12" i="19"/>
  <c r="H12" i="11" s="1"/>
  <c r="H12" i="10"/>
  <c r="D12" i="19"/>
  <c r="D12" i="11" s="1"/>
  <c r="D12" i="10"/>
  <c r="G20" i="10"/>
  <c r="G20" i="19"/>
  <c r="G20" i="11" s="1"/>
  <c r="F21" i="10"/>
  <c r="N21" i="10" s="1"/>
  <c r="F21" i="19"/>
  <c r="F22" i="19"/>
  <c r="F22" i="10"/>
  <c r="N22" i="10" s="1"/>
  <c r="E23" i="19"/>
  <c r="E23" i="11" s="1"/>
  <c r="E23" i="10"/>
  <c r="D24" i="19"/>
  <c r="D24" i="11" s="1"/>
  <c r="D24" i="10"/>
  <c r="H24" i="19"/>
  <c r="H24" i="11" s="1"/>
  <c r="H24" i="10"/>
  <c r="G25" i="19"/>
  <c r="G25" i="11" s="1"/>
  <c r="G25" i="10"/>
  <c r="N26" i="1"/>
  <c r="F26" i="19"/>
  <c r="F26" i="10"/>
  <c r="N26" i="10" s="1"/>
  <c r="E29" i="19"/>
  <c r="E29" i="11" s="1"/>
  <c r="E29" i="10"/>
  <c r="D30" i="19"/>
  <c r="D30" i="11" s="1"/>
  <c r="D30" i="10"/>
  <c r="H30" i="19"/>
  <c r="H30" i="11" s="1"/>
  <c r="H30" i="10"/>
  <c r="G31" i="19"/>
  <c r="G31" i="11" s="1"/>
  <c r="G31" i="10"/>
  <c r="N32" i="1"/>
  <c r="F32" i="10"/>
  <c r="N32" i="10" s="1"/>
  <c r="F32" i="19"/>
  <c r="E33" i="19"/>
  <c r="E33" i="11" s="1"/>
  <c r="E33" i="10"/>
  <c r="D34" i="19"/>
  <c r="D34" i="11" s="1"/>
  <c r="D34" i="10"/>
  <c r="H34" i="19"/>
  <c r="H34" i="11" s="1"/>
  <c r="H34" i="10"/>
  <c r="G35" i="19"/>
  <c r="G35" i="11" s="1"/>
  <c r="G35" i="10"/>
  <c r="F38" i="19"/>
  <c r="F38" i="10"/>
  <c r="E39" i="19"/>
  <c r="E39" i="11" s="1"/>
  <c r="E39" i="10"/>
  <c r="D40" i="19"/>
  <c r="D40" i="11" s="1"/>
  <c r="D40" i="10"/>
  <c r="H40" i="19"/>
  <c r="H40" i="11" s="1"/>
  <c r="H40" i="10"/>
  <c r="G41" i="19"/>
  <c r="G41" i="11" s="1"/>
  <c r="G41" i="10"/>
  <c r="N42" i="1"/>
  <c r="F42" i="19"/>
  <c r="F42" i="10"/>
  <c r="N42" i="10" s="1"/>
  <c r="E43" i="19"/>
  <c r="E43" i="11" s="1"/>
  <c r="E43" i="10"/>
  <c r="D44" i="10"/>
  <c r="D44" i="19"/>
  <c r="D44" i="11" s="1"/>
  <c r="H44" i="19"/>
  <c r="H44" i="11" s="1"/>
  <c r="H44" i="10"/>
  <c r="G47" i="10"/>
  <c r="G47" i="19"/>
  <c r="G47" i="11" s="1"/>
  <c r="N48" i="1"/>
  <c r="F48" i="10"/>
  <c r="N48" i="10" s="1"/>
  <c r="F48" i="19"/>
  <c r="E49" i="19"/>
  <c r="E49" i="11" s="1"/>
  <c r="E49" i="10"/>
  <c r="D50" i="19"/>
  <c r="D50" i="11" s="1"/>
  <c r="D50" i="10"/>
  <c r="H50" i="19"/>
  <c r="H50" i="11" s="1"/>
  <c r="H50" i="10"/>
  <c r="G51" i="19"/>
  <c r="G51" i="11" s="1"/>
  <c r="G51" i="10"/>
  <c r="N52" i="1"/>
  <c r="F52" i="10"/>
  <c r="N52" i="10" s="1"/>
  <c r="F52" i="19"/>
  <c r="E53" i="19"/>
  <c r="E53" i="11" s="1"/>
  <c r="E53" i="10"/>
  <c r="D56" i="10"/>
  <c r="D56" i="19"/>
  <c r="D56" i="11" s="1"/>
  <c r="H56" i="19"/>
  <c r="H56" i="11" s="1"/>
  <c r="H56" i="10"/>
  <c r="G57" i="19"/>
  <c r="G57" i="11" s="1"/>
  <c r="G57" i="10"/>
  <c r="N58" i="1"/>
  <c r="F58" i="19"/>
  <c r="F58" i="10"/>
  <c r="N58" i="10" s="1"/>
  <c r="E59" i="19"/>
  <c r="E59" i="11" s="1"/>
  <c r="E59" i="10"/>
  <c r="D60" i="19"/>
  <c r="D60" i="11" s="1"/>
  <c r="D60" i="10"/>
  <c r="H60" i="19"/>
  <c r="H60" i="11" s="1"/>
  <c r="H60" i="10"/>
  <c r="G61" i="19"/>
  <c r="G61" i="11" s="1"/>
  <c r="G61" i="10"/>
  <c r="N62" i="1"/>
  <c r="F62" i="19"/>
  <c r="F62" i="10"/>
  <c r="N62" i="10" s="1"/>
  <c r="E65" i="19"/>
  <c r="E65" i="11" s="1"/>
  <c r="E65" i="10"/>
  <c r="D67" i="19"/>
  <c r="D67" i="11" s="1"/>
  <c r="D67" i="10"/>
  <c r="H67" i="10"/>
  <c r="H67" i="19"/>
  <c r="H67" i="11" s="1"/>
  <c r="G68" i="19"/>
  <c r="G68" i="11" s="1"/>
  <c r="G68" i="10"/>
  <c r="N69" i="1"/>
  <c r="F69" i="19"/>
  <c r="F69" i="10"/>
  <c r="N69" i="10" s="1"/>
  <c r="E70" i="19"/>
  <c r="E70" i="11" s="1"/>
  <c r="E70" i="10"/>
  <c r="D71" i="19"/>
  <c r="D71" i="11" s="1"/>
  <c r="D71" i="10"/>
  <c r="H71" i="10"/>
  <c r="H71" i="19"/>
  <c r="H71" i="11" s="1"/>
  <c r="N75" i="1"/>
  <c r="F75" i="10"/>
  <c r="N79" i="1"/>
  <c r="F79" i="10"/>
  <c r="N79" i="10" s="1"/>
  <c r="F17" i="11"/>
  <c r="N17" i="11" s="1"/>
  <c r="N17" i="19"/>
  <c r="F27" i="11"/>
  <c r="N27" i="11" s="1"/>
  <c r="N27" i="19"/>
  <c r="N31" i="1"/>
  <c r="N21" i="1"/>
  <c r="N22" i="1"/>
  <c r="N24" i="1"/>
  <c r="N23" i="1"/>
  <c r="F55" i="1"/>
  <c r="F73" i="1"/>
  <c r="N74" i="1"/>
  <c r="F64" i="1"/>
  <c r="O9" i="10"/>
  <c r="N38" i="1"/>
  <c r="F37" i="1"/>
  <c r="F10" i="1"/>
  <c r="N47" i="1"/>
  <c r="F46" i="1"/>
  <c r="N20" i="1"/>
  <c r="F19" i="1"/>
  <c r="N56" i="1"/>
  <c r="N29" i="1"/>
  <c r="F28" i="1"/>
  <c r="N65" i="1"/>
  <c r="H10" i="1"/>
  <c r="H19" i="1" s="1"/>
  <c r="H28" i="1" s="1"/>
  <c r="H37" i="1" s="1"/>
  <c r="H46" i="1" s="1"/>
  <c r="H55" i="1" s="1"/>
  <c r="H64" i="1" s="1"/>
  <c r="H73" i="1" s="1"/>
  <c r="I4" i="1"/>
  <c r="F4" i="1"/>
  <c r="J4" i="1" s="1"/>
  <c r="B75" i="1"/>
  <c r="B76" i="1" s="1"/>
  <c r="B77" i="1" s="1"/>
  <c r="B78" i="1" s="1"/>
  <c r="B79" i="1" s="1"/>
  <c r="B80" i="1" s="1"/>
  <c r="B81" i="1" s="1"/>
  <c r="B66" i="1"/>
  <c r="B67" i="1" s="1"/>
  <c r="B68" i="1" s="1"/>
  <c r="B69" i="1" s="1"/>
  <c r="B70" i="1" s="1"/>
  <c r="B71" i="1" s="1"/>
  <c r="B72" i="1" s="1"/>
  <c r="B57" i="1"/>
  <c r="B58" i="1" s="1"/>
  <c r="B59" i="1" s="1"/>
  <c r="B60" i="1" s="1"/>
  <c r="B61" i="1" s="1"/>
  <c r="B62" i="1" s="1"/>
  <c r="B63" i="1" s="1"/>
  <c r="B48" i="1"/>
  <c r="B49" i="1" s="1"/>
  <c r="B50" i="1" s="1"/>
  <c r="B51" i="1" s="1"/>
  <c r="B52" i="1" s="1"/>
  <c r="B53" i="1" s="1"/>
  <c r="B54" i="1" s="1"/>
  <c r="B39" i="1"/>
  <c r="B40" i="1" s="1"/>
  <c r="B41" i="1" s="1"/>
  <c r="B42" i="1" s="1"/>
  <c r="B43" i="1" s="1"/>
  <c r="B44" i="1" s="1"/>
  <c r="B45" i="1" s="1"/>
  <c r="G37" i="1"/>
  <c r="G55" i="1" s="1"/>
  <c r="G73" i="1" s="1"/>
  <c r="G28" i="1"/>
  <c r="G46" i="1" s="1"/>
  <c r="G64" i="1" s="1"/>
  <c r="B30" i="1"/>
  <c r="B31" i="1" s="1"/>
  <c r="B32" i="1" s="1"/>
  <c r="B33" i="1" s="1"/>
  <c r="B34" i="1" s="1"/>
  <c r="B35" i="1" s="1"/>
  <c r="B36" i="1" s="1"/>
  <c r="B21" i="1"/>
  <c r="B22" i="1" s="1"/>
  <c r="B23" i="1" s="1"/>
  <c r="B24" i="1" s="1"/>
  <c r="B25" i="1" s="1"/>
  <c r="B26" i="1" s="1"/>
  <c r="B27" i="1" s="1"/>
  <c r="B12" i="1"/>
  <c r="B13" i="1" s="1"/>
  <c r="B14" i="1" s="1"/>
  <c r="B15" i="1" s="1"/>
  <c r="B16" i="1" s="1"/>
  <c r="B17" i="1" s="1"/>
  <c r="B18" i="1" s="1"/>
  <c r="D19" i="1"/>
  <c r="D28" i="1" s="1"/>
  <c r="D37" i="1" s="1"/>
  <c r="D46" i="1" s="1"/>
  <c r="D55" i="1" s="1"/>
  <c r="D64" i="1" s="1"/>
  <c r="D73" i="1" s="1"/>
  <c r="C19" i="1"/>
  <c r="C28" i="1" s="1"/>
  <c r="C37" i="1" s="1"/>
  <c r="C46" i="1" s="1"/>
  <c r="C55" i="1" s="1"/>
  <c r="C64" i="1" s="1"/>
  <c r="C73" i="1" s="1"/>
  <c r="E19" i="1"/>
  <c r="E28" i="1" s="1"/>
  <c r="E37" i="1" s="1"/>
  <c r="E46" i="1" s="1"/>
  <c r="E55" i="1" s="1"/>
  <c r="E64" i="1" s="1"/>
  <c r="E73" i="1" s="1"/>
  <c r="N12" i="1"/>
  <c r="N13" i="1"/>
  <c r="N14" i="1"/>
  <c r="N15" i="1"/>
  <c r="N16" i="1"/>
  <c r="D20" i="2"/>
  <c r="N46" i="1" l="1"/>
  <c r="K46" i="1" s="1"/>
  <c r="N55" i="1"/>
  <c r="K55" i="1" s="1"/>
  <c r="F73" i="19"/>
  <c r="F74" i="11"/>
  <c r="N74" i="19"/>
  <c r="N73" i="19" s="1"/>
  <c r="K73" i="19" s="1"/>
  <c r="N75" i="10"/>
  <c r="N73" i="10" s="1"/>
  <c r="K73" i="10" s="1"/>
  <c r="F73" i="10"/>
  <c r="F62" i="11"/>
  <c r="N62" i="11" s="1"/>
  <c r="N62" i="19"/>
  <c r="F42" i="11"/>
  <c r="N42" i="11" s="1"/>
  <c r="N42" i="19"/>
  <c r="F26" i="11"/>
  <c r="N26" i="11" s="1"/>
  <c r="N26" i="19"/>
  <c r="F47" i="11"/>
  <c r="N47" i="19"/>
  <c r="F46" i="19"/>
  <c r="F61" i="11"/>
  <c r="N61" i="11" s="1"/>
  <c r="N61" i="19"/>
  <c r="F31" i="11"/>
  <c r="N31" i="11" s="1"/>
  <c r="N31" i="19"/>
  <c r="F39" i="11"/>
  <c r="N39" i="11" s="1"/>
  <c r="N39" i="19"/>
  <c r="F13" i="11"/>
  <c r="N13" i="11" s="1"/>
  <c r="N13" i="19"/>
  <c r="N11" i="10"/>
  <c r="N10" i="10" s="1"/>
  <c r="K10" i="10" s="1"/>
  <c r="F10" i="10"/>
  <c r="F52" i="11"/>
  <c r="N52" i="11" s="1"/>
  <c r="N52" i="19"/>
  <c r="F15" i="11"/>
  <c r="N15" i="11" s="1"/>
  <c r="N15" i="19"/>
  <c r="F68" i="11"/>
  <c r="N68" i="11" s="1"/>
  <c r="N68" i="19"/>
  <c r="F64" i="10"/>
  <c r="N65" i="10"/>
  <c r="N64" i="10" s="1"/>
  <c r="F43" i="11"/>
  <c r="N43" i="11" s="1"/>
  <c r="N43" i="19"/>
  <c r="F14" i="11"/>
  <c r="N14" i="11" s="1"/>
  <c r="N14" i="19"/>
  <c r="N56" i="10"/>
  <c r="N55" i="10" s="1"/>
  <c r="F55" i="10"/>
  <c r="F24" i="11"/>
  <c r="N24" i="11" s="1"/>
  <c r="N24" i="19"/>
  <c r="N11" i="19"/>
  <c r="F10" i="19"/>
  <c r="F11" i="11"/>
  <c r="N38" i="10"/>
  <c r="N37" i="10" s="1"/>
  <c r="F37" i="10"/>
  <c r="F16" i="11"/>
  <c r="N16" i="11" s="1"/>
  <c r="N16" i="19"/>
  <c r="F71" i="11"/>
  <c r="N71" i="11" s="1"/>
  <c r="N71" i="19"/>
  <c r="F57" i="11"/>
  <c r="N57" i="11" s="1"/>
  <c r="N57" i="19"/>
  <c r="F25" i="11"/>
  <c r="N25" i="11" s="1"/>
  <c r="N25" i="19"/>
  <c r="F44" i="11"/>
  <c r="N44" i="11" s="1"/>
  <c r="N44" i="19"/>
  <c r="F70" i="11"/>
  <c r="N70" i="11" s="1"/>
  <c r="N70" i="19"/>
  <c r="F65" i="11"/>
  <c r="N65" i="19"/>
  <c r="F64" i="19"/>
  <c r="F49" i="11"/>
  <c r="N49" i="11" s="1"/>
  <c r="N49" i="19"/>
  <c r="F29" i="11"/>
  <c r="N29" i="19"/>
  <c r="F28" i="19"/>
  <c r="F56" i="11"/>
  <c r="N56" i="19"/>
  <c r="F55" i="19"/>
  <c r="F48" i="11"/>
  <c r="N48" i="11" s="1"/>
  <c r="N48" i="19"/>
  <c r="F32" i="11"/>
  <c r="N32" i="11" s="1"/>
  <c r="N32" i="19"/>
  <c r="F21" i="11"/>
  <c r="N21" i="11" s="1"/>
  <c r="N21" i="19"/>
  <c r="F20" i="11"/>
  <c r="N20" i="19"/>
  <c r="F19" i="19"/>
  <c r="F34" i="11"/>
  <c r="N34" i="11" s="1"/>
  <c r="N34" i="19"/>
  <c r="F40" i="11"/>
  <c r="N40" i="11" s="1"/>
  <c r="N40" i="19"/>
  <c r="N64" i="1"/>
  <c r="K64" i="1" s="1"/>
  <c r="F69" i="11"/>
  <c r="N69" i="11" s="1"/>
  <c r="N69" i="19"/>
  <c r="F51" i="11"/>
  <c r="N51" i="11" s="1"/>
  <c r="N51" i="19"/>
  <c r="F50" i="11"/>
  <c r="N50" i="11" s="1"/>
  <c r="N50" i="19"/>
  <c r="F30" i="11"/>
  <c r="N30" i="11" s="1"/>
  <c r="N30" i="19"/>
  <c r="N29" i="10"/>
  <c r="N28" i="10" s="1"/>
  <c r="K28" i="10" s="1"/>
  <c r="F28" i="10"/>
  <c r="F12" i="11"/>
  <c r="N12" i="11" s="1"/>
  <c r="N12" i="19"/>
  <c r="N73" i="1"/>
  <c r="K73" i="1" s="1"/>
  <c r="N37" i="1"/>
  <c r="K37" i="1" s="1"/>
  <c r="F58" i="11"/>
  <c r="N58" i="11" s="1"/>
  <c r="N58" i="19"/>
  <c r="F38" i="11"/>
  <c r="N38" i="19"/>
  <c r="F37" i="19"/>
  <c r="F22" i="11"/>
  <c r="N22" i="11" s="1"/>
  <c r="N22" i="19"/>
  <c r="N47" i="10"/>
  <c r="N46" i="10" s="1"/>
  <c r="F46" i="10"/>
  <c r="N20" i="10"/>
  <c r="N19" i="10" s="1"/>
  <c r="K19" i="10" s="1"/>
  <c r="F19" i="10"/>
  <c r="F67" i="11"/>
  <c r="N67" i="19"/>
  <c r="F41" i="11"/>
  <c r="N41" i="11" s="1"/>
  <c r="N41" i="19"/>
  <c r="F35" i="11"/>
  <c r="N35" i="11" s="1"/>
  <c r="N35" i="19"/>
  <c r="F60" i="11"/>
  <c r="N60" i="11" s="1"/>
  <c r="N60" i="19"/>
  <c r="F59" i="11"/>
  <c r="N59" i="11" s="1"/>
  <c r="N59" i="19"/>
  <c r="F53" i="11"/>
  <c r="N53" i="11" s="1"/>
  <c r="N53" i="19"/>
  <c r="F33" i="11"/>
  <c r="N33" i="11" s="1"/>
  <c r="N33" i="19"/>
  <c r="F23" i="11"/>
  <c r="N23" i="11" s="1"/>
  <c r="N23" i="19"/>
  <c r="N28" i="1"/>
  <c r="K28" i="1" s="1"/>
  <c r="N19" i="1"/>
  <c r="K19" i="1" s="1"/>
  <c r="N10" i="1"/>
  <c r="K5" i="10"/>
  <c r="O13" i="1"/>
  <c r="O12" i="1"/>
  <c r="O15" i="1"/>
  <c r="O14" i="1"/>
  <c r="O11" i="1"/>
  <c r="O16" i="1"/>
  <c r="N64" i="19" l="1"/>
  <c r="K64" i="19" s="1"/>
  <c r="I5" i="19"/>
  <c r="N74" i="11"/>
  <c r="N73" i="11" s="1"/>
  <c r="F73" i="11"/>
  <c r="N38" i="11"/>
  <c r="N37" i="11" s="1"/>
  <c r="F37" i="11"/>
  <c r="N29" i="11"/>
  <c r="N28" i="11" s="1"/>
  <c r="F28" i="11"/>
  <c r="N20" i="11"/>
  <c r="N19" i="11" s="1"/>
  <c r="F19" i="11"/>
  <c r="N55" i="19"/>
  <c r="N56" i="11"/>
  <c r="N55" i="11" s="1"/>
  <c r="F55" i="11"/>
  <c r="N65" i="11"/>
  <c r="F64" i="11"/>
  <c r="N10" i="19"/>
  <c r="K10" i="19" s="1"/>
  <c r="N11" i="11"/>
  <c r="N10" i="11" s="1"/>
  <c r="K10" i="11" s="1"/>
  <c r="F10" i="11"/>
  <c r="N9" i="10"/>
  <c r="K7" i="10" s="1"/>
  <c r="N28" i="19"/>
  <c r="K28" i="19" s="1"/>
  <c r="N46" i="19"/>
  <c r="O67" i="11"/>
  <c r="O64" i="11" s="1"/>
  <c r="K64" i="11" s="1"/>
  <c r="N67" i="11"/>
  <c r="N19" i="19"/>
  <c r="K19" i="19" s="1"/>
  <c r="I5" i="10"/>
  <c r="N37" i="19"/>
  <c r="K37" i="19" s="1"/>
  <c r="N47" i="11"/>
  <c r="N46" i="11" s="1"/>
  <c r="F46" i="11"/>
  <c r="N9" i="1"/>
  <c r="O10" i="1"/>
  <c r="K10" i="1" s="1"/>
  <c r="I5" i="1"/>
  <c r="N9" i="19" l="1"/>
  <c r="K7" i="19" s="1"/>
  <c r="O9" i="11"/>
  <c r="I5" i="11"/>
  <c r="N64" i="11"/>
  <c r="N9" i="11" s="1"/>
  <c r="O9" i="1"/>
  <c r="K7" i="1" s="1"/>
  <c r="K5" i="11" l="1"/>
  <c r="K7" i="11"/>
  <c r="K5" i="1"/>
</calcChain>
</file>

<file path=xl/sharedStrings.xml><?xml version="1.0" encoding="utf-8"?>
<sst xmlns="http://schemas.openxmlformats.org/spreadsheetml/2006/main" count="2128" uniqueCount="929">
  <si>
    <t>GEORGE WASHINGTON UNIVERSITY (GWU)</t>
  </si>
  <si>
    <t>SCHOOL OF ENGINEERING and APPLIED SCIENCE (SEAS)</t>
  </si>
  <si>
    <t>DEPARTMENT OF CIVIL and ENVIRONMENTAL ENGINEERING (CEE)</t>
  </si>
  <si>
    <t>FALL</t>
  </si>
  <si>
    <t>SPRING</t>
  </si>
  <si>
    <t>Grade</t>
  </si>
  <si>
    <t>H/SS 3</t>
  </si>
  <si>
    <t>H/SS 4</t>
  </si>
  <si>
    <t>CEE Curriculum Courses</t>
  </si>
  <si>
    <t>Area</t>
  </si>
  <si>
    <t>New</t>
  </si>
  <si>
    <t>Old</t>
  </si>
  <si>
    <t>Title</t>
  </si>
  <si>
    <t>Credit Hrs</t>
  </si>
  <si>
    <t>Semester</t>
  </si>
  <si>
    <t>Prerequisite</t>
  </si>
  <si>
    <t>Notes</t>
  </si>
  <si>
    <t>  APSC</t>
  </si>
  <si>
    <t> Applied Science</t>
  </si>
  <si>
    <t>  057</t>
  </si>
  <si>
    <t>F &amp; S</t>
  </si>
  <si>
    <t>  058</t>
  </si>
  <si>
    <t>  113</t>
  </si>
  <si>
    <t> Engineering Analysis I</t>
  </si>
  <si>
    <t>S</t>
  </si>
  <si>
    <t>COMPUTER SCIENCE</t>
  </si>
  <si>
    <t>Introduction to FORTRAN Programming</t>
  </si>
  <si>
    <t>F</t>
  </si>
  <si>
    <t>CHEM</t>
  </si>
  <si>
    <t>CHEMISTRY</t>
  </si>
  <si>
    <t>General Chemistry I</t>
  </si>
  <si>
    <t>Geol</t>
  </si>
  <si>
    <t>GEOLOGY</t>
  </si>
  <si>
    <t>Physical Geology</t>
  </si>
  <si>
    <t>MAE</t>
  </si>
  <si>
    <t>MICH. &amp; Aerospace</t>
  </si>
  <si>
    <t>Engineering Drawing and Computer Graphics</t>
  </si>
  <si>
    <t>Fluid Mechanics</t>
  </si>
  <si>
    <t>MATH</t>
  </si>
  <si>
    <t>MATHEMATICS</t>
  </si>
  <si>
    <t>Calculus with Precalculus I</t>
  </si>
  <si>
    <t>Calculus with Precalculus II</t>
  </si>
  <si>
    <t>Single-Variable Calculus II</t>
  </si>
  <si>
    <t>Multivariable Calculus</t>
  </si>
  <si>
    <t>PHYS</t>
  </si>
  <si>
    <t>PHYSICS</t>
  </si>
  <si>
    <t>University Physics I</t>
  </si>
  <si>
    <t>University Physics II</t>
  </si>
  <si>
    <t>UW</t>
  </si>
  <si>
    <t>UNIVERSITY WRITING</t>
  </si>
  <si>
    <t>University Writing </t>
  </si>
  <si>
    <t xml:space="preserve">  CE</t>
  </si>
  <si>
    <t> Civil Engineering</t>
  </si>
  <si>
    <t>  001</t>
  </si>
  <si>
    <t> Intro:Civil &amp; Environmentl Eng</t>
  </si>
  <si>
    <t>---</t>
  </si>
  <si>
    <t>Introduction to a Sustainable World</t>
  </si>
  <si>
    <t>  CE</t>
  </si>
  <si>
    <t>  117</t>
  </si>
  <si>
    <t>  120</t>
  </si>
  <si>
    <t>Environmental Sustainability </t>
  </si>
  <si>
    <t>  170</t>
  </si>
  <si>
    <t> Intro to Transportation Engine</t>
  </si>
  <si>
    <t>Math 2233</t>
  </si>
  <si>
    <t> Materials Engineering</t>
  </si>
  <si>
    <t>WID</t>
  </si>
  <si>
    <t>  167W</t>
  </si>
  <si>
    <t>  121</t>
  </si>
  <si>
    <t>  122</t>
  </si>
  <si>
    <t>  192</t>
  </si>
  <si>
    <t> Reinforced Concrete Structures</t>
  </si>
  <si>
    <t>  194</t>
  </si>
  <si>
    <t> Envir Eng I:Water Resourc&amp;Qual</t>
  </si>
  <si>
    <t>  189</t>
  </si>
  <si>
    <t> Environmental Engineering Lab</t>
  </si>
  <si>
    <t>  193</t>
  </si>
  <si>
    <t>  188</t>
  </si>
  <si>
    <t> Hydraulics Laboratory</t>
  </si>
  <si>
    <t>  171</t>
  </si>
  <si>
    <t> Highway Engineering &amp; Design</t>
  </si>
  <si>
    <t>  191</t>
  </si>
  <si>
    <t> Metal Structures</t>
  </si>
  <si>
    <t>  190W</t>
  </si>
  <si>
    <t>  168</t>
  </si>
  <si>
    <t> Intro-Geotechnical Engineering</t>
  </si>
  <si>
    <t>  185</t>
  </si>
  <si>
    <t> Geotechnical Engineering Lab</t>
  </si>
  <si>
    <t xml:space="preserve"> ---</t>
  </si>
  <si>
    <t>Introduction to Geo-environmental Engineering</t>
  </si>
  <si>
    <t>  197</t>
  </si>
  <si>
    <t>  195</t>
  </si>
  <si>
    <t>  198</t>
  </si>
  <si>
    <t> Research</t>
  </si>
  <si>
    <t>  199</t>
  </si>
  <si>
    <t> Special Topics</t>
  </si>
  <si>
    <t>1 to 6</t>
  </si>
  <si>
    <t>  201</t>
  </si>
  <si>
    <t> Numerical Methods in Enginrng</t>
  </si>
  <si>
    <t>  202</t>
  </si>
  <si>
    <t> Application of Probability</t>
  </si>
  <si>
    <t>Core Course for M.Sc. Trans. Eng. Students</t>
  </si>
  <si>
    <t>  205</t>
  </si>
  <si>
    <t> Advanced Strength of Materials</t>
  </si>
  <si>
    <t>Core Course for M.Sc. Struct. Eng. Students</t>
  </si>
  <si>
    <t>  210</t>
  </si>
  <si>
    <t> Methods of Structural Analysis</t>
  </si>
  <si>
    <t>  213</t>
  </si>
  <si>
    <t> Reliability Analysis Engr Stru</t>
  </si>
  <si>
    <t>  214</t>
  </si>
  <si>
    <t> Analysis of Plates &amp; Shells</t>
  </si>
  <si>
    <t>  215</t>
  </si>
  <si>
    <t> Theory of Structural Stability</t>
  </si>
  <si>
    <t>  220</t>
  </si>
  <si>
    <t> Continuum Mechanics</t>
  </si>
  <si>
    <t>Core Course for M.Sc. Eng. Mech. Students</t>
  </si>
  <si>
    <t>  221</t>
  </si>
  <si>
    <t> Theory of Elasticity I</t>
  </si>
  <si>
    <t>Approval of department</t>
  </si>
  <si>
    <t>  222</t>
  </si>
  <si>
    <t> Plasticity</t>
  </si>
  <si>
    <t>  223</t>
  </si>
  <si>
    <t> Mechanics/ Composite Materials</t>
  </si>
  <si>
    <t>  227</t>
  </si>
  <si>
    <t>  206</t>
  </si>
  <si>
    <t> Design of Reinforced Concrete</t>
  </si>
  <si>
    <t>D</t>
  </si>
  <si>
    <t>Concrete</t>
  </si>
  <si>
    <t>  207</t>
  </si>
  <si>
    <t> Prestressed Concrete Structure</t>
  </si>
  <si>
    <t>  208</t>
  </si>
  <si>
    <t> Advanced Reinforced Concrete</t>
  </si>
  <si>
    <t>  209</t>
  </si>
  <si>
    <t> Bridge Design</t>
  </si>
  <si>
    <t>  211</t>
  </si>
  <si>
    <t> Design of Metal Structures</t>
  </si>
  <si>
    <t>Steel</t>
  </si>
  <si>
    <t>  212</t>
  </si>
  <si>
    <t> Advanced Metal Structures</t>
  </si>
  <si>
    <t>  216</t>
  </si>
  <si>
    <t> Structural Dynamics</t>
  </si>
  <si>
    <t>  217</t>
  </si>
  <si>
    <t> Random Vibration of Structures</t>
  </si>
  <si>
    <t>  218</t>
  </si>
  <si>
    <t> Structural Dgn Resist Nat Haz</t>
  </si>
  <si>
    <t>  225</t>
  </si>
  <si>
    <t> Intro to Biomechanics</t>
  </si>
  <si>
    <t>  230</t>
  </si>
  <si>
    <t> Fundamentals of Soil Behavior</t>
  </si>
  <si>
    <t>  231</t>
  </si>
  <si>
    <t>Core Course for M.Sc. Geo. Eng. Students</t>
  </si>
  <si>
    <t>  232</t>
  </si>
  <si>
    <t> Geotechnical Engineering</t>
  </si>
  <si>
    <t>Geo. Tech.</t>
  </si>
  <si>
    <t>  233</t>
  </si>
  <si>
    <t> Geotech Earthquake Engr</t>
  </si>
  <si>
    <t>  234</t>
  </si>
  <si>
    <t> Rock Engineering</t>
  </si>
  <si>
    <t>  240</t>
  </si>
  <si>
    <t>  242</t>
  </si>
  <si>
    <t> Principles of Envr Engr</t>
  </si>
  <si>
    <t>  243</t>
  </si>
  <si>
    <t>  244</t>
  </si>
  <si>
    <t> Environmental Impact Assessmen</t>
  </si>
  <si>
    <t>  245</t>
  </si>
  <si>
    <t>  246</t>
  </si>
  <si>
    <t>  247</t>
  </si>
  <si>
    <t> Industrial Waste Treatment</t>
  </si>
  <si>
    <t>  248</t>
  </si>
  <si>
    <t> Intro to Hazardous Wastes</t>
  </si>
  <si>
    <t>  250</t>
  </si>
  <si>
    <t>  251</t>
  </si>
  <si>
    <t> Hydraulic Engineering</t>
  </si>
  <si>
    <t>  252</t>
  </si>
  <si>
    <t> Design of Dams</t>
  </si>
  <si>
    <t>Water R.</t>
  </si>
  <si>
    <t>  253</t>
  </si>
  <si>
    <t>  254</t>
  </si>
  <si>
    <t> Ground Water and Seepage</t>
  </si>
  <si>
    <t>  255</t>
  </si>
  <si>
    <t> Mechanics of Water Waves</t>
  </si>
  <si>
    <t>  257</t>
  </si>
  <si>
    <t> Hydraulic Modeling</t>
  </si>
  <si>
    <t>  258</t>
  </si>
  <si>
    <t>  259</t>
  </si>
  <si>
    <t>  260</t>
  </si>
  <si>
    <t> Analytical Mechanics</t>
  </si>
  <si>
    <t>  261</t>
  </si>
  <si>
    <t> Vehicle Dynamics</t>
  </si>
  <si>
    <t>  262</t>
  </si>
  <si>
    <t> Vehicle Stand &amp; Crsh Test Anal</t>
  </si>
  <si>
    <t>  263</t>
  </si>
  <si>
    <t> Crash Investigation &amp; Analysis</t>
  </si>
  <si>
    <t>  264</t>
  </si>
  <si>
    <t> Non-Linear FEM &amp; Simulation</t>
  </si>
  <si>
    <t>  269</t>
  </si>
  <si>
    <t> Pavement &amp; Runway Design</t>
  </si>
  <si>
    <t>Pavment</t>
  </si>
  <si>
    <t>  270</t>
  </si>
  <si>
    <t> Systs Dynamics Modeling&amp;Contol</t>
  </si>
  <si>
    <t>  272</t>
  </si>
  <si>
    <t>  273</t>
  </si>
  <si>
    <t>  290</t>
  </si>
  <si>
    <t>  291</t>
  </si>
  <si>
    <t> CEE Grad Internship</t>
  </si>
  <si>
    <t>Additional prerequisites may be required for a specific internship as determined by the research supervisor</t>
  </si>
  <si>
    <t>NA</t>
  </si>
  <si>
    <t>  298</t>
  </si>
  <si>
    <t>  299</t>
  </si>
  <si>
    <t> Thesis Research</t>
  </si>
  <si>
    <t>  300</t>
  </si>
  <si>
    <t>  320</t>
  </si>
  <si>
    <t> Theory of Elasticity II</t>
  </si>
  <si>
    <t>  321</t>
  </si>
  <si>
    <t> Nonlinear Mechanics/ Continua</t>
  </si>
  <si>
    <t>  228</t>
  </si>
  <si>
    <t> Adv Finite Element Analysis</t>
  </si>
  <si>
    <t>  350</t>
  </si>
  <si>
    <t> Sedimentation Engineering</t>
  </si>
  <si>
    <t>  351</t>
  </si>
  <si>
    <t> Mechanics of Alluvial Channels</t>
  </si>
  <si>
    <t>  352</t>
  </si>
  <si>
    <t> Advanced Hydraulics</t>
  </si>
  <si>
    <t>  370</t>
  </si>
  <si>
    <t> Intelligent Systs Theory &amp;Appl</t>
  </si>
  <si>
    <t>  226</t>
  </si>
  <si>
    <t> Advanced Biomechanics</t>
  </si>
  <si>
    <t>  398</t>
  </si>
  <si>
    <t> Advanced Reading and Research</t>
  </si>
  <si>
    <t>  399</t>
  </si>
  <si>
    <t> Dissertation Research</t>
  </si>
  <si>
    <t>APSC 2057</t>
  </si>
  <si>
    <t>CHEM 1111</t>
  </si>
  <si>
    <t>GEOL 1001</t>
  </si>
  <si>
    <t>MAE 1004</t>
  </si>
  <si>
    <t>MAE 3126</t>
  </si>
  <si>
    <t>MATH 1231</t>
  </si>
  <si>
    <t>MATH 1232</t>
  </si>
  <si>
    <t>PHYS 1021</t>
  </si>
  <si>
    <t>PHYS 1022</t>
  </si>
  <si>
    <t>UW 1020</t>
  </si>
  <si>
    <t>CE 1010</t>
  </si>
  <si>
    <t>CE 1020</t>
  </si>
  <si>
    <t>CE 2210</t>
  </si>
  <si>
    <t>CE 2220</t>
  </si>
  <si>
    <t>CE 2510</t>
  </si>
  <si>
    <t>CE 3730</t>
  </si>
  <si>
    <t>CE 4450</t>
  </si>
  <si>
    <t>CE 6101</t>
  </si>
  <si>
    <t>CE 6102</t>
  </si>
  <si>
    <t>APSC 2058</t>
  </si>
  <si>
    <t>APSC 2113</t>
  </si>
  <si>
    <t>CE 2710</t>
  </si>
  <si>
    <t>CE 3110W</t>
  </si>
  <si>
    <t>CE 3111W</t>
  </si>
  <si>
    <t>CE 3230</t>
  </si>
  <si>
    <t>CE 3240</t>
  </si>
  <si>
    <t>CE 3310</t>
  </si>
  <si>
    <t>CE 3520</t>
  </si>
  <si>
    <t>CE 3521</t>
  </si>
  <si>
    <t>CE 3610</t>
  </si>
  <si>
    <t>CE 3611</t>
  </si>
  <si>
    <t>CE 3720</t>
  </si>
  <si>
    <t>CE 4320</t>
  </si>
  <si>
    <t>CE 4330W</t>
  </si>
  <si>
    <t>CE 4410</t>
  </si>
  <si>
    <t>CE 4411</t>
  </si>
  <si>
    <t>CE 4530</t>
  </si>
  <si>
    <t>CE 4810</t>
  </si>
  <si>
    <t>CE 4820</t>
  </si>
  <si>
    <t>CE 6201</t>
  </si>
  <si>
    <t>CE 6202</t>
  </si>
  <si>
    <t>CE 6203</t>
  </si>
  <si>
    <t>CE 6204</t>
  </si>
  <si>
    <t>CE 6205</t>
  </si>
  <si>
    <t>CE 6206</t>
  </si>
  <si>
    <t>CE 6207</t>
  </si>
  <si>
    <t>CE 6208</t>
  </si>
  <si>
    <t>CE 6209</t>
  </si>
  <si>
    <t>CE 6210</t>
  </si>
  <si>
    <t>CE 6301</t>
  </si>
  <si>
    <t>CE 6302</t>
  </si>
  <si>
    <t>CE 6310</t>
  </si>
  <si>
    <t>CE 6311</t>
  </si>
  <si>
    <t>CE 6320</t>
  </si>
  <si>
    <t>CE 6321</t>
  </si>
  <si>
    <t>CE 6340</t>
  </si>
  <si>
    <t>CE 6341</t>
  </si>
  <si>
    <t>CE 6342</t>
  </si>
  <si>
    <t>CE 6350</t>
  </si>
  <si>
    <t>CE 6401</t>
  </si>
  <si>
    <t>CE 6402</t>
  </si>
  <si>
    <t>CE 6403</t>
  </si>
  <si>
    <t>CE 6404</t>
  </si>
  <si>
    <t>CE 6405</t>
  </si>
  <si>
    <t>CE 6501</t>
  </si>
  <si>
    <t>CE 6503</t>
  </si>
  <si>
    <t>CE 6504</t>
  </si>
  <si>
    <t>CE 6505</t>
  </si>
  <si>
    <t>CE 6506</t>
  </si>
  <si>
    <t>CE 6507</t>
  </si>
  <si>
    <t>CE 6508</t>
  </si>
  <si>
    <t>CE 6509</t>
  </si>
  <si>
    <t>CE 6601</t>
  </si>
  <si>
    <t>CE 6602</t>
  </si>
  <si>
    <t>CE 6603</t>
  </si>
  <si>
    <t>CE 6604</t>
  </si>
  <si>
    <t>CE 6605</t>
  </si>
  <si>
    <t>CE 6606</t>
  </si>
  <si>
    <t>CE 6608</t>
  </si>
  <si>
    <t>CE 6609</t>
  </si>
  <si>
    <t>CE 6701</t>
  </si>
  <si>
    <t>CE 6702</t>
  </si>
  <si>
    <t>CE 6703</t>
  </si>
  <si>
    <t>CE 6704</t>
  </si>
  <si>
    <t>CE 6705</t>
  </si>
  <si>
    <t>CE 6706</t>
  </si>
  <si>
    <t>CE 6707</t>
  </si>
  <si>
    <t>CE 6721</t>
  </si>
  <si>
    <t>CE 6800</t>
  </si>
  <si>
    <t>CE 6801</t>
  </si>
  <si>
    <t>CE 6808</t>
  </si>
  <si>
    <t>CE 6998</t>
  </si>
  <si>
    <t>CE 6999</t>
  </si>
  <si>
    <t>CE 8320</t>
  </si>
  <si>
    <t>CE 8321</t>
  </si>
  <si>
    <t>CE 8330</t>
  </si>
  <si>
    <t>CE 8350</t>
  </si>
  <si>
    <t>CE 8351</t>
  </si>
  <si>
    <t>CE 8352</t>
  </si>
  <si>
    <t>CE 8370</t>
  </si>
  <si>
    <t>CE 8380</t>
  </si>
  <si>
    <t>CE 8998</t>
  </si>
  <si>
    <t>CE 8999</t>
  </si>
  <si>
    <t>CSCI 1041</t>
  </si>
  <si>
    <t>Math 1231</t>
  </si>
  <si>
    <t>SEAS 1001</t>
  </si>
  <si>
    <t>Course
New Number</t>
  </si>
  <si>
    <t>SEAS</t>
  </si>
  <si>
    <t> School of Eng &amp; Applied Sci</t>
  </si>
  <si>
    <t>  721</t>
  </si>
  <si>
    <t> Chngng World by Engineering It</t>
  </si>
  <si>
    <t>  SEAS</t>
  </si>
  <si>
    <t>  920</t>
  </si>
  <si>
    <t> Continuing Research - Masters</t>
  </si>
  <si>
    <t>  930</t>
  </si>
  <si>
    <t> Examination Preparation</t>
  </si>
  <si>
    <t>  940</t>
  </si>
  <si>
    <t> Continuing Research - Doctoral</t>
  </si>
  <si>
    <t> Engineering Orientation</t>
  </si>
  <si>
    <t>SEAS 0721</t>
  </si>
  <si>
    <t>SEAS 0920</t>
  </si>
  <si>
    <t>SEAS 0930</t>
  </si>
  <si>
    <t>SEAS 0940</t>
  </si>
  <si>
    <t>H/SS 1</t>
  </si>
  <si>
    <t>H/SS</t>
  </si>
  <si>
    <t>Math 1232</t>
  </si>
  <si>
    <t>Phys 1021</t>
  </si>
  <si>
    <t>Total Credit Hours</t>
  </si>
  <si>
    <t>Starting AY</t>
  </si>
  <si>
    <t>ApSc 2113</t>
  </si>
  <si>
    <t>Phys 1022</t>
  </si>
  <si>
    <t>ApSc 2058</t>
  </si>
  <si>
    <t>ApSc 3115</t>
  </si>
  <si>
    <t>CE</t>
  </si>
  <si>
    <t>Graduation AY</t>
  </si>
  <si>
    <t>Old Number</t>
  </si>
  <si>
    <t>Student ID #</t>
  </si>
  <si>
    <t>Admit Date</t>
  </si>
  <si>
    <t>Student's Name</t>
  </si>
  <si>
    <t>Advisor</t>
  </si>
  <si>
    <t>CHEM 1112</t>
  </si>
  <si>
    <t>General Chemistry II</t>
  </si>
  <si>
    <t>Bachelor of Science in Civil Engineering (B.Sc.)</t>
  </si>
  <si>
    <t>GPA</t>
  </si>
  <si>
    <t>Grade Levels (%)</t>
  </si>
  <si>
    <t>A</t>
  </si>
  <si>
    <t>&gt;=</t>
  </si>
  <si>
    <t xml:space="preserve">Excellent </t>
  </si>
  <si>
    <t>A-</t>
  </si>
  <si>
    <t>B+</t>
  </si>
  <si>
    <t>B</t>
  </si>
  <si>
    <t>Good</t>
  </si>
  <si>
    <t>B-</t>
  </si>
  <si>
    <t>C+</t>
  </si>
  <si>
    <t>C</t>
  </si>
  <si>
    <t>Satisfactory</t>
  </si>
  <si>
    <t>C-</t>
  </si>
  <si>
    <t>D+</t>
  </si>
  <si>
    <t>D-</t>
  </si>
  <si>
    <t>&lt;</t>
  </si>
  <si>
    <t>Fail</t>
  </si>
  <si>
    <t>Total Credits Hrs. of Program</t>
  </si>
  <si>
    <t>Total GPA</t>
  </si>
  <si>
    <t>Total Hrs</t>
  </si>
  <si>
    <t>Leading Professor</t>
  </si>
  <si>
    <t>Applied Science</t>
  </si>
  <si>
    <t>Analytical Methods in Eng. I</t>
  </si>
  <si>
    <t>Analytical Methods in Eng. II</t>
  </si>
  <si>
    <t>Analytical Methods in Eng. III</t>
  </si>
  <si>
    <t>EMSE</t>
  </si>
  <si>
    <t xml:space="preserve">Eng. Management </t>
  </si>
  <si>
    <t>Survey of Finance  &amp; En. Economics</t>
  </si>
  <si>
    <t>Staff</t>
  </si>
  <si>
    <t>Silva</t>
  </si>
  <si>
    <t>Manzari</t>
  </si>
  <si>
    <t>Badie</t>
  </si>
  <si>
    <t>Sliva</t>
  </si>
  <si>
    <t>Roddis</t>
  </si>
  <si>
    <t>Riffat</t>
  </si>
  <si>
    <t>Core Course for M.Sc. Env. Eng. Students
Core Course for M.Sc. Water R. Students</t>
  </si>
  <si>
    <t>Digges</t>
  </si>
  <si>
    <t>SEAS Grades and Corresponding GPA</t>
  </si>
  <si>
    <t>http://my.gwu.edu/mod/pws/courserenumbering.cfm</t>
  </si>
  <si>
    <t>CE 3140</t>
  </si>
  <si>
    <t> STAT</t>
  </si>
  <si>
    <t> Statistics</t>
  </si>
  <si>
    <t>STAT 2183</t>
  </si>
  <si>
    <t> 183</t>
  </si>
  <si>
    <t>Statistical Computing Packages</t>
  </si>
  <si>
    <t>Sustainability in Engineering Materials</t>
  </si>
  <si>
    <t>Sustainable Urban Planning Dynamics
Counted as H/SS 5</t>
  </si>
  <si>
    <t>ECE</t>
  </si>
  <si>
    <t>ECE 2110</t>
  </si>
  <si>
    <t>Circuit Theory</t>
  </si>
  <si>
    <t>CHEM 2151</t>
  </si>
  <si>
    <t>CHEM 2153</t>
  </si>
  <si>
    <t>Organic Chemistry</t>
  </si>
  <si>
    <t>Organic Chemistry Laboratory</t>
  </si>
  <si>
    <t>ApSc 2057</t>
  </si>
  <si>
    <t>CHEM 2154</t>
  </si>
  <si>
    <t>CHEM 2152</t>
  </si>
  <si>
    <t>Introductory Biology: Cells and Molecules</t>
  </si>
  <si>
    <t>BiSc</t>
  </si>
  <si>
    <t>Introductory Biology: The Biology of Organisms</t>
  </si>
  <si>
    <t>Columbian College of Arts and Sciences</t>
  </si>
  <si>
    <t>AY</t>
  </si>
  <si>
    <t>Engineering Analysis III</t>
  </si>
  <si>
    <t>APSC 3115</t>
  </si>
  <si>
    <r>
      <t>Single-Variable Calculus I</t>
    </r>
    <r>
      <rPr>
        <sz val="12"/>
        <color rgb="FF000000"/>
        <rFont val="Verdana"/>
        <family val="2"/>
      </rPr>
      <t> </t>
    </r>
  </si>
  <si>
    <t>CE 6000 &amp; 8000 Level</t>
  </si>
  <si>
    <t>CE M.SC. Course</t>
  </si>
  <si>
    <t>5-Year Bachelor/Mater of Science in Structural Engineering (B.Sc./M.Sc.)</t>
  </si>
  <si>
    <t>5-Year Bachelor/Mater of Science in Environmental Engineering (B.Sc./M.Sc.)</t>
  </si>
  <si>
    <t>GCR</t>
  </si>
  <si>
    <t>PHYS 1023</t>
  </si>
  <si>
    <t>University Physics III (Modern Physics)</t>
  </si>
  <si>
    <t>Intermediate Laboratory</t>
  </si>
  <si>
    <t>PHYS 2151W</t>
  </si>
  <si>
    <t>151W</t>
  </si>
  <si>
    <t>PHYS 2161</t>
  </si>
  <si>
    <t>Mechanics</t>
  </si>
  <si>
    <t>PHYS 2165</t>
  </si>
  <si>
    <t>PHYS 2164</t>
  </si>
  <si>
    <t>Thermal and Statistical Physics</t>
  </si>
  <si>
    <t>Electromagnetic Theory I</t>
  </si>
  <si>
    <t>PHYS 2167</t>
  </si>
  <si>
    <t>Principles of Quantum Physics</t>
  </si>
  <si>
    <t>PHYS Elective</t>
  </si>
  <si>
    <t>General Curriculum Requirements</t>
  </si>
  <si>
    <t>Env. Eng.</t>
  </si>
  <si>
    <t>Trans. Safety</t>
  </si>
  <si>
    <t>Silva, Li</t>
  </si>
  <si>
    <t>Badie/Manzari</t>
  </si>
  <si>
    <t>Silva,/Badie/Manzari</t>
  </si>
  <si>
    <t xml:space="preserve">Staff </t>
  </si>
  <si>
    <t>S (Even)</t>
  </si>
  <si>
    <t>F (Odd)</t>
  </si>
  <si>
    <t>AS ARRANG.</t>
  </si>
  <si>
    <t>S (Odd)</t>
  </si>
  <si>
    <t>F (Even)</t>
  </si>
  <si>
    <t>F &amp; S &amp; Sum</t>
  </si>
  <si>
    <t>APSC 6211</t>
  </si>
  <si>
    <t>APSC 6212</t>
  </si>
  <si>
    <t>APSC 6213</t>
  </si>
  <si>
    <t>APSC</t>
  </si>
  <si>
    <t>*</t>
  </si>
  <si>
    <t>Water Resources Planning/Contr</t>
  </si>
  <si>
    <t>Civil Engineering</t>
  </si>
  <si>
    <t>CE 6607</t>
  </si>
  <si>
    <t>* The % is set by the course leading professor</t>
  </si>
  <si>
    <t>See the H/SS List</t>
  </si>
  <si>
    <t>Notes:</t>
  </si>
  <si>
    <t>Last update:</t>
  </si>
  <si>
    <t>Prerequisite: Phys 1022 (22), Math 2233 (33)</t>
  </si>
  <si>
    <t>Corequisite: Phys 1023 (23)</t>
  </si>
  <si>
    <r>
      <t>Corequisite: ApSc </t>
    </r>
    <r>
      <rPr>
        <sz val="12"/>
        <color theme="1"/>
        <rFont val="Verdana"/>
        <family val="2"/>
      </rPr>
      <t>2113 (113)</t>
    </r>
    <r>
      <rPr>
        <sz val="12"/>
        <color rgb="FF000000"/>
        <rFont val="Verdana"/>
        <family val="2"/>
      </rPr>
      <t>, Phys </t>
    </r>
    <r>
      <rPr>
        <sz val="12"/>
        <color theme="1"/>
        <rFont val="Verdana"/>
        <family val="2"/>
      </rPr>
      <t>1022 (22)</t>
    </r>
  </si>
  <si>
    <t> Contracts and Specifications (WID)</t>
  </si>
  <si>
    <t>  166</t>
  </si>
  <si>
    <t> Mechanics of Materials Lab (WID)</t>
  </si>
  <si>
    <t>CSCI</t>
  </si>
  <si>
    <t>This file contains many sheets that are cross linked</t>
  </si>
  <si>
    <t>Performance</t>
  </si>
  <si>
    <t>Low Pass</t>
  </si>
  <si>
    <t>Rules for the Ph.D. Program</t>
  </si>
  <si>
    <t>PhD students are required to have two minors (one in Applied Science and one in other fields).  At least two courses in each minor must be taken.  </t>
  </si>
  <si>
    <t>The above are the minimum number of courses required for the PhD degree. </t>
  </si>
  <si>
    <t xml:space="preserve"> If students need to take more courses area to gain knowledge in their fields of research, they should take them in consultation with their academic advisor.</t>
  </si>
  <si>
    <t>Rules for the M.Sc. Program</t>
  </si>
  <si>
    <t>Regular students:</t>
  </si>
  <si>
    <t>Non thesis option:</t>
  </si>
  <si>
    <t xml:space="preserve">11 courses </t>
  </si>
  <si>
    <t>@</t>
  </si>
  <si>
    <t>3 CH</t>
  </si>
  <si>
    <t>=</t>
  </si>
  <si>
    <t>33 chs</t>
  </si>
  <si>
    <t>Thesis option:</t>
  </si>
  <si>
    <t xml:space="preserve">9 courses </t>
  </si>
  <si>
    <t xml:space="preserve">10 courses </t>
  </si>
  <si>
    <t>3 ch</t>
  </si>
  <si>
    <t>30 chs</t>
  </si>
  <si>
    <t>The 2 research courses con not be taken in the same semester</t>
  </si>
  <si>
    <t>27 chs</t>
  </si>
  <si>
    <t>8 regular courses (including 3 core courses) + 2 courses for research</t>
  </si>
  <si>
    <t>7 regular courses (including 3 core courses) + 2 courses for research</t>
  </si>
  <si>
    <t>None</t>
  </si>
  <si>
    <t> Engineering Computations (w 2-hr recitation)</t>
  </si>
  <si>
    <t> Structural Theory I (w 2-hr recitation)</t>
  </si>
  <si>
    <t> Structural Theory II (w 2-hr recitation)</t>
  </si>
  <si>
    <t> Analytical Mechanics II (w 2-hr recitation)</t>
  </si>
  <si>
    <t> Analytical Mechanics I (w 2-hr recitation)</t>
  </si>
  <si>
    <t xml:space="preserve">6 courses </t>
  </si>
  <si>
    <t>+</t>
  </si>
  <si>
    <t>Students with a Master's degree: </t>
  </si>
  <si>
    <t>Minimum of</t>
  </si>
  <si>
    <t>3 chrs</t>
  </si>
  <si>
    <t>18 chrs</t>
  </si>
  <si>
    <t>12 chrs Research</t>
  </si>
  <si>
    <t>30 chrs</t>
  </si>
  <si>
    <t>Maintaine the 3 core classes.</t>
  </si>
  <si>
    <t xml:space="preserve">14 courses </t>
  </si>
  <si>
    <t>42 chrs</t>
  </si>
  <si>
    <t>54 chrs</t>
  </si>
  <si>
    <t>Students without a Master's degree:</t>
  </si>
  <si>
    <t>AcadWriting&amp;CommSkills/IntlStu</t>
  </si>
  <si>
    <t>EAP 6109</t>
  </si>
  <si>
    <t>If the score is less than 100, then English course is required.  Check with Adina Luv to find out where the stand.</t>
  </si>
  <si>
    <t>EMSE 6410</t>
  </si>
  <si>
    <t xml:space="preserve">Notes: </t>
  </si>
  <si>
    <t>Useful links:</t>
  </si>
  <si>
    <t>UG Minor in sustainability:</t>
  </si>
  <si>
    <t>CEE website:</t>
  </si>
  <si>
    <t>http://www.cee.seas.gwu.edu/</t>
  </si>
  <si>
    <t>SEAS website:</t>
  </si>
  <si>
    <t>http://www.seas.gwu.edu/</t>
  </si>
  <si>
    <t>SEAS advising forms:</t>
  </si>
  <si>
    <t>http://www.seas.gwu.edu/forms</t>
  </si>
  <si>
    <t>http://www.seas.gwu.edu/policies-procedures-forms</t>
  </si>
  <si>
    <t>SEAS Policies, Procedures &amp; Forms:</t>
  </si>
  <si>
    <t xml:space="preserve">1) To declare the minor: The student has to fill the "Declaration of Minor Form" and get the signature of the CEE advisor </t>
  </si>
  <si>
    <t>3) Declaring a minor has no effect on the CEE degree requirements</t>
  </si>
  <si>
    <t>Scchedule of classes:</t>
  </si>
  <si>
    <t>http://my.gwu.edu/mod/pws/</t>
  </si>
  <si>
    <t>GW Class rooms:</t>
  </si>
  <si>
    <t>http://registrar.gwu.edu/buildings-rooms</t>
  </si>
  <si>
    <t>Office of the registrar:</t>
  </si>
  <si>
    <t>The curriculum sheets allow the students to add their grades and any extra curricular courses, and determine their overall GPA</t>
  </si>
  <si>
    <t>Graduate Certificate Programs</t>
  </si>
  <si>
    <t>Computer-Integrated Design in Mechanical and Aerospace Engineering (12 credits)</t>
  </si>
  <si>
    <t>Computer Security and Information Assurance (12 credits)</t>
  </si>
  <si>
    <t>Emergency Management and Public Health (18 credits)</t>
  </si>
  <si>
    <t>Energy Engineering and Management (12 credits)</t>
  </si>
  <si>
    <t>Engineering and Technology Management (18 credits)</t>
  </si>
  <si>
    <t>Enterprise Information Assurance (18 credits)</t>
  </si>
  <si>
    <t>Environmental Engineering (12 credits)</t>
  </si>
  <si>
    <t>Geoenvironmental Engineering (12 credits)</t>
  </si>
  <si>
    <t>High-Performance Computing (15 credits)</t>
  </si>
  <si>
    <t>Homeland Security Emergency Preparedness and Response (18 credits)</t>
  </si>
  <si>
    <t>Knowledge and Information Management (18 credits)</t>
  </si>
  <si>
    <t>Structural Engineering (12 credits)</t>
  </si>
  <si>
    <t>Systems Engineering (18 credits)</t>
  </si>
  <si>
    <t>Transportation Engineering (15 credits)</t>
  </si>
  <si>
    <t>http://www.gwu.edu/~bulletin/grad/seas.html</t>
  </si>
  <si>
    <t>http://www.cee.seas.gwu.edu/graduate-certificate-programs</t>
  </si>
  <si>
    <t>The Department offers several certificate programs that are designed to provide the necessary background for civil engineers to practice in the particular field covered by the certificate program. The program will offer an in-depth understanding of the issues that an engineer may encounter in practice.</t>
  </si>
  <si>
    <t>Environmental Engineering</t>
  </si>
  <si>
    <t>Geo-environmental Engineering</t>
  </si>
  <si>
    <t>Structural Engineering</t>
  </si>
  <si>
    <t>Transportation Engineering</t>
  </si>
  <si>
    <t>Environmental Engineering Graduate Certificate Program</t>
  </si>
  <si>
    <t>This certificate program is particularly appropriate for individuals interested in the areas of hazardous waste remediation and water/wastewater treatment. To obtain the certificate, the student must complete a total of four courses, including three required courses and one elective course.</t>
  </si>
  <si>
    <t>Course Program</t>
  </si>
  <si>
    <t>Principles of Environmental Engineering (CE 6503)</t>
  </si>
  <si>
    <t>Water and Wastewater Treatment Processes (CE 6504)</t>
  </si>
  <si>
    <t>Introduction to Hazardous Wastes (CE 6509)</t>
  </si>
  <si>
    <t>One Elective Course</t>
  </si>
  <si>
    <t>Special Topics: Environmental Application and Implications of Nanotechnology (CE 6800)</t>
  </si>
  <si>
    <t>Environmental Impact Assessment (CE 6505)</t>
  </si>
  <si>
    <t>List of Elective Courses:</t>
  </si>
  <si>
    <t>Environmental Chemistry (CE 6501)</t>
  </si>
  <si>
    <t>Advanced Sanitary Engineering Design (CE 6501)</t>
  </si>
  <si>
    <t>Geo-environmental Engineering Graduate Certificate Program</t>
  </si>
  <si>
    <t>Geo-environmental Engineering:</t>
  </si>
  <si>
    <t>Fundamentals of Soil Behavior (CE 6401)</t>
  </si>
  <si>
    <t>Special Topics: Containment Systems for Waste Disposal and Remediation Systems for Subsurface Contamination (CE 6800)</t>
  </si>
  <si>
    <t>Introduction to Hazardous Waste (CE 6509)</t>
  </si>
  <si>
    <t>One elective course</t>
  </si>
  <si>
    <t>List of Elective Courses</t>
  </si>
  <si>
    <t>Water and wastewater treatment process (CE 6504)</t>
  </si>
  <si>
    <t>Advanced Treatment Processes (CE 6507)</t>
  </si>
  <si>
    <t>Groundwater and Seepage (CE 6605)</t>
  </si>
  <si>
    <t>Pollution Transport Systems (CE 6610)</t>
  </si>
  <si>
    <t>Structural Engineering Graduate Certificate Program</t>
  </si>
  <si>
    <t>Methods of Structural Analysis (CE 6202)</t>
  </si>
  <si>
    <t>Structural Design to Resist Natural Hazards (CE 6342)</t>
  </si>
  <si>
    <t>Geotechnical Earthquake Engineering (CE 6404)</t>
  </si>
  <si>
    <t>Advanced Earthquake Engineering Topics (CE 6800)</t>
  </si>
  <si>
    <t>Design of Reinforced Concrete Structures (CE 6301)</t>
  </si>
  <si>
    <t>Pre-stressed Concrete Structures (CE 6302)</t>
  </si>
  <si>
    <t>Bridge Design (CE 6310)</t>
  </si>
  <si>
    <t>Advanced Bridge Design Topics (CE 6800)</t>
  </si>
  <si>
    <t>Advanced Finite Element Analysis (CE 8330)</t>
  </si>
  <si>
    <t>Advanced Blast Resistant Topics (CE 6800)</t>
  </si>
  <si>
    <t>Advanced Reinforced Concrete Structures (CE 6310)</t>
  </si>
  <si>
    <t>Design of Steel Structures (CE 211)</t>
  </si>
  <si>
    <t>Advanced Building Design Topics (CE 6800)</t>
  </si>
  <si>
    <t>Transportation Engineering Graduate Certificate Program</t>
  </si>
  <si>
    <t>This certificate program is particularly appropriate for those who wish to gain specialized knowledge in one of the following two tracks: "Intelligent Transportation Systems &amp; Congestion Mitigation" or "Transportation Safety." To obtain the certificate, the student must complete a total of five courses. Three of these five courses must be selected from the list of courses specified for each track (see below) and the remaining two courses may be selected from any of the following courses:</t>
  </si>
  <si>
    <t>Systems Dynamics Modeling and Controls (CE 6707)</t>
  </si>
  <si>
    <t>Traffic Engineering and Highway Safety (CE 6721)</t>
  </si>
  <si>
    <t>Intelligent Transportation Systems (CE 6722)</t>
  </si>
  <si>
    <t>Advanced Theory in Traffic Flow (CE 6800-a)</t>
  </si>
  <si>
    <t>Advanced Demand Modeling (CE 6800-b)</t>
  </si>
  <si>
    <t>Introduction to Biomechanics (CE 6350)</t>
  </si>
  <si>
    <t>Vehicle Dynamics (CE 6702)</t>
  </si>
  <si>
    <t>Vehicle Standards and Crash Test Analysis (CE 6703)</t>
  </si>
  <si>
    <t>Crash Investigation and Analysis (CE 6704)</t>
  </si>
  <si>
    <t>Non-Linear Finite Element Modeling and Simulation (CE 6705)</t>
  </si>
  <si>
    <t>Systems Dynamics and Control (CE 6707)</t>
  </si>
  <si>
    <t>List of Additional Elective Courses</t>
  </si>
  <si>
    <t>Numerical Methods in Engineering (CE 6101)</t>
  </si>
  <si>
    <t>Application of Probability Methods in Civil Engineering (CE 6102)</t>
  </si>
  <si>
    <t>Advanced Biomechanics (CE 8280)</t>
  </si>
  <si>
    <t>Introduction to Finite Element Analysis (CE 6210)</t>
  </si>
  <si>
    <t>Analytical Mechanics (CE 6701)</t>
  </si>
  <si>
    <r>
      <t>Hazardous Waste Remediation</t>
    </r>
    <r>
      <rPr>
        <sz val="12"/>
        <rFont val="Arial"/>
        <family val="2"/>
      </rPr>
      <t>:</t>
    </r>
  </si>
  <si>
    <r>
      <t>Advanced Technologies in Environmental Engineering</t>
    </r>
    <r>
      <rPr>
        <sz val="12"/>
        <rFont val="Arial"/>
        <family val="2"/>
      </rPr>
      <t>:</t>
    </r>
  </si>
  <si>
    <r>
      <t>Engineering Design and Impact Assessment</t>
    </r>
    <r>
      <rPr>
        <sz val="12"/>
        <rFont val="Arial"/>
        <family val="2"/>
      </rPr>
      <t>:</t>
    </r>
  </si>
  <si>
    <r>
      <t>Earthquake Engineering Design</t>
    </r>
    <r>
      <rPr>
        <sz val="12"/>
        <rFont val="Arial"/>
        <family val="2"/>
      </rPr>
      <t>:</t>
    </r>
  </si>
  <si>
    <r>
      <t>Concrete Bridge Design</t>
    </r>
    <r>
      <rPr>
        <sz val="12"/>
        <rFont val="Arial"/>
        <family val="2"/>
      </rPr>
      <t>:</t>
    </r>
  </si>
  <si>
    <r>
      <t>Extreme Event Design of Structures</t>
    </r>
    <r>
      <rPr>
        <sz val="12"/>
        <rFont val="Arial"/>
        <family val="2"/>
      </rPr>
      <t>:</t>
    </r>
  </si>
  <si>
    <r>
      <t>Building Design</t>
    </r>
    <r>
      <rPr>
        <sz val="12"/>
        <rFont val="Arial"/>
        <family val="2"/>
      </rPr>
      <t>:</t>
    </r>
  </si>
  <si>
    <r>
      <t>Intelligent Transportation Systems &amp; Congestion Mitigation</t>
    </r>
    <r>
      <rPr>
        <b/>
        <sz val="12"/>
        <rFont val="Arial"/>
        <family val="2"/>
      </rPr>
      <t>:</t>
    </r>
  </si>
  <si>
    <r>
      <t>Transportation Safety</t>
    </r>
    <r>
      <rPr>
        <b/>
        <sz val="12"/>
        <rFont val="Arial"/>
        <family val="2"/>
      </rPr>
      <t>:</t>
    </r>
  </si>
  <si>
    <t>This certificate program is designed to provide the necessary background for civil engineers to practice in the field of geo-environmental engineering. The program will offer an in-depth understanding of the following issues that a geo-environmental engineer may encounter in practice. To obtain the certificate, the student must complete a total of four courses, including three required courses and one elective course:</t>
  </si>
  <si>
    <t>This certificate program is particularly appropriate for those who wish to gain specialized knowledge in one of the following tracks: earthquake engineering design of bridges and buildings, extreme event design of structures to resist the effects of accidental explosions and vehicular collision, concrete bridge design using the LRFD approach, or building design using the LRFD approach. To obtain the certificate, the student must complete a total of four courses as indicated below.</t>
  </si>
  <si>
    <t>The School of Engineering and Applied Science offers graduate certificate programs in several fields. At the discretion of the respective departments, credit earned in the certificate program can be applied to a subsequent master’s degree program. Scholarship requirements are the same as those for the master’s degree program. Details are available in the Office of the Dean. Certificate programs include the following:</t>
  </si>
  <si>
    <t>MATH 2233</t>
  </si>
  <si>
    <t>ENGLISH FOR ACADEMIC PURPOSES</t>
  </si>
  <si>
    <t>EAP</t>
  </si>
  <si>
    <t>EAP 1010</t>
  </si>
  <si>
    <t>EAP 1015</t>
  </si>
  <si>
    <t>EAP 1046</t>
  </si>
  <si>
    <t>Credit for this course cannot be applied toward a degree.</t>
  </si>
  <si>
    <t>American Multicultural Perspectives in Washington</t>
  </si>
  <si>
    <t>Academic Skills Workshop</t>
  </si>
  <si>
    <t>0 to 4</t>
  </si>
  <si>
    <t>EAP Tutorial</t>
  </si>
  <si>
    <r>
      <t>Upon successful completion of EAP </t>
    </r>
    <r>
      <rPr>
        <sz val="12"/>
        <color theme="1"/>
        <rFont val="Verdana"/>
        <family val="2"/>
      </rPr>
      <t>1015</t>
    </r>
    <r>
      <rPr>
        <sz val="12"/>
        <color rgb="FF000000"/>
        <rFont val="Verdana"/>
        <family val="2"/>
      </rPr>
      <t>, students take UW </t>
    </r>
    <r>
      <rPr>
        <sz val="12"/>
        <color theme="1"/>
        <rFont val="Verdana"/>
        <family val="2"/>
      </rPr>
      <t>1021</t>
    </r>
    <r>
      <rPr>
        <sz val="11"/>
        <color theme="1"/>
        <rFont val="Calibri"/>
        <family val="2"/>
        <scheme val="minor"/>
      </rPr>
      <t/>
    </r>
  </si>
  <si>
    <t>Prerequisite: Phys 1023 (23), Math 2233 (33)</t>
  </si>
  <si>
    <t xml:space="preserve"> Prerequisite or Corequisite: Math 2233</t>
  </si>
  <si>
    <t>CE Eng. Elective</t>
  </si>
  <si>
    <t>See the CE Eng. Elective List</t>
  </si>
  <si>
    <t>NOTES</t>
  </si>
  <si>
    <t>Graduation requirements:</t>
  </si>
  <si>
    <t>Overall GPA</t>
  </si>
  <si>
    <t>Technical GPA</t>
  </si>
  <si>
    <t>Termination of program is upon receiving:</t>
  </si>
  <si>
    <t>2 Grades of "F"</t>
  </si>
  <si>
    <t>3 Grades below "B-"</t>
  </si>
  <si>
    <t>http://registrar.gwu.edu/</t>
  </si>
  <si>
    <t>This file is developed &amp; maintained by Prof. Sameh Badie (badies@gwu.edu)</t>
  </si>
  <si>
    <t>CE 4341</t>
  </si>
  <si>
    <t>CE 4342</t>
  </si>
  <si>
    <t>Senior Design 1</t>
  </si>
  <si>
    <t>Senior Design 2</t>
  </si>
  <si>
    <t>Completed CE required courses up to the end of the 6th semester</t>
  </si>
  <si>
    <t>SUST</t>
  </si>
  <si>
    <t>Introduction to sustainability</t>
  </si>
  <si>
    <t>Sustainability</t>
  </si>
  <si>
    <t>CE 6730</t>
  </si>
  <si>
    <t>Sustainable Urban Planning</t>
  </si>
  <si>
    <t>Used for Sus. &amp; Trans. Option</t>
  </si>
  <si>
    <t>EMSE 3855</t>
  </si>
  <si>
    <t>Critical Infrastructures Systems)</t>
  </si>
  <si>
    <t>For Sus. &amp; Trans. Option</t>
  </si>
  <si>
    <t>ECON</t>
  </si>
  <si>
    <t>ECON 8375</t>
  </si>
  <si>
    <t>Econometrics I</t>
  </si>
  <si>
    <t>School of Business</t>
  </si>
  <si>
    <t>Mathematical Statistics I</t>
  </si>
  <si>
    <t>Methods of Statistical Computing I</t>
  </si>
  <si>
    <t>Data Analysis</t>
  </si>
  <si>
    <t>Applied Multivariate Analysis I</t>
  </si>
  <si>
    <t>Eng. Elective (EE)</t>
  </si>
  <si>
    <t>EE</t>
  </si>
  <si>
    <t>NEW starting Fall 2017</t>
  </si>
  <si>
    <t>HUMANITIES (H): 3 courses are required, where 1 course must be taken from the University General Education List
SOCIAL SCIENCES (SS): 3 courses are required, where 2 courses must be taken from the University General Education List
** Honors courses maybe counted in the Humanities or Social Sciences, depending on the course focus</t>
  </si>
  <si>
    <t>Year 1</t>
  </si>
  <si>
    <t>Year 2</t>
  </si>
  <si>
    <t>Year 3</t>
  </si>
  <si>
    <t>Year 4</t>
  </si>
  <si>
    <t>University General Education List</t>
  </si>
  <si>
    <t>SEAS List</t>
  </si>
  <si>
    <t>http://bulletin.gwu.edu/courses/ce/</t>
  </si>
  <si>
    <t>2) If some of the CEE curriculum courses will be double counted towards the minor, the student must get the approval on this arrangement from the minor's advisor</t>
  </si>
  <si>
    <t>http://bulletin.gwu.edu/interdisciplinary-special-programs/sustainability/minor/#trackatext</t>
  </si>
  <si>
    <t>Website:</t>
  </si>
  <si>
    <t>Courses:</t>
  </si>
  <si>
    <t>http://graduate.seas.gwu.edu/current-students</t>
  </si>
  <si>
    <t>SEAS Graduate Student Resources:</t>
  </si>
  <si>
    <t>English requirements for PhD or MSc applicants: Minimum TOEFL score is 100, IELTS score is 6.0 
Ph.D. students don't have to take any English class
GRA/GTA Students : IELTS score is 7.0</t>
  </si>
  <si>
    <t>Prerequisite: ApSc 2113, CSCI 1121</t>
  </si>
  <si>
    <t>CE Eng. Elective only for students in Sustainability/Transportation Option</t>
  </si>
  <si>
    <t>Can be replaced by: 
BISC 1115 combined with BISC 1125</t>
  </si>
  <si>
    <t>Can be replaced by: 
BISC 1116 combined with BISC 1126</t>
  </si>
  <si>
    <t>BiSc 1111 
(see NOTES)</t>
  </si>
  <si>
    <t>BiSc 1112
(see NOTES)</t>
  </si>
  <si>
    <t>EE (only for Sus./Tranp. Option)</t>
  </si>
  <si>
    <t> Intro to Mechanics of Solids (with Recitation Session)</t>
  </si>
  <si>
    <t>Register also fpr the recitation session</t>
  </si>
  <si>
    <t>https://seascf.seas.gwu.edu/</t>
  </si>
  <si>
    <t>SEAS Computing Facility:</t>
  </si>
  <si>
    <t xml:space="preserve">CE Courses and GW Bulletin: </t>
  </si>
  <si>
    <t>Core Course for M.Sc. Eng. Mech. Students
Core Course for M.Sc. Geo. Eng. Students
Core Course for M.Sc. Trans. Eng. Students</t>
  </si>
  <si>
    <t>Core Course for M.Sc. Struct. Eng. Students
Concrete</t>
  </si>
  <si>
    <t>Core Course for M.Sc. Struct. Eng. Students
Steel</t>
  </si>
  <si>
    <t> Intro to Finite Elmnt Analysis 
(with zero-credit, 2.5 hrs, lab session)</t>
  </si>
  <si>
    <t>http://bulletin.gwu.edu/university-regulations/#Graduate</t>
  </si>
  <si>
    <t>http://bulletin.gwu.edu/engineering-applied-science/#Master_of_Science</t>
  </si>
  <si>
    <t>Rules related to the M.Sc. Degree in Schoole of Eng. And Applied Science</t>
  </si>
  <si>
    <t>University Rules related to the M.Sc. Degree</t>
  </si>
  <si>
    <t>Introduction to Programming with Python</t>
  </si>
  <si>
    <t>CSCI 1012</t>
  </si>
  <si>
    <t>Rocord your Humanties (H)</t>
  </si>
  <si>
    <t>Rocord your Social Scienc (SS)</t>
  </si>
  <si>
    <t>https://www.seas.gwu.edu/humanities-and-social-science-requirement</t>
  </si>
  <si>
    <t>http://bulletin.gwu.edu/interdisciplinary-special-programs/sustainability/minor/#text</t>
  </si>
  <si>
    <t>Minor in Sustainability</t>
  </si>
  <si>
    <t>CHEM 1113</t>
  </si>
  <si>
    <t>General Chemistry for Engineers</t>
  </si>
  <si>
    <t>Fluid Mechanics Lab</t>
  </si>
  <si>
    <t>CE 3311</t>
  </si>
  <si>
    <t> Reinforced Concrete Project</t>
  </si>
  <si>
    <t xml:space="preserve">See prerequisites of the selected course on the GW bulletin </t>
  </si>
  <si>
    <t>Eng. Topics in Business &amp; Public Policy</t>
  </si>
  <si>
    <t>See the H/SS List: Select a WID course</t>
  </si>
  <si>
    <t>H/SS 2 - SUST 1001</t>
  </si>
  <si>
    <t>H/SS 5 - WID</t>
  </si>
  <si>
    <t>SUST 1001</t>
  </si>
  <si>
    <t>See the CE Environmental Eng. Elective List</t>
  </si>
  <si>
    <t>Select one of the following courses: EMSE 6410, EMSE 3820, SUST 2002, PHIL 2281</t>
  </si>
  <si>
    <t>CE Envi. Eng. Elective</t>
  </si>
  <si>
    <t>PHIL</t>
  </si>
  <si>
    <t>H/SS 6 - PHIL 2135</t>
  </si>
  <si>
    <t>PHIL 2135</t>
  </si>
  <si>
    <t>Philosophy</t>
  </si>
  <si>
    <t>Ethics in Business and the Professions</t>
  </si>
  <si>
    <t> Traffic Engin &amp; Highway Safety (Cross listed as CE 6721)</t>
  </si>
  <si>
    <t>CE 4721</t>
  </si>
  <si>
    <t>ceev1</t>
  </si>
  <si>
    <t>Env. Eng. Electives (only for the Env. Eng Option)</t>
  </si>
  <si>
    <t>Bachelor of Science in Civil Engineering (B.Sc.), Environmental Eng. Option</t>
  </si>
  <si>
    <t>Chem 1111</t>
  </si>
  <si>
    <t>CE 3604</t>
  </si>
  <si>
    <t> Hydraulics of Open Channel Flow</t>
  </si>
  <si>
    <t>Waste Water Treatment Design &amp; Use (Cross Listed CE 6504)</t>
  </si>
  <si>
    <t> Physical Hydrology (Cross Listed CE 6604)</t>
  </si>
  <si>
    <t>Traffic Eng &amp; HWY safety (Cross Listed CE4721)</t>
  </si>
  <si>
    <t>CE 6711</t>
  </si>
  <si>
    <t>Civil infrastructure optimization</t>
  </si>
  <si>
    <t>CE 6712</t>
  </si>
  <si>
    <t>Data Science &amp; Artificial Intelligence in Civil &amp; Env. Eng.</t>
  </si>
  <si>
    <t>CE 6731</t>
  </si>
  <si>
    <t>CE 6732</t>
  </si>
  <si>
    <t>CE 6733</t>
  </si>
  <si>
    <t>Economics of Transportation Systems</t>
  </si>
  <si>
    <t>Automation and Sensing in Civil &amp; Env. Eng.</t>
  </si>
  <si>
    <t>Human Factors in Civil &amp; Env. Eng.</t>
  </si>
  <si>
    <t>STAT 6201 (see NOTES)</t>
  </si>
  <si>
    <t>STAT 6207 (see NOTES)</t>
  </si>
  <si>
    <t>STAT 6210 (see NOTES)</t>
  </si>
  <si>
    <t>STAT 6215 (see NOTES)</t>
  </si>
  <si>
    <t>Engineering Elective Courses available for CEE UG Senior Students in Basic Program</t>
  </si>
  <si>
    <t> Theoretical Geomechanics</t>
  </si>
  <si>
    <t xml:space="preserve"> </t>
  </si>
  <si>
    <t>Aquatic Chemistry</t>
  </si>
  <si>
    <t>CE 6502</t>
  </si>
  <si>
    <t>Env. Eng. Design: Drinking Water Treatment</t>
  </si>
  <si>
    <t>Wastewater Treatment Design &amp; Reuse (Cross listed CE 4530)</t>
  </si>
  <si>
    <t>Microbiology for Environmental Engineers</t>
  </si>
  <si>
    <t> Advanced Technologies in Environmental Engineering</t>
  </si>
  <si>
    <t>Prerequisite: CE 3520</t>
  </si>
  <si>
    <t>Prerequisite: CE 3520, CE 4530/CE 6504</t>
  </si>
  <si>
    <t>Liu</t>
  </si>
  <si>
    <t>Shuai</t>
  </si>
  <si>
    <t>Riffat </t>
  </si>
  <si>
    <t>Physical Hydrology (Cross Listed CE 3604)</t>
  </si>
  <si>
    <t>Numerical Methods in Environmental and Water Resources</t>
  </si>
  <si>
    <t>CE 6611</t>
  </si>
  <si>
    <t xml:space="preserve">Advanced Hydrology </t>
  </si>
  <si>
    <t>Hydraulics of Open Channel Flow (Cross Listed CE 3610)</t>
  </si>
  <si>
    <t>CE 6722</t>
  </si>
  <si>
    <t>Intelligent Transportation Systems</t>
  </si>
  <si>
    <t>Fundamentals of Highway Safety</t>
  </si>
  <si>
    <t>CE 2710 / Graduate or Senior Student Standing – Department Approval</t>
  </si>
  <si>
    <t xml:space="preserve"> CE 2710 / Graduate or Senior Student Standing – Department Approval</t>
  </si>
  <si>
    <t>APSC 3115, CSCI 1012, CE 2210 / Graduate or Senior Student Standing – Department Approval</t>
  </si>
  <si>
    <t>APSC 3115, CSCI 1012, CE 2710 / Graduate or Senior Student Standing – Department Approval</t>
  </si>
  <si>
    <r>
      <t>S (</t>
    </r>
    <r>
      <rPr>
        <sz val="12"/>
        <color rgb="FFFF0000"/>
        <rFont val="Calibri"/>
        <family val="2"/>
      </rPr>
      <t>Even</t>
    </r>
    <r>
      <rPr>
        <sz val="12"/>
        <color rgb="FF000000"/>
        <rFont val="Calibri"/>
        <family val="2"/>
      </rPr>
      <t>)</t>
    </r>
  </si>
  <si>
    <r>
      <t xml:space="preserve">S </t>
    </r>
    <r>
      <rPr>
        <sz val="12"/>
        <color rgb="FFFF0000"/>
        <rFont val="Calibri"/>
        <family val="2"/>
      </rPr>
      <t>(Even)</t>
    </r>
  </si>
  <si>
    <r>
      <t>S (</t>
    </r>
    <r>
      <rPr>
        <sz val="12"/>
        <color rgb="FFFF0000"/>
        <rFont val="Calibri"/>
        <family val="2"/>
      </rPr>
      <t>Odd</t>
    </r>
    <r>
      <rPr>
        <sz val="12"/>
        <color rgb="FF000000"/>
        <rFont val="Calibri"/>
        <family val="2"/>
      </rPr>
      <t>)</t>
    </r>
  </si>
  <si>
    <t>Zhengtian Xu</t>
  </si>
  <si>
    <t>Samer Hamdar</t>
  </si>
  <si>
    <t>Samer Hamdar / Zhengtian Xu</t>
  </si>
  <si>
    <t>Course No.</t>
  </si>
  <si>
    <t>CH</t>
  </si>
  <si>
    <t>Prerequisite: Chem 1111</t>
  </si>
  <si>
    <t>Prerequisite: CE 3610</t>
  </si>
  <si>
    <t>F, S</t>
  </si>
  <si>
    <t>Prerequisite: CE2210, MAE 3126</t>
  </si>
  <si>
    <t>Farhadi</t>
  </si>
  <si>
    <t>Hamdar</t>
  </si>
  <si>
    <t>Silva/li</t>
  </si>
  <si>
    <t>CE 3250</t>
  </si>
  <si>
    <t> Structural Analysis (w 2-hr recitation)</t>
  </si>
  <si>
    <t>GW 5-yr program (combined UG Degree in CE and a Master Degree in Env./Structural:</t>
  </si>
  <si>
    <t>Prerequisite: CE 2210, CE 2220</t>
  </si>
  <si>
    <t>Corequisite: CE 3310</t>
  </si>
  <si>
    <t>Prerequisite: CHEM 1111, MAE 3126</t>
  </si>
  <si>
    <t>Prerequisite: CE 3250</t>
  </si>
  <si>
    <t>Prerequisite: MAE 3126</t>
  </si>
  <si>
    <t>Prerequisite or corequisite: CE 3610</t>
  </si>
  <si>
    <t>Prerequisites: APSC 3115, CE 2220 and MATH 2233</t>
  </si>
  <si>
    <t>Prerequisites: CE 2220, CHEM 1111 and MAE 3126</t>
  </si>
  <si>
    <t>Prerequisites: CE 3520. Credit cannot be earned for this course and CE 6504</t>
  </si>
  <si>
    <t>Credit cannot be earned for this course and CE 6721</t>
  </si>
  <si>
    <t>Prerequisite: junior or senior status</t>
  </si>
  <si>
    <t>1 to 8</t>
  </si>
  <si>
    <t>Topic announced in the Schedule of Classes. May be repeated for credit provided the topic differs.</t>
  </si>
  <si>
    <t>CE 5099</t>
  </si>
  <si>
    <t>Variable Topics</t>
  </si>
  <si>
    <t>1 to 99</t>
  </si>
  <si>
    <t>Prerequisite: CE 2220 &amp; CE3250</t>
  </si>
  <si>
    <t>Prerequisites: CE 2220. (Same as MAE 6207)</t>
  </si>
  <si>
    <t>Prerequisite: CE 6201 or CE 6206</t>
  </si>
  <si>
    <t>Prerequisite: CE 3250</t>
  </si>
  <si>
    <t>Prerequisites: APSC 2058 and CE 3250</t>
  </si>
  <si>
    <t>Prerequisite: CE 3250, CE 4340, and CE 6340  or CE 6701</t>
  </si>
  <si>
    <t>Prerequisite: CE 4410</t>
  </si>
  <si>
    <t>Prerequisites: CE 3520. Credit cannot be earned for this course and CE 4530.</t>
  </si>
  <si>
    <t>Prerequisite: MAE 3126</t>
  </si>
  <si>
    <t>Prerequisites: APSC 3115 or equivalent. Corequisites: MAE 3126 or equivalent. Credit cannot be earned for this course and CE 3604.</t>
  </si>
  <si>
    <t>Prerequisite: CE 4410</t>
  </si>
  <si>
    <t>Prerequisite: ApSc 2058,  ApSc 2113 &amp; Senior Standing</t>
  </si>
  <si>
    <t>Prerequisite: CE 6701</t>
  </si>
  <si>
    <t>Prerequisite: ApSC 2058, CE 2220 &amp; Senior Standing</t>
  </si>
  <si>
    <t>Prerequisite: ApSC 2058, CE 2220, ApSc 3115 (or Equiv.)  &amp; Senior Standing</t>
  </si>
  <si>
    <t>Prerequisite: CE 2220 &amp; CE 6210 &amp; Senior Standing</t>
  </si>
  <si>
    <t>Prerequisite: CE 4410 or equivalent</t>
  </si>
  <si>
    <t>Prerequisite: ApSc 6211; CE 6207</t>
  </si>
  <si>
    <t xml:space="preserve">Prerequisite: CE 6206 </t>
  </si>
  <si>
    <t>Prerequisite: CE 6206, 6210, or MAE 6210, MAE 6286</t>
  </si>
  <si>
    <t>Prerequisite: CE 6601 or approval of department</t>
  </si>
  <si>
    <t>Prerequisite: CE 6707</t>
  </si>
  <si>
    <t>Prerequisite: CE 6206 or 6350</t>
  </si>
  <si>
    <t>Prerequisite: Chem 1112</t>
  </si>
  <si>
    <t>Prerequisite: Chem 1113</t>
  </si>
  <si>
    <t xml:space="preserve"> Corequisite: Chem 2151</t>
  </si>
  <si>
    <t xml:space="preserve"> Corequisite: Chem 2152</t>
  </si>
  <si>
    <r>
      <t>Prerequisite: Math 1220</t>
    </r>
    <r>
      <rPr>
        <sz val="12"/>
        <color rgb="FF000000"/>
        <rFont val="Calibri"/>
        <family val="2"/>
        <scheme val="minor"/>
      </rPr>
      <t xml:space="preserve"> or Math </t>
    </r>
    <r>
      <rPr>
        <sz val="12"/>
        <color theme="1"/>
        <rFont val="Calibri"/>
        <family val="2"/>
        <scheme val="minor"/>
      </rPr>
      <t>1231</t>
    </r>
  </si>
  <si>
    <t>Prerequisite: ApSc 2057, ApSc 2113</t>
  </si>
  <si>
    <t>Prerequisite: Math 2233</t>
  </si>
  <si>
    <t xml:space="preserve">Prerequisite: CHEM 1111, CE 2220 </t>
  </si>
  <si>
    <t>Prerequisite or corequisite: CE3110W</t>
  </si>
  <si>
    <t>Prerequisite: CE 3110W, CE 3111W</t>
  </si>
  <si>
    <t>Prerequisite: CE 2210, CE 2220</t>
  </si>
  <si>
    <t>CE 3230</t>
  </si>
  <si>
    <t xml:space="preserve"> Corequisite: CE 3520</t>
  </si>
  <si>
    <t>Prerequisite: ApSc 3115, CoPrerequisite: MAE 3216
Credit cannot be earned for this course and CE 6604</t>
  </si>
  <si>
    <t>Prerequisite: CE 2710</t>
  </si>
  <si>
    <t>Prerequisite: CE 3240</t>
  </si>
  <si>
    <t>Prerequisite or corequisite: CE 4410</t>
  </si>
  <si>
    <t xml:space="preserve">Prerequisite: CE 3520, CE 4410 </t>
  </si>
  <si>
    <t>Prerequisite: CE 2210</t>
  </si>
  <si>
    <t>Prerequisite: APSC 3115</t>
  </si>
  <si>
    <t>Prerequisite: CE 2220</t>
  </si>
  <si>
    <t>Proficiency in one computer language and CE 2220 &amp; CE3250</t>
  </si>
  <si>
    <t>Prerequisite: CE 3310</t>
  </si>
  <si>
    <t>Prerequisite: CE6301</t>
  </si>
  <si>
    <t>Prerequisite: CE6302</t>
  </si>
  <si>
    <t>Prerequisite: CE4320</t>
  </si>
  <si>
    <t>Prerequisite: CE6320</t>
  </si>
  <si>
    <t xml:space="preserve">Prerequisite: ApSc 3115 &amp; CE 6340 </t>
  </si>
  <si>
    <t xml:space="preserve">Prerequisite: CE 4410 </t>
  </si>
  <si>
    <t>Prerequisite: ApSc 6213</t>
  </si>
  <si>
    <t>Prerequisite: CE 3604/CE 6604</t>
  </si>
  <si>
    <t>Prerequisite: Phys 1021</t>
  </si>
  <si>
    <t>Prerequisite: ApSc 2057</t>
  </si>
  <si>
    <t>Restricted to students who have successfully completed high school algebra prior to matriculation and have completed the ALEKS chemistry preparatory course at GW and achieved at least 95 percent mastery.</t>
  </si>
  <si>
    <t>Prerequisite: ApSc 2058</t>
  </si>
  <si>
    <t>Prerequisites: APSC 2058. Corequisites: MAE 3126.</t>
  </si>
  <si>
    <t>MAE 3127</t>
  </si>
  <si>
    <t>MATH 1220</t>
  </si>
  <si>
    <t>MATH 1221</t>
  </si>
  <si>
    <t>Prerequisites: students with a minimum score of 61 on the ALEKS placement examination.</t>
  </si>
  <si>
    <t>Prerequisite:  Math 1220</t>
  </si>
  <si>
    <r>
      <t>Prerequisite: Math 1221</t>
    </r>
    <r>
      <rPr>
        <sz val="12"/>
        <color rgb="FF000000"/>
        <rFont val="Calibri"/>
        <family val="2"/>
        <scheme val="minor"/>
      </rPr>
      <t xml:space="preserve"> or </t>
    </r>
    <r>
      <rPr>
        <sz val="12"/>
        <color theme="1"/>
        <rFont val="Calibri"/>
        <family val="2"/>
        <scheme val="minor"/>
      </rPr>
      <t>1231</t>
    </r>
  </si>
  <si>
    <t>Prerequisite: Math 1232</t>
  </si>
  <si>
    <t>Prerequisites: MATH 1220 or MATH 1221 or MATH 1231. Credit cannot be earned for this course and PHYS 1025.</t>
  </si>
  <si>
    <t>Prerequisites: PHYS 1021 or PHYS 1025; and MATH 1232. Credit cannot be earned for this course and PHYS 1026.</t>
  </si>
  <si>
    <t>CE New Curriculum v01e - Updated on April 22, 2023</t>
  </si>
  <si>
    <t>https://cee.engineering.gwu.edu/</t>
  </si>
  <si>
    <t>https://engineering.gwu.edu/</t>
  </si>
  <si>
    <t>Old URL</t>
  </si>
  <si>
    <t>New URL (April 2023)</t>
  </si>
  <si>
    <t>CE New Curriculum Sheets 
for freshman starting in AY:</t>
  </si>
  <si>
    <r>
      <t xml:space="preserve">Although every possible effort is made to update this file, students are advised to use </t>
    </r>
    <r>
      <rPr>
        <sz val="14"/>
        <color rgb="FFFF0000"/>
        <rFont val="Calibri"/>
        <family val="2"/>
        <scheme val="minor"/>
      </rPr>
      <t>DEGREEMAP</t>
    </r>
    <r>
      <rPr>
        <sz val="14"/>
        <color theme="1"/>
        <rFont val="Calibri"/>
        <family val="2"/>
        <scheme val="minor"/>
      </rPr>
      <t xml:space="preserve"> for the CEE degree requirements and to check on their GPA</t>
    </r>
  </si>
  <si>
    <t>CHEM 1111 is not a prerequisite for any courses in Semesters 2, 3 &amp; 4. Therefore, students have many chances to take CHEM 1111 before it becomes a prerequisite in Semester #5.</t>
  </si>
  <si>
    <t>Year 5</t>
  </si>
  <si>
    <t>Restricted to students who have successfully completed high school algebra prior to matriculation and have completed the ALEKS chemistry preparatory course at GW and achieved at least 95 percent mastery.
For students who need more time to satisfy the prerequisite, please read the note given in the NOTES' column ---&gt;</t>
  </si>
  <si>
    <t>Students who don't satisfy the required ALKES score must register for MATH 1220 in Semester #1, MATH 1221 in Semester #2, and MATH 1232 in the summer before Semester #3. 
Prerequisites for MATH 1220: Students with a minimum score of 61 on the ALEKS placement examination.</t>
  </si>
  <si>
    <t>Restricted to students with a minimum score of 76 on the ALEKS placement examination. 
For students who don't satisfy the prerequisite, please check the alternative way given in the NOTES' column ---&gt;</t>
  </si>
  <si>
    <t>SEAS APPROVED NON-TECHNICAL COURSES</t>
  </si>
  <si>
    <t>https://www.seas.gwu.edu/sites/g/files/zaxdzs5436/files/downloads/SEAS%20Non-Technical%20Course%20List_0.pdf</t>
  </si>
  <si>
    <t>University General Education H/SS List</t>
  </si>
  <si>
    <t>https://advising.columbian.gwu.edu/gpac-course-list</t>
  </si>
  <si>
    <t>H/SS List</t>
  </si>
  <si>
    <t xml:space="preserve">SUST 1001 </t>
  </si>
  <si>
    <t>Important Notes: 
(1) According to the CE curriculum, SUST 1001 is one of the required SS courses
(2) According to the CE curriculum, one of the H/SS courses must be a WID course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</si>
</sst>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4" x14ac:knownFonts="1">
    <font>
      <sz val="11"/>
      <color theme="1"/>
      <name val="Calibri"/>
      <family val="2"/>
      <scheme val="minor"/>
    </font>
    <font>
      <sz val="10"/>
      <name val="Times New Roman"/>
      <family val="1"/>
    </font>
    <font>
      <b/>
      <sz val="12"/>
      <name val="Calibri"/>
      <family val="2"/>
      <scheme val="minor"/>
    </font>
    <font>
      <sz val="12"/>
      <color theme="1"/>
      <name val="Calibri"/>
      <family val="2"/>
      <scheme val="minor"/>
    </font>
    <font>
      <sz val="12"/>
      <name val="Calibri"/>
      <family val="2"/>
      <scheme val="minor"/>
    </font>
    <font>
      <b/>
      <sz val="12"/>
      <color indexed="12"/>
      <name val="Calibri"/>
      <family val="2"/>
      <scheme val="minor"/>
    </font>
    <font>
      <b/>
      <sz val="12"/>
      <color theme="1"/>
      <name val="Calibri"/>
      <family val="2"/>
      <scheme val="minor"/>
    </font>
    <font>
      <sz val="12"/>
      <color rgb="FF000000"/>
      <name val="Calibri"/>
      <family val="2"/>
      <scheme val="minor"/>
    </font>
    <font>
      <b/>
      <sz val="12"/>
      <color rgb="FFFF0000"/>
      <name val="Calibri"/>
      <family val="2"/>
      <scheme val="minor"/>
    </font>
    <font>
      <sz val="11"/>
      <color theme="1"/>
      <name val="Calibri"/>
      <family val="2"/>
      <scheme val="minor"/>
    </font>
    <font>
      <u/>
      <sz val="11"/>
      <color theme="10"/>
      <name val="Calibri"/>
      <family val="2"/>
    </font>
    <font>
      <b/>
      <sz val="14"/>
      <color theme="1"/>
      <name val="Calibri"/>
      <family val="2"/>
      <scheme val="minor"/>
    </font>
    <font>
      <sz val="14"/>
      <color theme="1"/>
      <name val="Calibri"/>
      <family val="2"/>
      <scheme val="minor"/>
    </font>
    <font>
      <sz val="14"/>
      <color rgb="FF0000FF"/>
      <name val="Calibri"/>
      <family val="2"/>
      <scheme val="minor"/>
    </font>
    <font>
      <sz val="16"/>
      <color theme="1"/>
      <name val="Calibri"/>
      <family val="2"/>
      <scheme val="minor"/>
    </font>
    <font>
      <sz val="12"/>
      <color theme="1"/>
      <name val="Verdana"/>
      <family val="2"/>
    </font>
    <font>
      <sz val="12"/>
      <color rgb="FF000000"/>
      <name val="Verdana"/>
      <family val="2"/>
    </font>
    <font>
      <b/>
      <sz val="16"/>
      <color theme="1"/>
      <name val="Calibri"/>
      <family val="2"/>
      <scheme val="minor"/>
    </font>
    <font>
      <u/>
      <sz val="20"/>
      <color theme="10"/>
      <name val="Calibri"/>
      <family val="2"/>
    </font>
    <font>
      <b/>
      <sz val="20"/>
      <color theme="1"/>
      <name val="Calibri"/>
      <family val="2"/>
      <scheme val="minor"/>
    </font>
    <font>
      <sz val="20"/>
      <color theme="1"/>
      <name val="Calibri"/>
      <family val="2"/>
      <scheme val="minor"/>
    </font>
    <font>
      <sz val="10"/>
      <color rgb="FF000000"/>
      <name val="Arial"/>
      <family val="2"/>
    </font>
    <font>
      <b/>
      <sz val="18"/>
      <color theme="1"/>
      <name val="Calibri"/>
      <family val="2"/>
      <scheme val="minor"/>
    </font>
    <font>
      <sz val="12"/>
      <name val="Arial"/>
      <family val="2"/>
    </font>
    <font>
      <b/>
      <sz val="12"/>
      <name val="Arial"/>
      <family val="2"/>
    </font>
    <font>
      <b/>
      <i/>
      <sz val="12"/>
      <name val="Arial"/>
      <family val="2"/>
    </font>
    <font>
      <b/>
      <sz val="12"/>
      <color rgb="FFFF0000"/>
      <name val="Arial"/>
      <family val="2"/>
    </font>
    <font>
      <sz val="12"/>
      <color rgb="FFFF0000"/>
      <name val="Arial"/>
      <family val="2"/>
    </font>
    <font>
      <sz val="12"/>
      <color theme="1"/>
      <name val="Arial"/>
      <family val="2"/>
    </font>
    <font>
      <u/>
      <sz val="12"/>
      <color theme="10"/>
      <name val="Arial"/>
      <family val="2"/>
    </font>
    <font>
      <sz val="12"/>
      <color rgb="FF000000"/>
      <name val="Arial"/>
      <family val="2"/>
    </font>
    <font>
      <b/>
      <sz val="12"/>
      <color theme="1"/>
      <name val="Arial"/>
      <family val="2"/>
    </font>
    <font>
      <b/>
      <u/>
      <sz val="12"/>
      <color theme="10"/>
      <name val="Arial"/>
      <family val="2"/>
    </font>
    <font>
      <strike/>
      <sz val="12"/>
      <color theme="1"/>
      <name val="Calibri"/>
      <family val="2"/>
      <scheme val="minor"/>
    </font>
    <font>
      <b/>
      <sz val="20"/>
      <color theme="3"/>
      <name val="Calibri"/>
      <family val="2"/>
      <scheme val="minor"/>
    </font>
    <font>
      <sz val="20"/>
      <color theme="3"/>
      <name val="Calibri"/>
      <family val="2"/>
      <scheme val="minor"/>
    </font>
    <font>
      <sz val="20"/>
      <color theme="10"/>
      <name val="Calibri"/>
      <family val="2"/>
    </font>
    <font>
      <sz val="36"/>
      <color theme="1"/>
      <name val="Calibri"/>
      <family val="2"/>
      <scheme val="minor"/>
    </font>
    <font>
      <b/>
      <sz val="11"/>
      <color rgb="FFFF0000"/>
      <name val="Calibri"/>
      <family val="2"/>
      <scheme val="minor"/>
    </font>
    <font>
      <sz val="11"/>
      <color rgb="FFFF0000"/>
      <name val="Calibri"/>
      <family val="2"/>
      <scheme val="minor"/>
    </font>
    <font>
      <u/>
      <sz val="16"/>
      <color theme="10"/>
      <name val="Calibri"/>
      <family val="2"/>
    </font>
    <font>
      <b/>
      <sz val="36"/>
      <color theme="1"/>
      <name val="Calibri"/>
      <family val="2"/>
      <scheme val="minor"/>
    </font>
    <font>
      <sz val="12"/>
      <color theme="3"/>
      <name val="Calibri"/>
      <family val="2"/>
      <scheme val="minor"/>
    </font>
    <font>
      <sz val="12"/>
      <color rgb="FFFF0000"/>
      <name val="Calibri"/>
      <family val="2"/>
    </font>
    <font>
      <sz val="12"/>
      <color rgb="FF000000"/>
      <name val="Calibri"/>
      <family val="2"/>
    </font>
    <font>
      <b/>
      <sz val="24"/>
      <color theme="3"/>
      <name val="Calibri"/>
      <family val="2"/>
      <scheme val="minor"/>
    </font>
    <font>
      <b/>
      <sz val="20"/>
      <color rgb="FF0070C0"/>
      <name val="Calibri"/>
      <family val="2"/>
      <scheme val="minor"/>
    </font>
    <font>
      <strike/>
      <sz val="12"/>
      <color rgb="FF000000"/>
      <name val="Calibri"/>
      <family val="2"/>
      <scheme val="minor"/>
    </font>
    <font>
      <u/>
      <sz val="12"/>
      <color theme="10"/>
      <name val="Calibri"/>
      <family val="2"/>
    </font>
    <font>
      <sz val="14"/>
      <color rgb="FFFF0000"/>
      <name val="Calibri"/>
      <family val="2"/>
      <scheme val="minor"/>
    </font>
    <font>
      <u/>
      <sz val="14"/>
      <color theme="10"/>
      <name val="Calibri"/>
      <family val="2"/>
    </font>
    <font>
      <b/>
      <sz val="40"/>
      <color rgb="FFFF0000"/>
      <name val="Calibri"/>
      <family val="2"/>
      <scheme val="minor"/>
    </font>
    <font>
      <b/>
      <sz val="40"/>
      <name val="Calibri"/>
      <family val="2"/>
      <scheme val="minor"/>
    </font>
    <font>
      <b/>
      <sz val="22"/>
      <color theme="1"/>
      <name val="Calibri"/>
      <family val="2"/>
      <scheme val="minor"/>
    </font>
  </fonts>
  <fills count="15">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8"/>
        <bgColor indexed="64"/>
      </patternFill>
    </fill>
    <fill>
      <patternFill patternType="solid">
        <fgColor theme="9" tint="0.79998168889431442"/>
        <bgColor indexed="64"/>
      </patternFill>
    </fill>
    <fill>
      <patternFill patternType="solid">
        <fgColor rgb="FF7030A0"/>
        <bgColor indexed="64"/>
      </patternFill>
    </fill>
  </fills>
  <borders count="5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s>
  <cellStyleXfs count="5">
    <xf numFmtId="0" fontId="0" fillId="0" borderId="0"/>
    <xf numFmtId="0" fontId="1" fillId="0" borderId="0"/>
    <xf numFmtId="9" fontId="9"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cellStyleXfs>
  <cellXfs count="380">
    <xf numFmtId="0" fontId="0" fillId="0" borderId="0" xfId="0"/>
    <xf numFmtId="0" fontId="3" fillId="0" borderId="0" xfId="0" applyFont="1" applyAlignment="1">
      <alignment horizontal="center"/>
    </xf>
    <xf numFmtId="0" fontId="6" fillId="0" borderId="0" xfId="0" applyFont="1" applyBorder="1" applyAlignment="1">
      <alignment horizontal="center"/>
    </xf>
    <xf numFmtId="0" fontId="6" fillId="0" borderId="0" xfId="0" applyFont="1" applyBorder="1" applyAlignment="1">
      <alignment horizontal="center" wrapText="1"/>
    </xf>
    <xf numFmtId="0" fontId="4" fillId="0" borderId="0" xfId="0" applyFont="1" applyBorder="1" applyAlignment="1">
      <alignment horizontal="center" vertical="center"/>
    </xf>
    <xf numFmtId="0" fontId="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applyAlignment="1">
      <alignment horizontal="center"/>
    </xf>
    <xf numFmtId="0" fontId="5" fillId="0" borderId="0" xfId="0" applyFont="1" applyBorder="1" applyAlignment="1">
      <alignment horizontal="center" vertical="center"/>
    </xf>
    <xf numFmtId="0" fontId="4" fillId="0" borderId="0" xfId="0" applyFont="1" applyBorder="1" applyAlignment="1">
      <alignment horizontal="center"/>
    </xf>
    <xf numFmtId="0" fontId="2" fillId="0" borderId="0" xfId="0" applyFont="1" applyBorder="1" applyAlignment="1">
      <alignment horizontal="center"/>
    </xf>
    <xf numFmtId="0" fontId="3" fillId="2" borderId="22"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6" fillId="0" borderId="22" xfId="0" applyFont="1" applyBorder="1" applyAlignment="1">
      <alignment horizontal="center" vertical="center" wrapText="1"/>
    </xf>
    <xf numFmtId="0" fontId="6" fillId="0" borderId="24" xfId="0" applyFont="1" applyBorder="1" applyAlignment="1">
      <alignment horizontal="center" vertical="center" wrapText="1"/>
    </xf>
    <xf numFmtId="0" fontId="3" fillId="2" borderId="0" xfId="0" applyFont="1" applyFill="1" applyBorder="1" applyAlignment="1">
      <alignment horizontal="center" vertical="center" wrapText="1"/>
    </xf>
    <xf numFmtId="0" fontId="6" fillId="0" borderId="25" xfId="0" applyFont="1" applyBorder="1" applyAlignment="1">
      <alignment horizontal="center" vertical="center" wrapText="1"/>
    </xf>
    <xf numFmtId="0" fontId="4" fillId="4" borderId="26"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2" fillId="4" borderId="2" xfId="0" applyFont="1" applyFill="1" applyBorder="1" applyAlignment="1" applyProtection="1">
      <alignment horizontal="center" vertical="center" wrapText="1"/>
      <protection locked="0"/>
    </xf>
    <xf numFmtId="0" fontId="2" fillId="4" borderId="3" xfId="0" applyFont="1" applyFill="1" applyBorder="1" applyAlignment="1" applyProtection="1">
      <alignment horizontal="center" vertical="center" wrapText="1"/>
      <protection locked="0"/>
    </xf>
    <xf numFmtId="0" fontId="4" fillId="2" borderId="18" xfId="0" applyFont="1" applyFill="1" applyBorder="1" applyAlignment="1">
      <alignment horizontal="center" vertical="center" wrapText="1"/>
    </xf>
    <xf numFmtId="2" fontId="2" fillId="4" borderId="25" xfId="0" applyNumberFormat="1"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0" borderId="0" xfId="0" applyFont="1" applyAlignment="1">
      <alignment horizontal="center" vertical="center" wrapText="1"/>
    </xf>
    <xf numFmtId="0" fontId="3" fillId="0" borderId="0" xfId="0" applyFont="1" applyFill="1" applyAlignment="1">
      <alignment vertical="center" wrapText="1"/>
    </xf>
    <xf numFmtId="0" fontId="3" fillId="0" borderId="0" xfId="0" applyFont="1" applyAlignment="1">
      <alignment vertical="center" wrapText="1"/>
    </xf>
    <xf numFmtId="0" fontId="6" fillId="0" borderId="0" xfId="0" applyFont="1" applyFill="1" applyAlignment="1">
      <alignment vertical="center" wrapText="1"/>
    </xf>
    <xf numFmtId="0" fontId="6" fillId="2" borderId="0" xfId="0" applyFont="1" applyFill="1" applyAlignment="1">
      <alignment vertical="center" wrapText="1"/>
    </xf>
    <xf numFmtId="0" fontId="3" fillId="3" borderId="8" xfId="0" applyFont="1" applyFill="1" applyBorder="1" applyAlignment="1">
      <alignment horizontal="center" vertical="center" wrapText="1"/>
    </xf>
    <xf numFmtId="0" fontId="3" fillId="3" borderId="0" xfId="0" applyFont="1" applyFill="1" applyAlignment="1">
      <alignment vertical="center" wrapText="1"/>
    </xf>
    <xf numFmtId="0" fontId="3" fillId="4" borderId="8" xfId="0" applyFont="1" applyFill="1" applyBorder="1" applyAlignment="1">
      <alignment horizontal="center" vertical="center" wrapText="1"/>
    </xf>
    <xf numFmtId="0" fontId="3" fillId="4" borderId="8" xfId="0" quotePrefix="1" applyFont="1" applyFill="1" applyBorder="1" applyAlignment="1">
      <alignment horizontal="center" vertical="center" wrapText="1"/>
    </xf>
    <xf numFmtId="0" fontId="7" fillId="4" borderId="8"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4" borderId="0" xfId="0" applyFont="1" applyFill="1" applyAlignment="1">
      <alignment vertical="center" wrapText="1"/>
    </xf>
    <xf numFmtId="0" fontId="3" fillId="7" borderId="0" xfId="0" applyFont="1" applyFill="1" applyAlignment="1">
      <alignment vertical="center" wrapText="1"/>
    </xf>
    <xf numFmtId="0" fontId="3" fillId="3" borderId="8" xfId="0" quotePrefix="1" applyFont="1" applyFill="1" applyBorder="1" applyAlignment="1">
      <alignment horizontal="center" vertical="center" wrapText="1"/>
    </xf>
    <xf numFmtId="0" fontId="14" fillId="0" borderId="0" xfId="0" applyFont="1" applyAlignment="1">
      <alignment horizontal="center" vertical="center" wrapText="1"/>
    </xf>
    <xf numFmtId="0" fontId="17" fillId="2" borderId="8" xfId="0" applyFont="1" applyFill="1" applyBorder="1" applyAlignment="1">
      <alignment horizontal="center" vertical="center" wrapText="1"/>
    </xf>
    <xf numFmtId="0" fontId="4" fillId="0" borderId="8"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14" fillId="0" borderId="0" xfId="0" applyFont="1" applyBorder="1" applyAlignment="1">
      <alignment horizontal="center" vertical="center" wrapText="1"/>
    </xf>
    <xf numFmtId="0" fontId="3" fillId="2" borderId="8" xfId="0" quotePrefix="1" applyFont="1" applyFill="1" applyBorder="1" applyAlignment="1">
      <alignment horizontal="center" vertical="center" wrapText="1"/>
    </xf>
    <xf numFmtId="0" fontId="3" fillId="9" borderId="8" xfId="0" applyFont="1" applyFill="1" applyBorder="1" applyAlignment="1">
      <alignment horizontal="center" vertical="center" wrapText="1"/>
    </xf>
    <xf numFmtId="0" fontId="3" fillId="9" borderId="8" xfId="0" quotePrefix="1" applyFont="1" applyFill="1" applyBorder="1" applyAlignment="1">
      <alignment horizontal="center" vertical="center" wrapText="1"/>
    </xf>
    <xf numFmtId="0" fontId="2" fillId="0" borderId="0" xfId="0" applyFont="1" applyAlignment="1">
      <alignment horizontal="center"/>
    </xf>
    <xf numFmtId="0" fontId="20" fillId="0" borderId="0" xfId="0" applyFont="1" applyFill="1" applyAlignment="1">
      <alignment vertical="center" wrapText="1"/>
    </xf>
    <xf numFmtId="0" fontId="20" fillId="0" borderId="0" xfId="0" applyFont="1" applyAlignment="1">
      <alignment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3" fillId="0" borderId="0" xfId="0" applyFont="1" applyBorder="1" applyAlignment="1">
      <alignment horizontal="center" wrapText="1"/>
    </xf>
    <xf numFmtId="0" fontId="2" fillId="0" borderId="0" xfId="0" applyFont="1" applyBorder="1" applyAlignment="1">
      <alignment horizontal="center" vertical="center" wrapText="1"/>
    </xf>
    <xf numFmtId="0" fontId="4" fillId="0" borderId="9"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7" fillId="0" borderId="0" xfId="0" applyFont="1" applyBorder="1" applyAlignment="1">
      <alignment horizontal="center"/>
    </xf>
    <xf numFmtId="0" fontId="4" fillId="0" borderId="8" xfId="0" applyFont="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2" fillId="4" borderId="3" xfId="0" applyFont="1" applyFill="1" applyBorder="1" applyAlignment="1" applyProtection="1">
      <alignment horizontal="center" vertical="center" wrapText="1"/>
    </xf>
    <xf numFmtId="2" fontId="2" fillId="4" borderId="25" xfId="0" applyNumberFormat="1" applyFont="1" applyFill="1" applyBorder="1" applyAlignment="1" applyProtection="1">
      <alignment horizontal="center" vertical="center" wrapText="1"/>
    </xf>
    <xf numFmtId="0" fontId="6" fillId="0" borderId="22" xfId="0" applyFont="1" applyBorder="1" applyAlignment="1" applyProtection="1">
      <alignment horizontal="center" vertical="center" wrapText="1"/>
    </xf>
    <xf numFmtId="0" fontId="6" fillId="0" borderId="24" xfId="0" applyFont="1" applyBorder="1" applyAlignment="1" applyProtection="1">
      <alignment horizontal="center" vertical="center" wrapText="1"/>
    </xf>
    <xf numFmtId="0" fontId="6" fillId="0" borderId="0" xfId="0" applyFont="1" applyBorder="1" applyAlignment="1" applyProtection="1">
      <alignment horizontal="center" wrapText="1"/>
    </xf>
    <xf numFmtId="0" fontId="6" fillId="0" borderId="0" xfId="0" applyFont="1" applyBorder="1" applyAlignment="1" applyProtection="1">
      <alignment horizontal="center"/>
    </xf>
    <xf numFmtId="0" fontId="2" fillId="0" borderId="0" xfId="0" applyFont="1" applyBorder="1" applyAlignment="1" applyProtection="1">
      <alignment horizontal="center"/>
    </xf>
    <xf numFmtId="0" fontId="3" fillId="6" borderId="8" xfId="0" applyFont="1" applyFill="1" applyBorder="1" applyAlignment="1">
      <alignment horizontal="center" vertical="center" wrapText="1"/>
    </xf>
    <xf numFmtId="0" fontId="12" fillId="6" borderId="8"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2" fillId="0" borderId="8"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1" fillId="0" borderId="0" xfId="0" applyFont="1"/>
    <xf numFmtId="0" fontId="22" fillId="0" borderId="0" xfId="0" applyFont="1"/>
    <xf numFmtId="0" fontId="0" fillId="0" borderId="33" xfId="0" applyBorder="1"/>
    <xf numFmtId="0" fontId="0" fillId="0" borderId="34" xfId="0" applyBorder="1"/>
    <xf numFmtId="0" fontId="0" fillId="0" borderId="34" xfId="0" applyBorder="1" applyAlignment="1">
      <alignment horizontal="center" vertical="center"/>
    </xf>
    <xf numFmtId="0" fontId="0" fillId="0" borderId="34" xfId="0" quotePrefix="1" applyBorder="1" applyAlignment="1">
      <alignment horizontal="center" vertical="center"/>
    </xf>
    <xf numFmtId="0" fontId="0" fillId="0" borderId="34" xfId="0" applyBorder="1" applyAlignment="1">
      <alignment horizontal="left" vertical="center"/>
    </xf>
    <xf numFmtId="0" fontId="0" fillId="0" borderId="35" xfId="0" applyBorder="1" applyAlignment="1">
      <alignment horizontal="center" vertical="center"/>
    </xf>
    <xf numFmtId="0" fontId="0" fillId="0" borderId="36" xfId="0" applyBorder="1"/>
    <xf numFmtId="0" fontId="0" fillId="0" borderId="37" xfId="0" applyBorder="1"/>
    <xf numFmtId="0" fontId="0" fillId="0" borderId="38" xfId="0" applyBorder="1"/>
    <xf numFmtId="0" fontId="21" fillId="0" borderId="16" xfId="0" applyFont="1" applyBorder="1"/>
    <xf numFmtId="0" fontId="0" fillId="0" borderId="31" xfId="0" applyBorder="1"/>
    <xf numFmtId="0" fontId="0" fillId="0" borderId="32" xfId="0" applyBorder="1"/>
    <xf numFmtId="0" fontId="0" fillId="0" borderId="16" xfId="0" applyBorder="1"/>
    <xf numFmtId="0" fontId="0" fillId="0" borderId="31" xfId="0" applyBorder="1" applyAlignment="1">
      <alignment horizontal="center" vertical="center"/>
    </xf>
    <xf numFmtId="0" fontId="0" fillId="0" borderId="31" xfId="0" quotePrefix="1" applyBorder="1" applyAlignment="1">
      <alignment horizontal="center" vertical="center"/>
    </xf>
    <xf numFmtId="0" fontId="0" fillId="0" borderId="31" xfId="0" applyBorder="1" applyAlignment="1">
      <alignment horizontal="left" vertical="center"/>
    </xf>
    <xf numFmtId="0" fontId="0" fillId="0" borderId="32" xfId="0" applyBorder="1" applyAlignment="1">
      <alignment horizontal="center" vertical="center"/>
    </xf>
    <xf numFmtId="0" fontId="21" fillId="0" borderId="33" xfId="0" applyFont="1" applyBorder="1"/>
    <xf numFmtId="0" fontId="0" fillId="0" borderId="35" xfId="0" applyBorder="1"/>
    <xf numFmtId="0" fontId="21" fillId="0" borderId="36" xfId="0" applyFont="1" applyBorder="1"/>
    <xf numFmtId="0" fontId="0" fillId="0" borderId="31" xfId="0" quotePrefix="1" applyBorder="1"/>
    <xf numFmtId="0" fontId="0" fillId="0" borderId="34" xfId="0" quotePrefix="1" applyBorder="1"/>
    <xf numFmtId="0" fontId="0" fillId="0" borderId="39" xfId="0" applyBorder="1"/>
    <xf numFmtId="0" fontId="0" fillId="0" borderId="0" xfId="0" applyBorder="1"/>
    <xf numFmtId="0" fontId="0" fillId="0" borderId="40" xfId="0" applyBorder="1"/>
    <xf numFmtId="0" fontId="23"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27" fillId="0" borderId="0" xfId="0" applyFont="1" applyAlignment="1">
      <alignment vertical="center"/>
    </xf>
    <xf numFmtId="0" fontId="28" fillId="0" borderId="0" xfId="0" applyFont="1" applyAlignment="1"/>
    <xf numFmtId="0" fontId="30" fillId="0" borderId="0" xfId="0" applyFont="1" applyAlignment="1">
      <alignment vertical="center"/>
    </xf>
    <xf numFmtId="0" fontId="27" fillId="0" borderId="0" xfId="0" applyFont="1" applyAlignment="1"/>
    <xf numFmtId="0" fontId="31" fillId="0" borderId="0" xfId="0" applyFont="1" applyAlignment="1"/>
    <xf numFmtId="0" fontId="23" fillId="0" borderId="0" xfId="0" applyFont="1" applyAlignment="1"/>
    <xf numFmtId="0" fontId="29" fillId="0" borderId="0" xfId="3" applyFont="1" applyAlignment="1" applyProtection="1">
      <alignment horizontal="left" vertical="center"/>
    </xf>
    <xf numFmtId="0" fontId="26" fillId="0" borderId="0" xfId="0" applyFont="1" applyAlignment="1"/>
    <xf numFmtId="0" fontId="24" fillId="0" borderId="0" xfId="0" applyFont="1" applyAlignment="1"/>
    <xf numFmtId="0" fontId="26" fillId="4" borderId="28" xfId="0" applyFont="1" applyFill="1" applyBorder="1" applyAlignment="1">
      <alignment vertical="center"/>
    </xf>
    <xf numFmtId="0" fontId="31" fillId="4" borderId="29" xfId="0" applyFont="1" applyFill="1" applyBorder="1" applyAlignment="1"/>
    <xf numFmtId="0" fontId="32" fillId="4" borderId="29" xfId="3" applyFont="1" applyFill="1" applyBorder="1" applyAlignment="1" applyProtection="1"/>
    <xf numFmtId="0" fontId="31" fillId="4" borderId="30" xfId="0" applyFont="1" applyFill="1" applyBorder="1" applyAlignment="1"/>
    <xf numFmtId="0" fontId="28" fillId="4" borderId="29" xfId="0" applyFont="1" applyFill="1" applyBorder="1" applyAlignment="1"/>
    <xf numFmtId="0" fontId="29" fillId="4" borderId="29" xfId="3" applyFont="1" applyFill="1" applyBorder="1" applyAlignment="1" applyProtection="1"/>
    <xf numFmtId="0" fontId="28" fillId="4" borderId="30" xfId="0" applyFont="1" applyFill="1" applyBorder="1" applyAlignment="1"/>
    <xf numFmtId="0" fontId="2" fillId="4" borderId="2" xfId="0" applyFont="1" applyFill="1" applyBorder="1" applyAlignment="1">
      <alignment horizontal="center" vertical="center" wrapText="1"/>
    </xf>
    <xf numFmtId="0" fontId="3" fillId="0" borderId="0" xfId="0" applyFont="1" applyAlignment="1">
      <alignment horizontal="center" wrapText="1"/>
    </xf>
    <xf numFmtId="0" fontId="5" fillId="0" borderId="0" xfId="0" applyFont="1" applyBorder="1" applyAlignment="1">
      <alignment horizontal="center" vertical="center" wrapText="1"/>
    </xf>
    <xf numFmtId="0" fontId="3" fillId="2" borderId="24" xfId="0" applyFont="1" applyFill="1" applyBorder="1" applyAlignment="1">
      <alignment horizontal="center" vertical="center" wrapText="1"/>
    </xf>
    <xf numFmtId="0" fontId="2" fillId="4" borderId="1" xfId="0" applyFont="1" applyFill="1" applyBorder="1" applyAlignment="1" applyProtection="1">
      <alignment horizontal="center" vertical="center" wrapText="1"/>
    </xf>
    <xf numFmtId="0" fontId="6" fillId="4" borderId="2" xfId="0" applyFont="1" applyFill="1" applyBorder="1" applyAlignment="1" applyProtection="1">
      <alignment horizontal="center" vertical="center" wrapText="1"/>
    </xf>
    <xf numFmtId="0" fontId="2" fillId="4" borderId="4" xfId="0" applyFont="1" applyFill="1" applyBorder="1" applyAlignment="1" applyProtection="1">
      <alignment horizontal="center" vertical="center" wrapText="1"/>
    </xf>
    <xf numFmtId="0" fontId="3" fillId="0" borderId="8" xfId="0" applyFont="1" applyBorder="1" applyAlignment="1" applyProtection="1">
      <alignment horizontal="center" vertical="center" wrapText="1"/>
    </xf>
    <xf numFmtId="0" fontId="4" fillId="0" borderId="27" xfId="0" applyFont="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xf>
    <xf numFmtId="0" fontId="4" fillId="0" borderId="27" xfId="0" applyFont="1" applyBorder="1" applyAlignment="1" applyProtection="1">
      <alignment horizontal="center" vertical="center" wrapText="1"/>
    </xf>
    <xf numFmtId="0" fontId="2"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3" fillId="10" borderId="8" xfId="0" applyFont="1" applyFill="1" applyBorder="1" applyAlignment="1">
      <alignment horizontal="center" vertical="center" wrapText="1"/>
    </xf>
    <xf numFmtId="0" fontId="2" fillId="0" borderId="0" xfId="0" applyFont="1" applyFill="1" applyAlignment="1">
      <alignment horizontal="center"/>
    </xf>
    <xf numFmtId="0" fontId="6"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2" fontId="2" fillId="0" borderId="0" xfId="0" applyNumberFormat="1" applyFont="1" applyFill="1" applyBorder="1" applyAlignment="1">
      <alignment horizontal="center" vertical="center" wrapText="1"/>
    </xf>
    <xf numFmtId="2" fontId="2" fillId="0" borderId="0" xfId="0" applyNumberFormat="1" applyFont="1" applyFill="1" applyBorder="1" applyAlignment="1" applyProtection="1">
      <alignment horizontal="center" vertical="center" wrapText="1"/>
    </xf>
    <xf numFmtId="0" fontId="3" fillId="0" borderId="0" xfId="0" applyFont="1" applyFill="1" applyBorder="1" applyAlignment="1">
      <alignment horizontal="center"/>
    </xf>
    <xf numFmtId="0" fontId="2" fillId="0" borderId="0" xfId="0" applyFont="1" applyFill="1" applyAlignment="1" applyProtection="1">
      <alignment horizontal="center"/>
      <protection locked="0"/>
    </xf>
    <xf numFmtId="0" fontId="6"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2" fontId="2" fillId="4" borderId="25" xfId="0" applyNumberFormat="1" applyFont="1" applyFill="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3" fillId="0" borderId="0" xfId="0" applyFont="1" applyFill="1" applyBorder="1" applyAlignment="1" applyProtection="1">
      <alignment horizontal="center"/>
      <protection locked="0"/>
    </xf>
    <xf numFmtId="0" fontId="4" fillId="0" borderId="26" xfId="0" applyFont="1" applyBorder="1" applyAlignment="1" applyProtection="1">
      <alignment horizontal="center" vertical="center" wrapText="1"/>
      <protection locked="0"/>
    </xf>
    <xf numFmtId="0" fontId="4" fillId="4" borderId="18" xfId="0" applyFont="1" applyFill="1" applyBorder="1" applyAlignment="1" applyProtection="1">
      <alignment horizontal="center" vertical="center" wrapText="1"/>
      <protection locked="0"/>
    </xf>
    <xf numFmtId="0" fontId="2" fillId="5" borderId="8"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8" xfId="0" applyFont="1" applyFill="1" applyBorder="1" applyAlignment="1" applyProtection="1">
      <alignment horizontal="center" vertical="center" wrapText="1"/>
    </xf>
    <xf numFmtId="0" fontId="17" fillId="2" borderId="8" xfId="0" applyFont="1" applyFill="1" applyBorder="1" applyAlignment="1">
      <alignment horizontal="center" vertical="center" wrapText="1"/>
    </xf>
    <xf numFmtId="0" fontId="2" fillId="5" borderId="6" xfId="0"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2" fillId="5" borderId="15" xfId="0" applyFont="1" applyFill="1" applyBorder="1" applyAlignment="1" applyProtection="1">
      <alignment horizontal="center" vertical="center" wrapText="1"/>
    </xf>
    <xf numFmtId="0" fontId="6" fillId="0" borderId="0" xfId="0" applyFont="1" applyBorder="1" applyAlignment="1">
      <alignment horizontal="center" vertical="center" wrapText="1"/>
    </xf>
    <xf numFmtId="0" fontId="3" fillId="0" borderId="0" xfId="0" applyFont="1" applyFill="1" applyBorder="1" applyAlignment="1" applyProtection="1">
      <alignment horizontal="center" vertical="center"/>
      <protection locked="0"/>
    </xf>
    <xf numFmtId="0" fontId="2" fillId="0" borderId="0" xfId="0" applyFont="1" applyAlignment="1">
      <alignment horizontal="center" vertical="center" wrapText="1"/>
    </xf>
    <xf numFmtId="0" fontId="7" fillId="0" borderId="0" xfId="0" applyFont="1" applyBorder="1" applyAlignment="1">
      <alignment horizontal="center" vertical="center" wrapText="1"/>
    </xf>
    <xf numFmtId="0" fontId="4" fillId="5" borderId="0" xfId="0" applyFont="1" applyFill="1" applyBorder="1" applyAlignment="1">
      <alignment horizontal="center" vertical="center" wrapText="1"/>
    </xf>
    <xf numFmtId="0" fontId="33" fillId="0" borderId="0" xfId="0" applyFont="1" applyFill="1" applyAlignment="1">
      <alignment vertical="center" wrapText="1"/>
    </xf>
    <xf numFmtId="0" fontId="33" fillId="4" borderId="0" xfId="0" applyFont="1" applyFill="1" applyAlignment="1">
      <alignment vertical="center" wrapText="1"/>
    </xf>
    <xf numFmtId="0" fontId="3" fillId="6" borderId="8" xfId="0" quotePrefix="1" applyFont="1" applyFill="1" applyBorder="1" applyAlignment="1">
      <alignment horizontal="center" vertical="center" wrapText="1"/>
    </xf>
    <xf numFmtId="0" fontId="3" fillId="11" borderId="0" xfId="0" applyFont="1" applyFill="1" applyBorder="1" applyAlignment="1">
      <alignment horizontal="center" vertical="center" wrapText="1"/>
    </xf>
    <xf numFmtId="0" fontId="34" fillId="0" borderId="0" xfId="0" applyFont="1" applyAlignment="1">
      <alignment horizontal="center"/>
    </xf>
    <xf numFmtId="0" fontId="35" fillId="0" borderId="0" xfId="0" applyFont="1" applyAlignment="1">
      <alignment horizontal="center"/>
    </xf>
    <xf numFmtId="0" fontId="35" fillId="0" borderId="0" xfId="0" applyFont="1" applyBorder="1" applyAlignment="1">
      <alignment horizontal="center"/>
    </xf>
    <xf numFmtId="0" fontId="34" fillId="0" borderId="0" xfId="0" applyFont="1" applyBorder="1" applyAlignment="1">
      <alignment horizontal="center"/>
    </xf>
    <xf numFmtId="0" fontId="35" fillId="0" borderId="0" xfId="0" applyFont="1" applyBorder="1" applyAlignment="1">
      <alignment horizontal="center" vertical="center"/>
    </xf>
    <xf numFmtId="0" fontId="20" fillId="0" borderId="0" xfId="0" applyFont="1" applyAlignment="1">
      <alignment horizontal="left" vertical="center" wrapText="1"/>
    </xf>
    <xf numFmtId="0" fontId="20" fillId="0" borderId="8" xfId="0" applyFont="1" applyBorder="1" applyAlignment="1" applyProtection="1">
      <alignment horizontal="left" vertical="center" wrapText="1"/>
      <protection locked="0"/>
    </xf>
    <xf numFmtId="0" fontId="20" fillId="0" borderId="0" xfId="0" applyFont="1"/>
    <xf numFmtId="0" fontId="37" fillId="0" borderId="0" xfId="0" applyFont="1"/>
    <xf numFmtId="0" fontId="10" fillId="0" borderId="0" xfId="3" applyAlignment="1" applyProtection="1"/>
    <xf numFmtId="0" fontId="19" fillId="0" borderId="8" xfId="0" applyFont="1" applyBorder="1" applyAlignment="1">
      <alignment horizontal="center" vertical="center" wrapText="1"/>
    </xf>
    <xf numFmtId="0" fontId="38" fillId="0" borderId="0" xfId="0" applyFont="1" applyFill="1" applyBorder="1"/>
    <xf numFmtId="0" fontId="39" fillId="0" borderId="4" xfId="0" applyFont="1" applyBorder="1"/>
    <xf numFmtId="0" fontId="39" fillId="0" borderId="0" xfId="0" applyFont="1" applyBorder="1"/>
    <xf numFmtId="0" fontId="39" fillId="0" borderId="43" xfId="0" applyFont="1" applyBorder="1"/>
    <xf numFmtId="0" fontId="39" fillId="0" borderId="13" xfId="0" applyFont="1" applyBorder="1"/>
    <xf numFmtId="0" fontId="39" fillId="0" borderId="48" xfId="0" applyFont="1" applyBorder="1"/>
    <xf numFmtId="0" fontId="39" fillId="0" borderId="49" xfId="0" applyFont="1" applyBorder="1"/>
    <xf numFmtId="0" fontId="2" fillId="0" borderId="0" xfId="0" applyFont="1" applyAlignment="1">
      <alignment horizontal="center"/>
    </xf>
    <xf numFmtId="0" fontId="14" fillId="0" borderId="0" xfId="0" applyFont="1" applyAlignment="1">
      <alignment horizontal="left" vertical="center" wrapText="1"/>
    </xf>
    <xf numFmtId="0" fontId="20" fillId="0" borderId="0" xfId="0" applyFont="1" applyAlignment="1">
      <alignment vertical="center"/>
    </xf>
    <xf numFmtId="0" fontId="41" fillId="0" borderId="0" xfId="0" applyFont="1" applyAlignment="1">
      <alignment horizontal="left" vertical="center" wrapText="1"/>
    </xf>
    <xf numFmtId="0" fontId="2" fillId="5" borderId="8"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3" fillId="12" borderId="8" xfId="0" applyFont="1" applyFill="1" applyBorder="1" applyAlignment="1">
      <alignment horizontal="center" vertical="center" wrapText="1"/>
    </xf>
    <xf numFmtId="0" fontId="42" fillId="0" borderId="0" xfId="0" applyFont="1" applyAlignment="1">
      <alignment horizontal="center"/>
    </xf>
    <xf numFmtId="0" fontId="42" fillId="0" borderId="0" xfId="0" applyFont="1" applyAlignment="1">
      <alignment horizontal="left"/>
    </xf>
    <xf numFmtId="0" fontId="3" fillId="0" borderId="0" xfId="0" applyFont="1" applyAlignment="1">
      <alignment horizontal="left"/>
    </xf>
    <xf numFmtId="0" fontId="3" fillId="2" borderId="0" xfId="0" applyFont="1" applyFill="1" applyAlignment="1">
      <alignment vertical="center" wrapText="1"/>
    </xf>
    <xf numFmtId="0" fontId="4" fillId="13" borderId="8" xfId="0" applyFont="1" applyFill="1" applyBorder="1" applyAlignment="1" applyProtection="1">
      <alignment horizontal="center" vertical="center" wrapText="1"/>
    </xf>
    <xf numFmtId="0" fontId="3" fillId="13" borderId="8" xfId="0" applyFont="1" applyFill="1" applyBorder="1" applyAlignment="1" applyProtection="1">
      <alignment horizontal="center" vertical="center" wrapText="1"/>
    </xf>
    <xf numFmtId="0" fontId="2" fillId="5" borderId="6" xfId="0" applyFont="1" applyFill="1" applyBorder="1" applyAlignment="1" applyProtection="1">
      <alignment horizontal="center" vertical="center"/>
    </xf>
    <xf numFmtId="0" fontId="2" fillId="5" borderId="6" xfId="0" applyFont="1" applyFill="1" applyBorder="1" applyAlignment="1">
      <alignment horizontal="center" vertical="center" wrapText="1"/>
    </xf>
    <xf numFmtId="0" fontId="2" fillId="5" borderId="6" xfId="0" applyFont="1" applyFill="1" applyBorder="1" applyAlignment="1">
      <alignment horizontal="center" vertical="center"/>
    </xf>
    <xf numFmtId="0" fontId="2" fillId="5" borderId="15" xfId="0" applyFont="1" applyFill="1" applyBorder="1" applyAlignment="1">
      <alignment horizontal="center" vertical="center"/>
    </xf>
    <xf numFmtId="0" fontId="3" fillId="5" borderId="8" xfId="0" applyFont="1" applyFill="1" applyBorder="1" applyAlignment="1">
      <alignment horizontal="center" vertical="center" wrapText="1"/>
    </xf>
    <xf numFmtId="0" fontId="3" fillId="5" borderId="0" xfId="0" applyFont="1" applyFill="1" applyAlignment="1">
      <alignment vertical="center" wrapText="1"/>
    </xf>
    <xf numFmtId="0" fontId="3" fillId="5" borderId="0" xfId="0" applyFont="1" applyFill="1" applyBorder="1" applyAlignment="1">
      <alignment horizontal="center" vertical="center" wrapText="1"/>
    </xf>
    <xf numFmtId="0" fontId="3" fillId="5" borderId="8" xfId="0" quotePrefix="1" applyFont="1" applyFill="1" applyBorder="1" applyAlignment="1">
      <alignment horizontal="center" vertical="center" wrapText="1"/>
    </xf>
    <xf numFmtId="0" fontId="3" fillId="6" borderId="0" xfId="0" applyFont="1" applyFill="1" applyAlignment="1">
      <alignment vertical="center" wrapText="1"/>
    </xf>
    <xf numFmtId="0" fontId="3" fillId="14" borderId="8" xfId="0" applyFont="1" applyFill="1" applyBorder="1" applyAlignment="1">
      <alignment horizontal="center" vertical="center" wrapText="1"/>
    </xf>
    <xf numFmtId="0" fontId="3" fillId="0" borderId="8" xfId="0" applyFont="1" applyBorder="1" applyAlignment="1">
      <alignment horizontal="center" vertical="center" wrapText="1"/>
    </xf>
    <xf numFmtId="0" fontId="3" fillId="14" borderId="8" xfId="0" quotePrefix="1" applyFont="1" applyFill="1" applyBorder="1" applyAlignment="1">
      <alignment horizontal="center" vertical="center" wrapText="1"/>
    </xf>
    <xf numFmtId="0" fontId="34" fillId="4" borderId="0" xfId="0" applyFont="1" applyFill="1" applyBorder="1" applyAlignment="1">
      <alignment horizontal="center" vertical="center" textRotation="90"/>
    </xf>
    <xf numFmtId="0" fontId="2" fillId="4" borderId="0" xfId="0" applyFont="1" applyFill="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0" xfId="0" applyFont="1" applyBorder="1" applyAlignment="1" applyProtection="1">
      <alignment horizontal="center" vertical="center" wrapText="1"/>
      <protection locked="0"/>
    </xf>
    <xf numFmtId="0" fontId="6" fillId="4" borderId="1" xfId="0" applyFont="1" applyFill="1" applyBorder="1" applyAlignment="1" applyProtection="1">
      <alignment horizontal="center" vertical="center" wrapText="1"/>
    </xf>
    <xf numFmtId="0" fontId="4" fillId="0" borderId="7" xfId="0" applyFont="1" applyBorder="1" applyAlignment="1" applyProtection="1">
      <alignment horizontal="center" vertical="center" wrapText="1"/>
    </xf>
    <xf numFmtId="0" fontId="4" fillId="13" borderId="7" xfId="0" applyFont="1" applyFill="1" applyBorder="1" applyAlignment="1" applyProtection="1">
      <alignment horizontal="center" vertical="center" wrapText="1"/>
    </xf>
    <xf numFmtId="0" fontId="4" fillId="0" borderId="10"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6" fillId="0" borderId="50" xfId="0" applyFont="1" applyBorder="1" applyAlignment="1">
      <alignment horizontal="center" vertical="center" wrapText="1"/>
    </xf>
    <xf numFmtId="0" fontId="3" fillId="8" borderId="8" xfId="0" applyFont="1" applyFill="1" applyBorder="1" applyAlignment="1">
      <alignment horizontal="center" vertical="center" wrapText="1"/>
    </xf>
    <xf numFmtId="0" fontId="12" fillId="4" borderId="8" xfId="0" applyFont="1" applyFill="1" applyBorder="1" applyAlignment="1" applyProtection="1">
      <alignment horizontal="center" vertical="center" wrapText="1"/>
    </xf>
    <xf numFmtId="0" fontId="2" fillId="5" borderId="8"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8" xfId="0" applyFont="1" applyFill="1" applyBorder="1" applyAlignment="1" applyProtection="1">
      <alignment horizontal="center" vertical="center" wrapText="1"/>
    </xf>
    <xf numFmtId="0" fontId="2" fillId="0" borderId="0" xfId="0" applyFont="1" applyAlignment="1">
      <alignment horizontal="center" vertical="center" wrapText="1"/>
    </xf>
    <xf numFmtId="0" fontId="2" fillId="5" borderId="6" xfId="0" applyFont="1" applyFill="1" applyBorder="1" applyAlignment="1" applyProtection="1">
      <alignment horizontal="center" vertical="center" wrapText="1"/>
    </xf>
    <xf numFmtId="0" fontId="2" fillId="5" borderId="15" xfId="0" applyFont="1" applyFill="1" applyBorder="1" applyAlignment="1" applyProtection="1">
      <alignment horizontal="center" vertical="center" wrapText="1"/>
    </xf>
    <xf numFmtId="0" fontId="11" fillId="4" borderId="28" xfId="0" applyFont="1" applyFill="1" applyBorder="1" applyAlignment="1">
      <alignment horizontal="center" vertical="center" wrapText="1"/>
    </xf>
    <xf numFmtId="0" fontId="33" fillId="4" borderId="8" xfId="0" applyFont="1" applyFill="1" applyBorder="1" applyAlignment="1">
      <alignment horizontal="center" vertical="center" wrapText="1"/>
    </xf>
    <xf numFmtId="0" fontId="47" fillId="4" borderId="8" xfId="0" applyFont="1" applyFill="1" applyBorder="1" applyAlignment="1">
      <alignment horizontal="center" vertical="center" wrapText="1"/>
    </xf>
    <xf numFmtId="0" fontId="33" fillId="12" borderId="8" xfId="0" applyFont="1" applyFill="1" applyBorder="1" applyAlignment="1">
      <alignment horizontal="center" vertical="center" wrapText="1"/>
    </xf>
    <xf numFmtId="0" fontId="33" fillId="4" borderId="8" xfId="0" quotePrefix="1" applyFont="1" applyFill="1" applyBorder="1" applyAlignment="1">
      <alignment horizontal="center" vertical="center" wrapText="1"/>
    </xf>
    <xf numFmtId="0" fontId="33" fillId="8" borderId="0" xfId="0" applyFont="1" applyFill="1" applyAlignment="1">
      <alignment vertical="center" wrapText="1"/>
    </xf>
    <xf numFmtId="0" fontId="33" fillId="2" borderId="8" xfId="0" applyFont="1" applyFill="1" applyBorder="1" applyAlignment="1">
      <alignment horizontal="center" vertical="center" wrapText="1"/>
    </xf>
    <xf numFmtId="0" fontId="33" fillId="0" borderId="0" xfId="0" applyFont="1" applyAlignment="1">
      <alignment vertical="center" wrapText="1"/>
    </xf>
    <xf numFmtId="0" fontId="33" fillId="6" borderId="8" xfId="0" applyFont="1" applyFill="1" applyBorder="1" applyAlignment="1">
      <alignment horizontal="center" vertical="center" wrapText="1"/>
    </xf>
    <xf numFmtId="0" fontId="33" fillId="6" borderId="0" xfId="0" applyFont="1" applyFill="1" applyAlignment="1">
      <alignment vertical="center" wrapText="1"/>
    </xf>
    <xf numFmtId="0" fontId="34" fillId="0" borderId="0" xfId="0" applyFont="1" applyAlignment="1">
      <alignment horizontal="center" wrapText="1"/>
    </xf>
    <xf numFmtId="0" fontId="2" fillId="0" borderId="0" xfId="0" applyFont="1" applyFill="1" applyAlignment="1" applyProtection="1">
      <alignment horizontal="center" wrapText="1"/>
      <protection locked="0"/>
    </xf>
    <xf numFmtId="0" fontId="35" fillId="0" borderId="0" xfId="0" applyFont="1" applyAlignment="1">
      <alignment horizontal="center" wrapText="1"/>
    </xf>
    <xf numFmtId="0" fontId="2" fillId="5" borderId="15" xfId="0" applyFont="1" applyFill="1" applyBorder="1" applyAlignment="1">
      <alignment horizontal="center" vertical="center" wrapText="1"/>
    </xf>
    <xf numFmtId="0" fontId="35" fillId="0" borderId="0" xfId="0" applyFont="1" applyBorder="1" applyAlignment="1">
      <alignment horizontal="center" wrapText="1"/>
    </xf>
    <xf numFmtId="0" fontId="4" fillId="0" borderId="0" xfId="0" applyFont="1" applyBorder="1" applyAlignment="1">
      <alignment horizontal="center" wrapText="1"/>
    </xf>
    <xf numFmtId="0" fontId="34" fillId="0" borderId="0" xfId="0" applyFont="1" applyBorder="1" applyAlignment="1">
      <alignment horizontal="center" wrapText="1"/>
    </xf>
    <xf numFmtId="0" fontId="2" fillId="0" borderId="0" xfId="0" applyFont="1" applyBorder="1" applyAlignment="1">
      <alignment horizontal="center" wrapText="1"/>
    </xf>
    <xf numFmtId="0" fontId="35" fillId="0" borderId="0" xfId="0" applyFont="1" applyBorder="1" applyAlignment="1">
      <alignment horizontal="center" vertical="center" wrapText="1"/>
    </xf>
    <xf numFmtId="0" fontId="0" fillId="0" borderId="0" xfId="0" applyAlignment="1">
      <alignment vertical="center" wrapText="1"/>
    </xf>
    <xf numFmtId="9" fontId="13" fillId="6" borderId="8" xfId="2" applyFont="1" applyFill="1" applyBorder="1" applyAlignment="1" applyProtection="1">
      <alignment horizontal="center" vertical="center" wrapText="1"/>
    </xf>
    <xf numFmtId="164" fontId="13" fillId="6" borderId="8" xfId="2" applyNumberFormat="1" applyFont="1" applyFill="1" applyBorder="1" applyAlignment="1" applyProtection="1">
      <alignment horizontal="center" vertical="center" wrapText="1"/>
    </xf>
    <xf numFmtId="9" fontId="13" fillId="0" borderId="8" xfId="2" applyFont="1" applyFill="1" applyBorder="1" applyAlignment="1" applyProtection="1">
      <alignment horizontal="center" vertical="center" wrapText="1"/>
    </xf>
    <xf numFmtId="164" fontId="13" fillId="0" borderId="8" xfId="2" applyNumberFormat="1" applyFont="1" applyFill="1" applyBorder="1" applyAlignment="1" applyProtection="1">
      <alignment horizontal="center" vertical="center" wrapText="1"/>
    </xf>
    <xf numFmtId="2" fontId="12" fillId="0" borderId="2" xfId="0" applyNumberFormat="1" applyFont="1" applyBorder="1" applyAlignment="1">
      <alignment vertical="center" wrapText="1"/>
    </xf>
    <xf numFmtId="0" fontId="12" fillId="0" borderId="3" xfId="0" applyFont="1" applyBorder="1" applyAlignment="1">
      <alignment vertical="center" wrapText="1"/>
    </xf>
    <xf numFmtId="2" fontId="12" fillId="0" borderId="48" xfId="0" applyNumberFormat="1" applyFont="1" applyBorder="1" applyAlignment="1">
      <alignment vertical="center" wrapText="1"/>
    </xf>
    <xf numFmtId="0" fontId="12" fillId="0" borderId="49" xfId="0" applyFont="1" applyBorder="1" applyAlignment="1">
      <alignment vertical="center" wrapText="1"/>
    </xf>
    <xf numFmtId="0" fontId="0" fillId="0" borderId="0" xfId="0" applyBorder="1" applyAlignment="1">
      <alignment vertical="center" wrapText="1"/>
    </xf>
    <xf numFmtId="0" fontId="6" fillId="5" borderId="0" xfId="0" applyFont="1" applyFill="1" applyBorder="1" applyAlignment="1">
      <alignment vertical="center" wrapText="1"/>
    </xf>
    <xf numFmtId="0" fontId="48" fillId="5" borderId="0" xfId="3" applyFont="1" applyFill="1" applyBorder="1" applyAlignment="1" applyProtection="1">
      <alignment vertical="center" wrapText="1"/>
    </xf>
    <xf numFmtId="0" fontId="11" fillId="4" borderId="18" xfId="0" applyFont="1" applyFill="1" applyBorder="1" applyAlignment="1">
      <alignment horizontal="center" vertical="center" wrapText="1"/>
    </xf>
    <xf numFmtId="0" fontId="12" fillId="0" borderId="19" xfId="0" applyFont="1" applyBorder="1" applyAlignment="1">
      <alignment vertical="center" wrapText="1"/>
    </xf>
    <xf numFmtId="0" fontId="50" fillId="0" borderId="37" xfId="3" applyFont="1" applyBorder="1" applyAlignment="1" applyProtection="1">
      <alignment horizontal="center" vertical="center" wrapText="1"/>
    </xf>
    <xf numFmtId="0" fontId="50" fillId="0" borderId="19" xfId="3" applyFont="1" applyBorder="1" applyAlignment="1" applyProtection="1">
      <alignment horizontal="center" vertical="center" wrapText="1"/>
    </xf>
    <xf numFmtId="0" fontId="12" fillId="0" borderId="20" xfId="0" applyFont="1" applyBorder="1" applyAlignment="1">
      <alignment vertical="center" wrapText="1"/>
    </xf>
    <xf numFmtId="0" fontId="50" fillId="0" borderId="31" xfId="3" applyFont="1" applyBorder="1" applyAlignment="1" applyProtection="1">
      <alignment horizontal="center" vertical="center" wrapText="1"/>
    </xf>
    <xf numFmtId="0" fontId="50" fillId="0" borderId="20" xfId="3" applyFont="1" applyBorder="1" applyAlignment="1" applyProtection="1">
      <alignment horizontal="center" vertical="center" wrapText="1"/>
    </xf>
    <xf numFmtId="0" fontId="12" fillId="0" borderId="20" xfId="0" applyFont="1" applyBorder="1" applyAlignment="1">
      <alignment horizontal="center" vertical="center" wrapText="1"/>
    </xf>
    <xf numFmtId="0" fontId="12" fillId="0" borderId="21" xfId="0" applyFont="1" applyBorder="1" applyAlignment="1">
      <alignment vertical="center" wrapText="1"/>
    </xf>
    <xf numFmtId="0" fontId="50" fillId="0" borderId="44" xfId="3" applyFont="1" applyBorder="1" applyAlignment="1" applyProtection="1">
      <alignment horizontal="center" vertical="center" wrapText="1"/>
    </xf>
    <xf numFmtId="0" fontId="12" fillId="0" borderId="21" xfId="0" applyFont="1" applyBorder="1" applyAlignment="1">
      <alignment horizontal="center" vertical="center" wrapText="1"/>
    </xf>
    <xf numFmtId="0" fontId="51" fillId="13"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xf>
    <xf numFmtId="0" fontId="2" fillId="0" borderId="0" xfId="0" applyFont="1" applyFill="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12" fillId="0" borderId="13" xfId="0" applyFont="1" applyBorder="1" applyAlignment="1">
      <alignment horizontal="center" vertical="center" wrapText="1"/>
    </xf>
    <xf numFmtId="0" fontId="12" fillId="0" borderId="48" xfId="0" applyFont="1" applyBorder="1" applyAlignment="1">
      <alignment horizontal="center" vertical="center" wrapText="1"/>
    </xf>
    <xf numFmtId="0" fontId="12" fillId="4" borderId="28" xfId="0" applyFont="1" applyFill="1" applyBorder="1" applyAlignment="1">
      <alignment horizontal="center" vertical="center" wrapText="1"/>
    </xf>
    <xf numFmtId="0" fontId="12" fillId="4" borderId="29" xfId="0" applyFont="1" applyFill="1" applyBorder="1" applyAlignment="1">
      <alignment horizontal="center" vertical="center" wrapText="1"/>
    </xf>
    <xf numFmtId="0" fontId="12" fillId="4" borderId="30" xfId="0" applyFont="1" applyFill="1" applyBorder="1" applyAlignment="1">
      <alignment horizontal="center" vertical="center" wrapText="1"/>
    </xf>
    <xf numFmtId="0" fontId="12" fillId="0" borderId="34" xfId="0" applyFont="1" applyBorder="1" applyAlignment="1" applyProtection="1">
      <alignment horizontal="center" vertical="center" wrapText="1"/>
    </xf>
    <xf numFmtId="0" fontId="12" fillId="0" borderId="5" xfId="0" applyFont="1" applyBorder="1" applyAlignment="1">
      <alignment horizontal="center" vertical="center" wrapText="1"/>
    </xf>
    <xf numFmtId="0" fontId="12" fillId="0" borderId="5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30" xfId="0" applyFont="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0" xfId="0" applyBorder="1" applyAlignment="1">
      <alignment horizontal="center" vertical="center" wrapText="1"/>
    </xf>
    <xf numFmtId="0" fontId="0" fillId="0" borderId="43" xfId="0" applyBorder="1" applyAlignment="1">
      <alignment horizontal="center" vertical="center" wrapText="1"/>
    </xf>
    <xf numFmtId="0" fontId="0" fillId="0" borderId="13" xfId="0" applyBorder="1" applyAlignment="1">
      <alignment horizontal="center" vertical="center" wrapText="1"/>
    </xf>
    <xf numFmtId="0" fontId="0" fillId="0" borderId="48" xfId="0" applyBorder="1" applyAlignment="1">
      <alignment horizontal="center" vertical="center" wrapText="1"/>
    </xf>
    <xf numFmtId="0" fontId="0" fillId="0" borderId="49" xfId="0"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4" borderId="8" xfId="0" applyFont="1" applyFill="1" applyBorder="1" applyAlignment="1">
      <alignment horizontal="center" vertical="center" wrapText="1"/>
    </xf>
    <xf numFmtId="0" fontId="12" fillId="4" borderId="8" xfId="0" applyFont="1" applyFill="1" applyBorder="1" applyAlignment="1" applyProtection="1">
      <alignment horizontal="center" vertical="center" wrapText="1"/>
    </xf>
    <xf numFmtId="0" fontId="11" fillId="4" borderId="1"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34" fillId="4" borderId="25" xfId="0" applyFont="1" applyFill="1" applyBorder="1" applyAlignment="1">
      <alignment horizontal="center" vertical="center" textRotation="90" wrapText="1"/>
    </xf>
    <xf numFmtId="0" fontId="34" fillId="4" borderId="47" xfId="0" applyFont="1" applyFill="1" applyBorder="1" applyAlignment="1">
      <alignment horizontal="center" vertical="center" textRotation="90" wrapText="1"/>
    </xf>
    <xf numFmtId="0" fontId="34" fillId="4" borderId="41" xfId="0" applyFont="1" applyFill="1" applyBorder="1" applyAlignment="1">
      <alignment horizontal="center" vertical="center" textRotation="90" wrapText="1"/>
    </xf>
    <xf numFmtId="0" fontId="4" fillId="2" borderId="25" xfId="0" applyFont="1" applyFill="1" applyBorder="1" applyAlignment="1" applyProtection="1">
      <alignment horizontal="center" vertical="center" wrapText="1"/>
      <protection locked="0"/>
    </xf>
    <xf numFmtId="0" fontId="4" fillId="2" borderId="41" xfId="0" applyFont="1" applyFill="1" applyBorder="1" applyAlignment="1" applyProtection="1">
      <alignment horizontal="center" vertical="center" wrapText="1"/>
      <protection locked="0"/>
    </xf>
    <xf numFmtId="0" fontId="2" fillId="0" borderId="0" xfId="0" applyFont="1" applyAlignment="1">
      <alignment horizontal="center" wrapText="1"/>
    </xf>
    <xf numFmtId="0" fontId="4" fillId="5" borderId="8" xfId="0" applyFont="1" applyFill="1" applyBorder="1" applyAlignment="1" applyProtection="1">
      <alignment horizontal="center" vertical="center" wrapText="1"/>
      <protection locked="0"/>
    </xf>
    <xf numFmtId="0" fontId="4" fillId="5" borderId="16"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center" vertical="center" wrapText="1"/>
      <protection locked="0"/>
    </xf>
    <xf numFmtId="0" fontId="4" fillId="5" borderId="17" xfId="0" applyFont="1" applyFill="1" applyBorder="1" applyAlignment="1" applyProtection="1">
      <alignment horizontal="center" vertical="center" wrapText="1"/>
      <protection locked="0"/>
    </xf>
    <xf numFmtId="0" fontId="8" fillId="5" borderId="7" xfId="0" applyFont="1" applyFill="1" applyBorder="1" applyAlignment="1" applyProtection="1">
      <alignment horizontal="center" vertical="center" wrapText="1"/>
    </xf>
    <xf numFmtId="0" fontId="8" fillId="5" borderId="8" xfId="0" applyFont="1" applyFill="1" applyBorder="1" applyAlignment="1" applyProtection="1">
      <alignment horizontal="center" vertical="center" wrapText="1"/>
    </xf>
    <xf numFmtId="0" fontId="2" fillId="5" borderId="8"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5" borderId="5" xfId="0" applyFont="1" applyFill="1" applyBorder="1" applyAlignment="1" applyProtection="1">
      <alignment horizontal="center" vertical="center" wrapText="1"/>
    </xf>
    <xf numFmtId="0" fontId="2" fillId="5" borderId="6" xfId="0" applyFont="1" applyFill="1" applyBorder="1" applyAlignment="1" applyProtection="1">
      <alignment horizontal="center" vertical="center" wrapText="1"/>
    </xf>
    <xf numFmtId="0" fontId="2" fillId="5" borderId="15" xfId="0" applyFont="1" applyFill="1" applyBorder="1" applyAlignment="1" applyProtection="1">
      <alignment horizontal="center" vertical="center" wrapText="1"/>
    </xf>
    <xf numFmtId="0" fontId="2" fillId="5" borderId="14" xfId="0" applyFont="1" applyFill="1" applyBorder="1" applyAlignment="1" applyProtection="1">
      <alignment horizontal="center" vertical="center" wrapText="1"/>
    </xf>
    <xf numFmtId="0" fontId="45" fillId="2" borderId="28" xfId="0" applyFont="1" applyFill="1" applyBorder="1" applyAlignment="1">
      <alignment horizontal="center"/>
    </xf>
    <xf numFmtId="0" fontId="45" fillId="2" borderId="29" xfId="0" applyFont="1" applyFill="1" applyBorder="1" applyAlignment="1">
      <alignment horizontal="center"/>
    </xf>
    <xf numFmtId="0" fontId="45" fillId="2" borderId="30" xfId="0" applyFont="1" applyFill="1" applyBorder="1" applyAlignment="1">
      <alignment horizontal="center"/>
    </xf>
    <xf numFmtId="0" fontId="2" fillId="5" borderId="7"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0" borderId="0" xfId="0" applyFont="1" applyAlignment="1">
      <alignment horizontal="center"/>
    </xf>
    <xf numFmtId="0" fontId="2" fillId="5" borderId="5" xfId="0" applyFont="1" applyFill="1" applyBorder="1" applyAlignment="1" applyProtection="1">
      <alignment horizontal="center" vertical="center"/>
    </xf>
    <xf numFmtId="0" fontId="2" fillId="5" borderId="6" xfId="0" applyFont="1" applyFill="1" applyBorder="1" applyAlignment="1" applyProtection="1">
      <alignment horizontal="center" vertical="center"/>
    </xf>
    <xf numFmtId="0" fontId="2" fillId="5" borderId="15" xfId="0" applyFont="1" applyFill="1" applyBorder="1" applyAlignment="1" applyProtection="1">
      <alignment horizontal="center" vertical="center"/>
    </xf>
    <xf numFmtId="0" fontId="2" fillId="5" borderId="14" xfId="0" applyFont="1" applyFill="1" applyBorder="1" applyAlignment="1" applyProtection="1">
      <alignment horizontal="center" vertical="center"/>
    </xf>
    <xf numFmtId="0" fontId="46" fillId="2" borderId="28" xfId="0" applyFont="1" applyFill="1" applyBorder="1" applyAlignment="1">
      <alignment horizontal="center" vertical="center"/>
    </xf>
    <xf numFmtId="0" fontId="46" fillId="2" borderId="29" xfId="0" applyFont="1" applyFill="1" applyBorder="1" applyAlignment="1">
      <alignment horizontal="center" vertical="center"/>
    </xf>
    <xf numFmtId="0" fontId="46" fillId="2" borderId="30" xfId="0" applyFont="1" applyFill="1" applyBorder="1" applyAlignment="1">
      <alignment horizontal="center" vertical="center"/>
    </xf>
    <xf numFmtId="0" fontId="34" fillId="4" borderId="25" xfId="0" applyFont="1" applyFill="1" applyBorder="1" applyAlignment="1">
      <alignment horizontal="center" vertical="center" textRotation="90"/>
    </xf>
    <xf numFmtId="0" fontId="34" fillId="4" borderId="47" xfId="0" applyFont="1" applyFill="1" applyBorder="1" applyAlignment="1">
      <alignment horizontal="center" vertical="center" textRotation="90"/>
    </xf>
    <xf numFmtId="0" fontId="34" fillId="4" borderId="41" xfId="0" applyFont="1" applyFill="1" applyBorder="1" applyAlignment="1">
      <alignment horizontal="center" vertical="center" textRotation="90"/>
    </xf>
    <xf numFmtId="0" fontId="45" fillId="2" borderId="28" xfId="0" applyFont="1" applyFill="1" applyBorder="1" applyAlignment="1">
      <alignment horizontal="center" wrapText="1"/>
    </xf>
    <xf numFmtId="0" fontId="45" fillId="2" borderId="29" xfId="0" applyFont="1" applyFill="1" applyBorder="1" applyAlignment="1">
      <alignment horizontal="center" wrapText="1"/>
    </xf>
    <xf numFmtId="0" fontId="45" fillId="2" borderId="30" xfId="0" applyFont="1" applyFill="1" applyBorder="1" applyAlignment="1">
      <alignment horizontal="center" wrapText="1"/>
    </xf>
    <xf numFmtId="0" fontId="2" fillId="5" borderId="8" xfId="0" applyFont="1" applyFill="1" applyBorder="1" applyAlignment="1" applyProtection="1">
      <alignment horizontal="center" vertical="center" wrapText="1"/>
    </xf>
    <xf numFmtId="0" fontId="2" fillId="5" borderId="16" xfId="0" applyFont="1" applyFill="1" applyBorder="1" applyAlignment="1" applyProtection="1">
      <alignment horizontal="center" vertical="center" wrapText="1"/>
    </xf>
    <xf numFmtId="0" fontId="2" fillId="0" borderId="0" xfId="0" applyFont="1" applyAlignment="1">
      <alignment horizontal="center" vertical="center" wrapText="1"/>
    </xf>
    <xf numFmtId="0" fontId="34" fillId="2" borderId="28" xfId="0" applyFont="1" applyFill="1" applyBorder="1" applyAlignment="1">
      <alignment horizontal="center" vertical="center"/>
    </xf>
    <xf numFmtId="0" fontId="34" fillId="2" borderId="29" xfId="0" applyFont="1" applyFill="1" applyBorder="1" applyAlignment="1">
      <alignment horizontal="center" vertical="center"/>
    </xf>
    <xf numFmtId="0" fontId="34" fillId="2" borderId="30" xfId="0" applyFont="1" applyFill="1" applyBorder="1" applyAlignment="1">
      <alignment horizontal="center" vertical="center"/>
    </xf>
    <xf numFmtId="0" fontId="36" fillId="0" borderId="8" xfId="3" applyFont="1" applyBorder="1" applyAlignment="1" applyProtection="1">
      <alignment horizontal="center" vertical="center"/>
    </xf>
    <xf numFmtId="0" fontId="37" fillId="2" borderId="8" xfId="0" applyFont="1" applyFill="1" applyBorder="1" applyAlignment="1">
      <alignment horizontal="center"/>
    </xf>
    <xf numFmtId="0" fontId="18" fillId="0" borderId="8" xfId="3" applyFont="1" applyBorder="1" applyAlignment="1" applyProtection="1">
      <alignment horizontal="center" vertical="center"/>
    </xf>
    <xf numFmtId="0" fontId="19" fillId="0" borderId="37" xfId="0" applyFont="1" applyBorder="1" applyAlignment="1">
      <alignment horizontal="center" vertical="center" wrapText="1"/>
    </xf>
    <xf numFmtId="0" fontId="19" fillId="0" borderId="8" xfId="0" applyFont="1" applyBorder="1" applyAlignment="1">
      <alignment horizontal="center" vertical="center" wrapText="1"/>
    </xf>
    <xf numFmtId="0" fontId="40" fillId="0" borderId="29" xfId="3" applyFont="1" applyBorder="1" applyAlignment="1" applyProtection="1">
      <alignment horizontal="center" vertical="center" wrapText="1"/>
    </xf>
    <xf numFmtId="0" fontId="14" fillId="0" borderId="29" xfId="0" applyFont="1" applyBorder="1" applyAlignment="1">
      <alignment horizontal="center" vertical="center" wrapText="1"/>
    </xf>
    <xf numFmtId="0" fontId="41" fillId="2" borderId="28" xfId="0" applyFont="1" applyFill="1" applyBorder="1" applyAlignment="1">
      <alignment horizontal="center" vertical="center" wrapText="1"/>
    </xf>
    <xf numFmtId="0" fontId="41" fillId="2" borderId="29" xfId="0" applyFont="1" applyFill="1" applyBorder="1" applyAlignment="1">
      <alignment horizontal="center" vertical="center" wrapText="1"/>
    </xf>
    <xf numFmtId="0" fontId="41" fillId="2" borderId="30"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8" fillId="2" borderId="8" xfId="3" applyFont="1" applyFill="1" applyBorder="1" applyAlignment="1" applyProtection="1">
      <alignment horizontal="center" vertical="center" wrapText="1"/>
    </xf>
    <xf numFmtId="0" fontId="39" fillId="0" borderId="42" xfId="0" applyFont="1" applyBorder="1" applyAlignment="1">
      <alignment horizontal="center"/>
    </xf>
    <xf numFmtId="0" fontId="39" fillId="0" borderId="45" xfId="0" applyFont="1" applyBorder="1" applyAlignment="1">
      <alignment horizontal="center"/>
    </xf>
    <xf numFmtId="0" fontId="39" fillId="0" borderId="46" xfId="0" applyFont="1" applyBorder="1" applyAlignment="1">
      <alignment horizontal="center"/>
    </xf>
    <xf numFmtId="0" fontId="27" fillId="0" borderId="16"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3" fillId="0" borderId="28" xfId="0" applyFont="1" applyBorder="1" applyAlignment="1">
      <alignment horizontal="center" vertical="center" wrapText="1"/>
    </xf>
    <xf numFmtId="0" fontId="23" fillId="0" borderId="29" xfId="0" applyFont="1" applyBorder="1" applyAlignment="1">
      <alignment horizontal="center" vertical="center" wrapText="1"/>
    </xf>
    <xf numFmtId="0" fontId="23" fillId="0" borderId="30" xfId="0" applyFont="1" applyBorder="1" applyAlignment="1">
      <alignment horizontal="center" vertical="center" wrapText="1"/>
    </xf>
    <xf numFmtId="0" fontId="4" fillId="13" borderId="20" xfId="0" applyFont="1" applyFill="1" applyBorder="1" applyAlignment="1" applyProtection="1">
      <alignment horizontal="center" vertical="center" wrapText="1"/>
    </xf>
    <xf numFmtId="0" fontId="19" fillId="4" borderId="28" xfId="0" applyFont="1" applyFill="1" applyBorder="1" applyAlignment="1">
      <alignment horizontal="center" vertical="center" wrapText="1"/>
    </xf>
    <xf numFmtId="0" fontId="19" fillId="4" borderId="29" xfId="0" applyFont="1" applyFill="1" applyBorder="1" applyAlignment="1">
      <alignment horizontal="center" vertical="center" wrapText="1"/>
    </xf>
    <xf numFmtId="0" fontId="19" fillId="4" borderId="30" xfId="0" applyFont="1" applyFill="1" applyBorder="1" applyAlignment="1">
      <alignment horizontal="center" vertical="center" wrapText="1"/>
    </xf>
    <xf numFmtId="0" fontId="17" fillId="13" borderId="8" xfId="0" applyFont="1" applyFill="1" applyBorder="1" applyAlignment="1">
      <alignment horizontal="center" vertical="center" wrapText="1"/>
    </xf>
    <xf numFmtId="0" fontId="0" fillId="0" borderId="8" xfId="0" applyBorder="1" applyAlignment="1">
      <alignment horizontal="center" vertical="center" wrapText="1"/>
    </xf>
    <xf numFmtId="0" fontId="40" fillId="0" borderId="8" xfId="3" applyFont="1" applyBorder="1" applyAlignment="1" applyProtection="1">
      <alignment horizontal="center" vertical="center" wrapText="1"/>
    </xf>
    <xf numFmtId="0" fontId="22" fillId="0" borderId="50" xfId="0" applyFont="1" applyBorder="1" applyAlignment="1">
      <alignment horizontal="center" vertical="center" wrapText="1"/>
    </xf>
    <xf numFmtId="0" fontId="53" fillId="4" borderId="16" xfId="0" applyFont="1" applyFill="1" applyBorder="1" applyAlignment="1">
      <alignment horizontal="center" vertical="center" wrapText="1"/>
    </xf>
    <xf numFmtId="0" fontId="53" fillId="4" borderId="31" xfId="0" applyFont="1" applyFill="1" applyBorder="1" applyAlignment="1">
      <alignment horizontal="center" vertical="center" wrapText="1"/>
    </xf>
    <xf numFmtId="0" fontId="53" fillId="4" borderId="32" xfId="0" applyFont="1" applyFill="1" applyBorder="1" applyAlignment="1">
      <alignment horizontal="center" vertical="center" wrapText="1"/>
    </xf>
  </cellXfs>
  <cellStyles count="5">
    <cellStyle name="Hyperlink" xfId="3" builtinId="8"/>
    <cellStyle name="Normal" xfId="0" builtinId="0"/>
    <cellStyle name="Normal 2" xfId="1"/>
    <cellStyle name="Normal 3" xfId="4"/>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seas.gwu.edu/" TargetMode="External"/><Relationship Id="rId2" Type="http://schemas.openxmlformats.org/officeDocument/2006/relationships/image" Target="../media/image1.png"/><Relationship Id="rId1" Type="http://schemas.openxmlformats.org/officeDocument/2006/relationships/hyperlink" Target="https://www.gwu.edu/" TargetMode="External"/><Relationship Id="rId6" Type="http://schemas.openxmlformats.org/officeDocument/2006/relationships/image" Target="../media/image3.png"/><Relationship Id="rId5" Type="http://schemas.openxmlformats.org/officeDocument/2006/relationships/hyperlink" Target="http://www.cee.seas.gwu.edu/"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xdr:col>
      <xdr:colOff>219321</xdr:colOff>
      <xdr:row>1</xdr:row>
      <xdr:rowOff>120650</xdr:rowOff>
    </xdr:from>
    <xdr:to>
      <xdr:col>3</xdr:col>
      <xdr:colOff>2705100</xdr:colOff>
      <xdr:row>6</xdr:row>
      <xdr:rowOff>292100</xdr:rowOff>
    </xdr:to>
    <xdr:grpSp>
      <xdr:nvGrpSpPr>
        <xdr:cNvPr id="6" name="Group 5"/>
        <xdr:cNvGrpSpPr/>
      </xdr:nvGrpSpPr>
      <xdr:grpSpPr>
        <a:xfrm>
          <a:off x="841621" y="311150"/>
          <a:ext cx="9496179" cy="2330450"/>
          <a:chOff x="5759696" y="365126"/>
          <a:chExt cx="5450018" cy="1571624"/>
        </a:xfrm>
      </xdr:grpSpPr>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59696" y="708454"/>
            <a:ext cx="1934055" cy="998056"/>
          </a:xfrm>
          <a:prstGeom prst="rect">
            <a:avLst/>
          </a:prstGeom>
          <a:ln>
            <a:noFill/>
          </a:ln>
          <a:effectLst>
            <a:outerShdw blurRad="292100" dist="139700" dir="2700000" algn="tl" rotWithShape="0">
              <a:srgbClr val="333333">
                <a:alpha val="65000"/>
              </a:srgbClr>
            </a:outerShdw>
          </a:effectLst>
        </xdr:spPr>
      </xdr:pic>
      <xdr:pic>
        <xdr:nvPicPr>
          <xdr:cNvPr id="2" name="Picture 1">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7913688" y="365126"/>
            <a:ext cx="3296026" cy="714375"/>
          </a:xfrm>
          <a:prstGeom prst="rect">
            <a:avLst/>
          </a:prstGeom>
          <a:ln>
            <a:solidFill>
              <a:schemeClr val="accent1"/>
            </a:solidFill>
          </a:ln>
          <a:effectLst>
            <a:outerShdw blurRad="50800" dist="38100" dir="8100000" algn="tr" rotWithShape="0">
              <a:prstClr val="black">
                <a:alpha val="40000"/>
              </a:prstClr>
            </a:outerShdw>
          </a:effectLst>
        </xdr:spPr>
      </xdr:pic>
      <xdr:pic>
        <xdr:nvPicPr>
          <xdr:cNvPr id="5" name="Picture 4">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7897239" y="1127127"/>
            <a:ext cx="3296841" cy="809623"/>
          </a:xfrm>
          <a:prstGeom prst="rect">
            <a:avLst/>
          </a:prstGeom>
          <a:ln>
            <a:solidFill>
              <a:schemeClr val="accent1"/>
            </a:solidFill>
          </a:ln>
          <a:effectLst>
            <a:outerShdw blurRad="50800" dist="38100" dir="5400000" algn="t" rotWithShape="0">
              <a:prstClr val="black">
                <a:alpha val="40000"/>
              </a:prstClr>
            </a:outerShdw>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160565</xdr:colOff>
      <xdr:row>2</xdr:row>
      <xdr:rowOff>144234</xdr:rowOff>
    </xdr:from>
    <xdr:to>
      <xdr:col>8</xdr:col>
      <xdr:colOff>213754</xdr:colOff>
      <xdr:row>2</xdr:row>
      <xdr:rowOff>1243255</xdr:rowOff>
    </xdr:to>
    <xdr:pic>
      <xdr:nvPicPr>
        <xdr:cNvPr id="22" name="Picture 21"/>
        <xdr:cNvPicPr>
          <a:picLocks noChangeAspect="1"/>
        </xdr:cNvPicPr>
      </xdr:nvPicPr>
      <xdr:blipFill>
        <a:blip xmlns:r="http://schemas.openxmlformats.org/officeDocument/2006/relationships" r:embed="rId1"/>
        <a:stretch>
          <a:fillRect/>
        </a:stretch>
      </xdr:blipFill>
      <xdr:spPr>
        <a:xfrm>
          <a:off x="378279" y="1254577"/>
          <a:ext cx="12626189" cy="1099021"/>
        </a:xfrm>
        <a:prstGeom prst="rect">
          <a:avLst/>
        </a:prstGeom>
        <a:ln>
          <a:solidFill>
            <a:schemeClr val="accent1"/>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571501</xdr:colOff>
      <xdr:row>32</xdr:row>
      <xdr:rowOff>0</xdr:rowOff>
    </xdr:from>
    <xdr:to>
      <xdr:col>22</xdr:col>
      <xdr:colOff>274569</xdr:colOff>
      <xdr:row>101</xdr:row>
      <xdr:rowOff>68981</xdr:rowOff>
    </xdr:to>
    <xdr:grpSp>
      <xdr:nvGrpSpPr>
        <xdr:cNvPr id="10" name="Group 9"/>
        <xdr:cNvGrpSpPr/>
      </xdr:nvGrpSpPr>
      <xdr:grpSpPr>
        <a:xfrm>
          <a:off x="6913034" y="6807200"/>
          <a:ext cx="7627868" cy="12921381"/>
          <a:chOff x="0" y="6375400"/>
          <a:chExt cx="10676190" cy="17880731"/>
        </a:xfrm>
      </xdr:grpSpPr>
      <xdr:grpSp>
        <xdr:nvGrpSpPr>
          <xdr:cNvPr id="8" name="Group 7"/>
          <xdr:cNvGrpSpPr/>
        </xdr:nvGrpSpPr>
        <xdr:grpSpPr>
          <a:xfrm>
            <a:off x="0" y="10674350"/>
            <a:ext cx="10676190" cy="13581781"/>
            <a:chOff x="0" y="6375400"/>
            <a:chExt cx="10676190" cy="13581781"/>
          </a:xfrm>
        </xdr:grpSpPr>
        <xdr:pic>
          <xdr:nvPicPr>
            <xdr:cNvPr id="5" name="Picture 4"/>
            <xdr:cNvPicPr>
              <a:picLocks noChangeAspect="1"/>
            </xdr:cNvPicPr>
          </xdr:nvPicPr>
          <xdr:blipFill>
            <a:blip xmlns:r="http://schemas.openxmlformats.org/officeDocument/2006/relationships" r:embed="rId1"/>
            <a:stretch>
              <a:fillRect/>
            </a:stretch>
          </xdr:blipFill>
          <xdr:spPr>
            <a:xfrm>
              <a:off x="0" y="6375400"/>
              <a:ext cx="10609524" cy="2104762"/>
            </a:xfrm>
            <a:prstGeom prst="rect">
              <a:avLst/>
            </a:prstGeom>
          </xdr:spPr>
        </xdr:pic>
        <xdr:pic>
          <xdr:nvPicPr>
            <xdr:cNvPr id="6" name="Picture 5"/>
            <xdr:cNvPicPr>
              <a:picLocks noChangeAspect="1"/>
            </xdr:cNvPicPr>
          </xdr:nvPicPr>
          <xdr:blipFill>
            <a:blip xmlns:r="http://schemas.openxmlformats.org/officeDocument/2006/relationships" r:embed="rId2"/>
            <a:stretch>
              <a:fillRect/>
            </a:stretch>
          </xdr:blipFill>
          <xdr:spPr>
            <a:xfrm>
              <a:off x="0" y="8401050"/>
              <a:ext cx="10676190" cy="4647619"/>
            </a:xfrm>
            <a:prstGeom prst="rect">
              <a:avLst/>
            </a:prstGeom>
          </xdr:spPr>
        </xdr:pic>
        <xdr:pic>
          <xdr:nvPicPr>
            <xdr:cNvPr id="7" name="Picture 6"/>
            <xdr:cNvPicPr>
              <a:picLocks noChangeAspect="1"/>
            </xdr:cNvPicPr>
          </xdr:nvPicPr>
          <xdr:blipFill>
            <a:blip xmlns:r="http://schemas.openxmlformats.org/officeDocument/2006/relationships" r:embed="rId3"/>
            <a:stretch>
              <a:fillRect/>
            </a:stretch>
          </xdr:blipFill>
          <xdr:spPr>
            <a:xfrm>
              <a:off x="0" y="13004800"/>
              <a:ext cx="10638095" cy="6952381"/>
            </a:xfrm>
            <a:prstGeom prst="rect">
              <a:avLst/>
            </a:prstGeom>
          </xdr:spPr>
        </xdr:pic>
      </xdr:grpSp>
      <xdr:pic>
        <xdr:nvPicPr>
          <xdr:cNvPr id="9" name="Picture 8"/>
          <xdr:cNvPicPr>
            <a:picLocks noChangeAspect="1"/>
          </xdr:cNvPicPr>
        </xdr:nvPicPr>
        <xdr:blipFill>
          <a:blip xmlns:r="http://schemas.openxmlformats.org/officeDocument/2006/relationships" r:embed="rId4"/>
          <a:stretch>
            <a:fillRect/>
          </a:stretch>
        </xdr:blipFill>
        <xdr:spPr>
          <a:xfrm>
            <a:off x="0" y="6375400"/>
            <a:ext cx="10628571" cy="4352381"/>
          </a:xfrm>
          <a:prstGeom prst="rect">
            <a:avLst/>
          </a:prstGeom>
        </xdr:spPr>
      </xdr:pic>
    </xdr:grpSp>
    <xdr:clientData/>
  </xdr:twoCellAnchor>
  <xdr:twoCellAnchor>
    <xdr:from>
      <xdr:col>0</xdr:col>
      <xdr:colOff>1</xdr:colOff>
      <xdr:row>31</xdr:row>
      <xdr:rowOff>88900</xdr:rowOff>
    </xdr:from>
    <xdr:to>
      <xdr:col>9</xdr:col>
      <xdr:colOff>520701</xdr:colOff>
      <xdr:row>65</xdr:row>
      <xdr:rowOff>107343</xdr:rowOff>
    </xdr:to>
    <xdr:grpSp>
      <xdr:nvGrpSpPr>
        <xdr:cNvPr id="13" name="Group 12"/>
        <xdr:cNvGrpSpPr/>
      </xdr:nvGrpSpPr>
      <xdr:grpSpPr>
        <a:xfrm>
          <a:off x="1" y="6709833"/>
          <a:ext cx="6862233" cy="6351510"/>
          <a:chOff x="1" y="6654800"/>
          <a:chExt cx="6851650" cy="6279543"/>
        </a:xfrm>
      </xdr:grpSpPr>
      <xdr:pic>
        <xdr:nvPicPr>
          <xdr:cNvPr id="11" name="Picture 10"/>
          <xdr:cNvPicPr>
            <a:picLocks noChangeAspect="1"/>
          </xdr:cNvPicPr>
        </xdr:nvPicPr>
        <xdr:blipFill>
          <a:blip xmlns:r="http://schemas.openxmlformats.org/officeDocument/2006/relationships" r:embed="rId5"/>
          <a:stretch>
            <a:fillRect/>
          </a:stretch>
        </xdr:blipFill>
        <xdr:spPr>
          <a:xfrm>
            <a:off x="6350" y="6654800"/>
            <a:ext cx="6635462" cy="3152140"/>
          </a:xfrm>
          <a:prstGeom prst="rect">
            <a:avLst/>
          </a:prstGeom>
        </xdr:spPr>
      </xdr:pic>
      <xdr:pic>
        <xdr:nvPicPr>
          <xdr:cNvPr id="12" name="Picture 11"/>
          <xdr:cNvPicPr>
            <a:picLocks noChangeAspect="1"/>
          </xdr:cNvPicPr>
        </xdr:nvPicPr>
        <xdr:blipFill>
          <a:blip xmlns:r="http://schemas.openxmlformats.org/officeDocument/2006/relationships" r:embed="rId6"/>
          <a:stretch>
            <a:fillRect/>
          </a:stretch>
        </xdr:blipFill>
        <xdr:spPr>
          <a:xfrm>
            <a:off x="1" y="9817178"/>
            <a:ext cx="6851650" cy="3117165"/>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registrar.gwu.edu/buildings-rooms" TargetMode="External"/><Relationship Id="rId13" Type="http://schemas.openxmlformats.org/officeDocument/2006/relationships/hyperlink" Target="https://cee.engineering.gwu.edu/" TargetMode="External"/><Relationship Id="rId3" Type="http://schemas.openxmlformats.org/officeDocument/2006/relationships/hyperlink" Target="http://www.cee.seas.gwu.edu/" TargetMode="External"/><Relationship Id="rId7" Type="http://schemas.openxmlformats.org/officeDocument/2006/relationships/hyperlink" Target="http://my.gwu.edu/mod/pws/" TargetMode="External"/><Relationship Id="rId12" Type="http://schemas.openxmlformats.org/officeDocument/2006/relationships/hyperlink" Target="http://bulletin.gwu.edu/courses/ce/" TargetMode="External"/><Relationship Id="rId2" Type="http://schemas.openxmlformats.org/officeDocument/2006/relationships/hyperlink" Target="http://bulletin.gwu.edu/interdisciplinary-special-programs/sustainability/minor/" TargetMode="External"/><Relationship Id="rId16"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hyperlink" Target="http://www.seas.gwu.edu/policies-procedures-forms" TargetMode="External"/><Relationship Id="rId11" Type="http://schemas.openxmlformats.org/officeDocument/2006/relationships/hyperlink" Target="https://seascf.seas.gwu.edu/" TargetMode="External"/><Relationship Id="rId5" Type="http://schemas.openxmlformats.org/officeDocument/2006/relationships/hyperlink" Target="http://www.seas.gwu.edu/forms" TargetMode="External"/><Relationship Id="rId15" Type="http://schemas.openxmlformats.org/officeDocument/2006/relationships/printerSettings" Target="../printerSettings/printerSettings2.bin"/><Relationship Id="rId10" Type="http://schemas.openxmlformats.org/officeDocument/2006/relationships/hyperlink" Target="http://graduate.seas.gwu.edu/current-students" TargetMode="External"/><Relationship Id="rId4" Type="http://schemas.openxmlformats.org/officeDocument/2006/relationships/hyperlink" Target="http://www.seas.gwu.edu/" TargetMode="External"/><Relationship Id="rId9" Type="http://schemas.openxmlformats.org/officeDocument/2006/relationships/hyperlink" Target="http://registrar.gwu.edu/" TargetMode="External"/><Relationship Id="rId14" Type="http://schemas.openxmlformats.org/officeDocument/2006/relationships/hyperlink" Target="https://engineering.gwu.edu/"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hyperlink" Target="http://www.cee.seas.gwu.edu/graduate-certificate-programs" TargetMode="External"/><Relationship Id="rId7" Type="http://schemas.openxmlformats.org/officeDocument/2006/relationships/hyperlink" Target="http://www.cee.seas.gwu.edu/node/129" TargetMode="External"/><Relationship Id="rId2" Type="http://schemas.openxmlformats.org/officeDocument/2006/relationships/hyperlink" Target="http://www.gwu.edu/~bulletin/grad/seas.html" TargetMode="External"/><Relationship Id="rId1" Type="http://schemas.openxmlformats.org/officeDocument/2006/relationships/printerSettings" Target="../printerSettings/printerSettings16.bin"/><Relationship Id="rId6" Type="http://schemas.openxmlformats.org/officeDocument/2006/relationships/hyperlink" Target="http://www.cee.seas.gwu.edu/node/128" TargetMode="External"/><Relationship Id="rId5" Type="http://schemas.openxmlformats.org/officeDocument/2006/relationships/hyperlink" Target="http://www.cee.seas.gwu.edu/node/127" TargetMode="External"/><Relationship Id="rId4" Type="http://schemas.openxmlformats.org/officeDocument/2006/relationships/hyperlink" Target="http://www.cee.seas.gwu.edu/node/126"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seas.gwu.edu/sites/g/files/zaxdzs5436/files/downloads/SEAS%20Non-Technical%20Course%20List_0.pdf" TargetMode="External"/><Relationship Id="rId2" Type="http://schemas.openxmlformats.org/officeDocument/2006/relationships/hyperlink" Target="https://www.seas.gwu.edu/humanities-and-social-science-requirement" TargetMode="External"/><Relationship Id="rId1" Type="http://schemas.openxmlformats.org/officeDocument/2006/relationships/printerSettings" Target="../printerSettings/printerSettings10.bin"/><Relationship Id="rId6" Type="http://schemas.openxmlformats.org/officeDocument/2006/relationships/drawing" Target="../drawings/drawing2.xml"/><Relationship Id="rId5" Type="http://schemas.openxmlformats.org/officeDocument/2006/relationships/printerSettings" Target="../printerSettings/printerSettings11.bin"/><Relationship Id="rId4" Type="http://schemas.openxmlformats.org/officeDocument/2006/relationships/hyperlink" Target="https://advising.columbian.gwu.edu/gpac-course-list"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bulletin.gwu.edu/interdisciplinary-special-programs/sustainability/minor/" TargetMode="External"/><Relationship Id="rId1" Type="http://schemas.openxmlformats.org/officeDocument/2006/relationships/hyperlink" Target="http://bulletin.gwu.edu/interdisciplinary-special-programs/sustainability/minor/"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bulletin.gwu.edu/courses/ce/" TargetMode="External"/><Relationship Id="rId2" Type="http://schemas.openxmlformats.org/officeDocument/2006/relationships/hyperlink" Target="http://my.gwu.edu/mod/pws/courserenumbering.cfm" TargetMode="External"/><Relationship Id="rId1" Type="http://schemas.openxmlformats.org/officeDocument/2006/relationships/printerSettings" Target="../printerSettings/printerSettings12.bin"/><Relationship Id="rId4"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bulletin.gwu.edu/engineering-applied-science/" TargetMode="External"/><Relationship Id="rId7" Type="http://schemas.openxmlformats.org/officeDocument/2006/relationships/printerSettings" Target="../printerSettings/printerSettings15.bin"/><Relationship Id="rId2" Type="http://schemas.openxmlformats.org/officeDocument/2006/relationships/hyperlink" Target="http://www.gwu.edu/~bulletin/grad/eap.html" TargetMode="External"/><Relationship Id="rId1" Type="http://schemas.openxmlformats.org/officeDocument/2006/relationships/printerSettings" Target="../printerSettings/printerSettings14.bin"/><Relationship Id="rId6" Type="http://schemas.openxmlformats.org/officeDocument/2006/relationships/hyperlink" Target="http://bulletin.gwu.edu/university-regulations/" TargetMode="External"/><Relationship Id="rId5" Type="http://schemas.openxmlformats.org/officeDocument/2006/relationships/hyperlink" Target="http://bulletin.gwu.edu/engineering-applied-science/" TargetMode="External"/><Relationship Id="rId4" Type="http://schemas.openxmlformats.org/officeDocument/2006/relationships/hyperlink" Target="http://bulletin.gwu.edu/university-regulatio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J26"/>
  <sheetViews>
    <sheetView showGridLines="0" tabSelected="1" topLeftCell="A6" zoomScale="60" zoomScaleNormal="60" zoomScaleSheetLayoutView="120" workbookViewId="0">
      <selection activeCell="C10" sqref="C10:D10"/>
    </sheetView>
  </sheetViews>
  <sheetFormatPr defaultColWidth="9.109375" defaultRowHeight="14.4" x14ac:dyDescent="0.3"/>
  <cols>
    <col min="1" max="1" width="9.109375" style="247"/>
    <col min="2" max="2" width="39.44140625" style="247" customWidth="1"/>
    <col min="3" max="3" width="62.77734375" style="247" customWidth="1"/>
    <col min="4" max="4" width="43.44140625" style="247" customWidth="1"/>
    <col min="5" max="5" width="5.6640625" style="247" customWidth="1"/>
    <col min="6" max="6" width="9.6640625" style="247" customWidth="1"/>
    <col min="7" max="7" width="9.33203125" style="247" customWidth="1"/>
    <col min="8" max="8" width="7.44140625" style="247" customWidth="1"/>
    <col min="9" max="9" width="9.109375" style="247"/>
    <col min="10" max="10" width="16.5546875" style="247" customWidth="1"/>
    <col min="11" max="13" width="9.109375" style="247"/>
    <col min="14" max="14" width="16.6640625" style="247" customWidth="1"/>
    <col min="15" max="16384" width="9.109375" style="247"/>
  </cols>
  <sheetData>
    <row r="1" spans="2:10" ht="15" thickBot="1" x14ac:dyDescent="0.35"/>
    <row r="2" spans="2:10" ht="34.049999999999997" customHeight="1" x14ac:dyDescent="0.3">
      <c r="B2" s="288" t="s">
        <v>759</v>
      </c>
      <c r="C2" s="289"/>
      <c r="D2" s="290"/>
      <c r="E2" s="256"/>
      <c r="F2" s="256"/>
      <c r="G2" s="256"/>
      <c r="H2" s="256"/>
    </row>
    <row r="3" spans="2:10" ht="34.049999999999997" customHeight="1" x14ac:dyDescent="0.3">
      <c r="B3" s="291"/>
      <c r="C3" s="292"/>
      <c r="D3" s="293"/>
      <c r="E3" s="256"/>
      <c r="F3" s="256"/>
      <c r="G3" s="256"/>
      <c r="H3" s="256"/>
    </row>
    <row r="4" spans="2:10" ht="34.049999999999997" customHeight="1" x14ac:dyDescent="0.3">
      <c r="B4" s="291"/>
      <c r="C4" s="292"/>
      <c r="D4" s="293"/>
      <c r="E4" s="256"/>
      <c r="F4" s="256"/>
      <c r="G4" s="256"/>
      <c r="H4" s="256"/>
    </row>
    <row r="5" spans="2:10" ht="34.049999999999997" customHeight="1" x14ac:dyDescent="0.3">
      <c r="B5" s="291"/>
      <c r="C5" s="292"/>
      <c r="D5" s="293"/>
      <c r="E5" s="256"/>
      <c r="F5" s="256"/>
      <c r="G5" s="256"/>
      <c r="H5" s="256"/>
    </row>
    <row r="6" spans="2:10" ht="34.049999999999997" customHeight="1" x14ac:dyDescent="0.3">
      <c r="B6" s="291"/>
      <c r="C6" s="292"/>
      <c r="D6" s="293"/>
      <c r="E6" s="256"/>
      <c r="F6" s="256"/>
      <c r="G6" s="256"/>
      <c r="H6" s="256"/>
    </row>
    <row r="7" spans="2:10" ht="34.049999999999997" customHeight="1" thickBot="1" x14ac:dyDescent="0.35">
      <c r="B7" s="294"/>
      <c r="C7" s="295"/>
      <c r="D7" s="296"/>
      <c r="E7" s="256"/>
      <c r="F7" s="256"/>
      <c r="G7" s="256"/>
      <c r="H7" s="256"/>
    </row>
    <row r="8" spans="2:10" ht="15" thickBot="1" x14ac:dyDescent="0.35">
      <c r="B8" s="256"/>
      <c r="C8" s="256"/>
      <c r="D8" s="256"/>
      <c r="E8" s="256"/>
      <c r="F8" s="256"/>
      <c r="G8" s="256"/>
      <c r="H8" s="256"/>
    </row>
    <row r="9" spans="2:10" ht="42.75" customHeight="1" thickBot="1" x14ac:dyDescent="0.35">
      <c r="B9" s="228" t="s">
        <v>915</v>
      </c>
      <c r="C9" s="270">
        <v>2021</v>
      </c>
      <c r="D9" s="271">
        <f>C9+1</f>
        <v>2022</v>
      </c>
      <c r="F9" s="299" t="s">
        <v>411</v>
      </c>
      <c r="G9" s="299"/>
      <c r="H9" s="299"/>
      <c r="I9" s="299"/>
      <c r="J9" s="299"/>
    </row>
    <row r="10" spans="2:10" ht="34.049999999999997" customHeight="1" x14ac:dyDescent="0.3">
      <c r="B10" s="301" t="s">
        <v>481</v>
      </c>
      <c r="C10" s="280" t="s">
        <v>490</v>
      </c>
      <c r="D10" s="281"/>
      <c r="E10" s="258"/>
      <c r="F10" s="300" t="s">
        <v>374</v>
      </c>
      <c r="G10" s="300"/>
      <c r="H10" s="300"/>
      <c r="I10" s="221" t="s">
        <v>373</v>
      </c>
      <c r="J10" s="221" t="s">
        <v>491</v>
      </c>
    </row>
    <row r="11" spans="2:10" ht="34.049999999999997" customHeight="1" x14ac:dyDescent="0.3">
      <c r="B11" s="302"/>
      <c r="C11" s="282" t="s">
        <v>555</v>
      </c>
      <c r="D11" s="283"/>
      <c r="E11" s="258"/>
      <c r="F11" s="68" t="s">
        <v>375</v>
      </c>
      <c r="G11" s="69" t="s">
        <v>376</v>
      </c>
      <c r="H11" s="248" t="s">
        <v>475</v>
      </c>
      <c r="I11" s="249">
        <v>4</v>
      </c>
      <c r="J11" s="248" t="s">
        <v>377</v>
      </c>
    </row>
    <row r="12" spans="2:10" ht="34.049999999999997" customHeight="1" x14ac:dyDescent="0.3">
      <c r="B12" s="302"/>
      <c r="C12" s="282" t="s">
        <v>916</v>
      </c>
      <c r="D12" s="283"/>
      <c r="E12" s="258"/>
      <c r="F12" s="70" t="s">
        <v>378</v>
      </c>
      <c r="G12" s="71" t="s">
        <v>376</v>
      </c>
      <c r="H12" s="250" t="s">
        <v>475</v>
      </c>
      <c r="I12" s="251">
        <v>3.7</v>
      </c>
      <c r="J12" s="250"/>
    </row>
    <row r="13" spans="2:10" ht="34.049999999999997" customHeight="1" thickBot="1" x14ac:dyDescent="0.35">
      <c r="B13" s="303"/>
      <c r="C13" s="284" t="s">
        <v>670</v>
      </c>
      <c r="D13" s="285"/>
      <c r="E13" s="258"/>
      <c r="F13" s="68" t="s">
        <v>380</v>
      </c>
      <c r="G13" s="69" t="s">
        <v>376</v>
      </c>
      <c r="H13" s="248" t="s">
        <v>475</v>
      </c>
      <c r="I13" s="249">
        <v>3</v>
      </c>
      <c r="J13" s="248" t="s">
        <v>381</v>
      </c>
    </row>
    <row r="14" spans="2:10" ht="34.049999999999997" customHeight="1" thickBot="1" x14ac:dyDescent="0.35">
      <c r="B14" s="228" t="s">
        <v>482</v>
      </c>
      <c r="C14" s="286" t="s">
        <v>910</v>
      </c>
      <c r="D14" s="287"/>
      <c r="E14" s="258"/>
      <c r="F14" s="70" t="s">
        <v>382</v>
      </c>
      <c r="G14" s="71" t="s">
        <v>376</v>
      </c>
      <c r="H14" s="250" t="s">
        <v>475</v>
      </c>
      <c r="I14" s="251">
        <v>2.7</v>
      </c>
      <c r="J14" s="250"/>
    </row>
    <row r="15" spans="2:10" ht="34.049999999999997" customHeight="1" thickBot="1" x14ac:dyDescent="0.35">
      <c r="B15" s="228" t="s">
        <v>538</v>
      </c>
      <c r="C15" s="228" t="s">
        <v>913</v>
      </c>
      <c r="D15" s="259" t="s">
        <v>914</v>
      </c>
      <c r="E15" s="257"/>
      <c r="F15" s="70" t="s">
        <v>379</v>
      </c>
      <c r="G15" s="71" t="s">
        <v>376</v>
      </c>
      <c r="H15" s="250" t="s">
        <v>475</v>
      </c>
      <c r="I15" s="251">
        <v>3.3</v>
      </c>
      <c r="J15" s="250"/>
    </row>
    <row r="16" spans="2:10" ht="34.049999999999997" customHeight="1" x14ac:dyDescent="0.3">
      <c r="B16" s="260" t="s">
        <v>540</v>
      </c>
      <c r="C16" s="261" t="s">
        <v>541</v>
      </c>
      <c r="D16" s="262" t="s">
        <v>911</v>
      </c>
      <c r="E16" s="258"/>
      <c r="F16" s="68" t="s">
        <v>384</v>
      </c>
      <c r="G16" s="69" t="s">
        <v>376</v>
      </c>
      <c r="H16" s="248" t="s">
        <v>475</v>
      </c>
      <c r="I16" s="249">
        <v>2</v>
      </c>
      <c r="J16" s="248" t="s">
        <v>385</v>
      </c>
    </row>
    <row r="17" spans="2:10" ht="34.049999999999997" customHeight="1" x14ac:dyDescent="0.3">
      <c r="B17" s="263" t="s">
        <v>542</v>
      </c>
      <c r="C17" s="264" t="s">
        <v>543</v>
      </c>
      <c r="D17" s="265" t="s">
        <v>912</v>
      </c>
      <c r="E17" s="258"/>
      <c r="F17" s="70" t="s">
        <v>386</v>
      </c>
      <c r="G17" s="71" t="s">
        <v>376</v>
      </c>
      <c r="H17" s="250" t="s">
        <v>475</v>
      </c>
      <c r="I17" s="251">
        <v>1.7</v>
      </c>
      <c r="J17" s="250"/>
    </row>
    <row r="18" spans="2:10" ht="34.049999999999997" customHeight="1" x14ac:dyDescent="0.3">
      <c r="B18" s="263" t="s">
        <v>544</v>
      </c>
      <c r="C18" s="264" t="s">
        <v>545</v>
      </c>
      <c r="D18" s="266"/>
      <c r="E18" s="258"/>
      <c r="F18" s="70" t="s">
        <v>383</v>
      </c>
      <c r="G18" s="71" t="s">
        <v>376</v>
      </c>
      <c r="H18" s="250" t="s">
        <v>475</v>
      </c>
      <c r="I18" s="251">
        <v>2.2999999999999998</v>
      </c>
      <c r="J18" s="250"/>
    </row>
    <row r="19" spans="2:10" ht="34.049999999999997" customHeight="1" x14ac:dyDescent="0.3">
      <c r="B19" s="263" t="s">
        <v>547</v>
      </c>
      <c r="C19" s="264" t="s">
        <v>546</v>
      </c>
      <c r="D19" s="266"/>
      <c r="E19" s="258"/>
      <c r="F19" s="68" t="s">
        <v>125</v>
      </c>
      <c r="G19" s="69" t="s">
        <v>376</v>
      </c>
      <c r="H19" s="248" t="s">
        <v>475</v>
      </c>
      <c r="I19" s="249">
        <v>1</v>
      </c>
      <c r="J19" s="248" t="s">
        <v>492</v>
      </c>
    </row>
    <row r="20" spans="2:10" ht="34.049999999999997" customHeight="1" x14ac:dyDescent="0.3">
      <c r="B20" s="263" t="s">
        <v>709</v>
      </c>
      <c r="C20" s="264" t="s">
        <v>708</v>
      </c>
      <c r="D20" s="266"/>
      <c r="E20" s="258"/>
      <c r="F20" s="70" t="s">
        <v>388</v>
      </c>
      <c r="G20" s="71" t="s">
        <v>376</v>
      </c>
      <c r="H20" s="250" t="s">
        <v>475</v>
      </c>
      <c r="I20" s="251">
        <v>0.7</v>
      </c>
      <c r="J20" s="250"/>
    </row>
    <row r="21" spans="2:10" ht="34.049999999999997" customHeight="1" x14ac:dyDescent="0.3">
      <c r="B21" s="263" t="s">
        <v>539</v>
      </c>
      <c r="C21" s="264" t="s">
        <v>736</v>
      </c>
      <c r="D21" s="266"/>
      <c r="E21" s="258"/>
      <c r="F21" s="70" t="s">
        <v>387</v>
      </c>
      <c r="G21" s="71" t="s">
        <v>376</v>
      </c>
      <c r="H21" s="250" t="s">
        <v>475</v>
      </c>
      <c r="I21" s="251">
        <v>1.3</v>
      </c>
      <c r="J21" s="250"/>
    </row>
    <row r="22" spans="2:10" ht="34.049999999999997" customHeight="1" x14ac:dyDescent="0.3">
      <c r="B22" s="263" t="s">
        <v>550</v>
      </c>
      <c r="C22" s="264" t="s">
        <v>551</v>
      </c>
      <c r="D22" s="266"/>
      <c r="E22" s="258"/>
      <c r="F22" s="68" t="s">
        <v>27</v>
      </c>
      <c r="G22" s="69" t="s">
        <v>389</v>
      </c>
      <c r="H22" s="248" t="s">
        <v>475</v>
      </c>
      <c r="I22" s="249">
        <v>0</v>
      </c>
      <c r="J22" s="248" t="s">
        <v>390</v>
      </c>
    </row>
    <row r="23" spans="2:10" ht="34.049999999999997" customHeight="1" thickBot="1" x14ac:dyDescent="0.35">
      <c r="B23" s="263" t="s">
        <v>554</v>
      </c>
      <c r="C23" s="264" t="s">
        <v>669</v>
      </c>
      <c r="D23" s="266"/>
      <c r="E23" s="258"/>
      <c r="F23" s="279" t="s">
        <v>479</v>
      </c>
      <c r="G23" s="279"/>
      <c r="H23" s="279"/>
      <c r="I23" s="279"/>
      <c r="J23" s="279"/>
    </row>
    <row r="24" spans="2:10" ht="34.049999999999997" customHeight="1" thickBot="1" x14ac:dyDescent="0.35">
      <c r="B24" s="263" t="s">
        <v>552</v>
      </c>
      <c r="C24" s="264" t="s">
        <v>553</v>
      </c>
      <c r="D24" s="266"/>
      <c r="E24" s="258"/>
      <c r="F24" s="276" t="s">
        <v>663</v>
      </c>
      <c r="G24" s="277"/>
      <c r="H24" s="277"/>
      <c r="I24" s="278"/>
    </row>
    <row r="25" spans="2:10" ht="34.049999999999997" customHeight="1" x14ac:dyDescent="0.3">
      <c r="B25" s="263" t="s">
        <v>721</v>
      </c>
      <c r="C25" s="264" t="s">
        <v>720</v>
      </c>
      <c r="D25" s="266"/>
      <c r="E25" s="258"/>
      <c r="F25" s="297" t="s">
        <v>664</v>
      </c>
      <c r="G25" s="298"/>
      <c r="H25" s="252">
        <v>2</v>
      </c>
      <c r="I25" s="253"/>
    </row>
    <row r="26" spans="2:10" ht="34.049999999999997" customHeight="1" thickBot="1" x14ac:dyDescent="0.35">
      <c r="B26" s="267" t="s">
        <v>722</v>
      </c>
      <c r="C26" s="268" t="s">
        <v>703</v>
      </c>
      <c r="D26" s="269"/>
      <c r="E26" s="258"/>
      <c r="F26" s="274" t="s">
        <v>665</v>
      </c>
      <c r="G26" s="275"/>
      <c r="H26" s="254">
        <v>2.2000000000000002</v>
      </c>
      <c r="I26" s="255"/>
    </row>
  </sheetData>
  <sheetProtection algorithmName="SHA-512" hashValue="4CcT9wx9PJoDr+IYQjIzUnmuFvMUNcO7wk9qzBYMspLbdBZhkg/nm3qwAk1SBF+S8bH7enw3gAsk/NTryxtwJQ==" saltValue="U6v6ZI6RmtGhrBCvzUFO4g==" spinCount="100000" sheet="1" objects="1" scenarios="1"/>
  <customSheetViews>
    <customSheetView guid="{01C77170-9B80-4B41-93A1-200096C3CB54}" showPageBreaks="1" showGridLines="0" printArea="1" view="pageLayout" topLeftCell="A2">
      <selection activeCell="A20" sqref="A20:I20"/>
      <pageMargins left="0.7" right="0.7" top="0.75" bottom="0.75" header="0.3" footer="0.3"/>
      <pageSetup orientation="portrait" r:id="rId1"/>
    </customSheetView>
  </customSheetViews>
  <mergeCells count="13">
    <mergeCell ref="B2:D7"/>
    <mergeCell ref="F25:G25"/>
    <mergeCell ref="F9:J9"/>
    <mergeCell ref="F10:H10"/>
    <mergeCell ref="B10:B13"/>
    <mergeCell ref="F26:G26"/>
    <mergeCell ref="F24:I24"/>
    <mergeCell ref="F23:J23"/>
    <mergeCell ref="C10:D10"/>
    <mergeCell ref="C11:D11"/>
    <mergeCell ref="C12:D12"/>
    <mergeCell ref="C13:D13"/>
    <mergeCell ref="C14:D14"/>
  </mergeCells>
  <hyperlinks>
    <hyperlink ref="C21" r:id="rId2" location="text"/>
    <hyperlink ref="C16" r:id="rId3"/>
    <hyperlink ref="C17" r:id="rId4"/>
    <hyperlink ref="C18" r:id="rId5"/>
    <hyperlink ref="C19" r:id="rId6"/>
    <hyperlink ref="C22" r:id="rId7"/>
    <hyperlink ref="C24" r:id="rId8"/>
    <hyperlink ref="C23" r:id="rId9"/>
    <hyperlink ref="C20" r:id="rId10"/>
    <hyperlink ref="C25" r:id="rId11"/>
    <hyperlink ref="C26" r:id="rId12"/>
    <hyperlink ref="D16" r:id="rId13"/>
    <hyperlink ref="D17" r:id="rId14"/>
  </hyperlinks>
  <pageMargins left="0.7" right="0.7" top="0.75" bottom="0.75" header="0.3" footer="0.3"/>
  <pageSetup orientation="portrait" r:id="rId15"/>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0"/>
  <sheetViews>
    <sheetView showGridLines="0" zoomScale="70" zoomScaleNormal="70" workbookViewId="0">
      <selection activeCell="F21" sqref="F21"/>
    </sheetView>
  </sheetViews>
  <sheetFormatPr defaultColWidth="8.88671875" defaultRowHeight="15" x14ac:dyDescent="0.25"/>
  <cols>
    <col min="1" max="16384" width="8.88671875" style="103"/>
  </cols>
  <sheetData>
    <row r="1" spans="1:18" ht="15.6" thickBot="1" x14ac:dyDescent="0.3"/>
    <row r="2" spans="1:18" ht="16.2" thickBot="1" x14ac:dyDescent="0.3">
      <c r="A2" s="111" t="s">
        <v>556</v>
      </c>
      <c r="B2" s="115"/>
      <c r="C2" s="115"/>
      <c r="D2" s="115"/>
      <c r="E2" s="115"/>
      <c r="F2" s="115"/>
      <c r="G2" s="116" t="s">
        <v>571</v>
      </c>
      <c r="H2" s="115"/>
      <c r="I2" s="115"/>
      <c r="J2" s="115"/>
      <c r="K2" s="115"/>
      <c r="L2" s="115"/>
      <c r="M2" s="115"/>
      <c r="N2" s="115"/>
      <c r="O2" s="115"/>
      <c r="P2" s="115"/>
      <c r="Q2" s="115"/>
      <c r="R2" s="117"/>
    </row>
    <row r="3" spans="1:18" ht="15.6" thickBot="1" x14ac:dyDescent="0.3"/>
    <row r="4" spans="1:18" s="107" customFormat="1" ht="60.6" customHeight="1" thickBot="1" x14ac:dyDescent="0.3">
      <c r="A4" s="366" t="s">
        <v>645</v>
      </c>
      <c r="B4" s="367"/>
      <c r="C4" s="367"/>
      <c r="D4" s="367"/>
      <c r="E4" s="367"/>
      <c r="F4" s="367"/>
      <c r="G4" s="367"/>
      <c r="H4" s="367"/>
      <c r="I4" s="367"/>
      <c r="J4" s="367"/>
      <c r="K4" s="367"/>
      <c r="L4" s="367"/>
      <c r="M4" s="367"/>
      <c r="N4" s="367"/>
      <c r="O4" s="367"/>
      <c r="P4" s="367"/>
      <c r="Q4" s="367"/>
      <c r="R4" s="368"/>
    </row>
    <row r="5" spans="1:18" x14ac:dyDescent="0.25">
      <c r="A5" s="104"/>
    </row>
    <row r="6" spans="1:18" x14ac:dyDescent="0.25">
      <c r="A6" s="104" t="s">
        <v>557</v>
      </c>
    </row>
    <row r="7" spans="1:18" x14ac:dyDescent="0.25">
      <c r="A7" s="104" t="s">
        <v>558</v>
      </c>
    </row>
    <row r="8" spans="1:18" x14ac:dyDescent="0.25">
      <c r="A8" s="104" t="s">
        <v>559</v>
      </c>
    </row>
    <row r="9" spans="1:18" x14ac:dyDescent="0.25">
      <c r="A9" s="104" t="s">
        <v>560</v>
      </c>
    </row>
    <row r="10" spans="1:18" x14ac:dyDescent="0.25">
      <c r="A10" s="104" t="s">
        <v>561</v>
      </c>
    </row>
    <row r="11" spans="1:18" x14ac:dyDescent="0.25">
      <c r="A11" s="104" t="s">
        <v>562</v>
      </c>
    </row>
    <row r="12" spans="1:18" s="105" customFormat="1" x14ac:dyDescent="0.25">
      <c r="A12" s="102" t="s">
        <v>563</v>
      </c>
    </row>
    <row r="13" spans="1:18" s="105" customFormat="1" x14ac:dyDescent="0.25">
      <c r="A13" s="102" t="s">
        <v>564</v>
      </c>
    </row>
    <row r="14" spans="1:18" x14ac:dyDescent="0.25">
      <c r="A14" s="104" t="s">
        <v>565</v>
      </c>
    </row>
    <row r="15" spans="1:18" x14ac:dyDescent="0.25">
      <c r="A15" s="104" t="s">
        <v>566</v>
      </c>
    </row>
    <row r="16" spans="1:18" x14ac:dyDescent="0.25">
      <c r="A16" s="104" t="s">
        <v>567</v>
      </c>
    </row>
    <row r="17" spans="1:18" x14ac:dyDescent="0.25">
      <c r="A17" s="102" t="s">
        <v>568</v>
      </c>
    </row>
    <row r="18" spans="1:18" x14ac:dyDescent="0.25">
      <c r="A18" s="104" t="s">
        <v>569</v>
      </c>
    </row>
    <row r="19" spans="1:18" s="105" customFormat="1" x14ac:dyDescent="0.25">
      <c r="A19" s="102" t="s">
        <v>570</v>
      </c>
    </row>
    <row r="20" spans="1:18" ht="15.6" thickBot="1" x14ac:dyDescent="0.3"/>
    <row r="21" spans="1:18" s="106" customFormat="1" ht="16.2" thickBot="1" x14ac:dyDescent="0.35">
      <c r="A21" s="111" t="s">
        <v>556</v>
      </c>
      <c r="B21" s="112"/>
      <c r="C21" s="112"/>
      <c r="D21" s="112"/>
      <c r="E21" s="112"/>
      <c r="F21" s="113" t="s">
        <v>572</v>
      </c>
      <c r="G21" s="112"/>
      <c r="H21" s="112"/>
      <c r="I21" s="112"/>
      <c r="J21" s="112"/>
      <c r="K21" s="112"/>
      <c r="L21" s="112"/>
      <c r="M21" s="112"/>
      <c r="N21" s="112"/>
      <c r="O21" s="112"/>
      <c r="P21" s="112"/>
      <c r="Q21" s="112"/>
      <c r="R21" s="114"/>
    </row>
    <row r="22" spans="1:18" ht="15.6" thickBot="1" x14ac:dyDescent="0.3"/>
    <row r="23" spans="1:18" s="107" customFormat="1" ht="36.6" customHeight="1" thickBot="1" x14ac:dyDescent="0.3">
      <c r="A23" s="366" t="s">
        <v>573</v>
      </c>
      <c r="B23" s="367"/>
      <c r="C23" s="367"/>
      <c r="D23" s="367"/>
      <c r="E23" s="367"/>
      <c r="F23" s="367"/>
      <c r="G23" s="367"/>
      <c r="H23" s="367"/>
      <c r="I23" s="367"/>
      <c r="J23" s="367"/>
      <c r="K23" s="367"/>
      <c r="L23" s="367"/>
      <c r="M23" s="367"/>
      <c r="N23" s="367"/>
      <c r="O23" s="367"/>
      <c r="P23" s="367"/>
      <c r="Q23" s="367"/>
      <c r="R23" s="368"/>
    </row>
    <row r="24" spans="1:18" s="107" customFormat="1" x14ac:dyDescent="0.25">
      <c r="A24" s="99"/>
    </row>
    <row r="25" spans="1:18" x14ac:dyDescent="0.25">
      <c r="A25" s="108" t="s">
        <v>574</v>
      </c>
    </row>
    <row r="26" spans="1:18" x14ac:dyDescent="0.25">
      <c r="A26" s="108" t="s">
        <v>575</v>
      </c>
    </row>
    <row r="27" spans="1:18" x14ac:dyDescent="0.25">
      <c r="A27" s="108" t="s">
        <v>576</v>
      </c>
    </row>
    <row r="28" spans="1:18" x14ac:dyDescent="0.25">
      <c r="A28" s="108" t="s">
        <v>577</v>
      </c>
    </row>
    <row r="30" spans="1:18" s="109" customFormat="1" ht="16.2" thickBot="1" x14ac:dyDescent="0.35">
      <c r="A30" s="101" t="s">
        <v>578</v>
      </c>
    </row>
    <row r="31" spans="1:18" s="107" customFormat="1" ht="36.6" customHeight="1" thickBot="1" x14ac:dyDescent="0.3">
      <c r="A31" s="366" t="s">
        <v>579</v>
      </c>
      <c r="B31" s="367"/>
      <c r="C31" s="367"/>
      <c r="D31" s="367"/>
      <c r="E31" s="367"/>
      <c r="F31" s="367"/>
      <c r="G31" s="367"/>
      <c r="H31" s="367"/>
      <c r="I31" s="367"/>
      <c r="J31" s="367"/>
      <c r="K31" s="367"/>
      <c r="L31" s="367"/>
      <c r="M31" s="367"/>
      <c r="N31" s="367"/>
      <c r="O31" s="367"/>
      <c r="P31" s="367"/>
      <c r="Q31" s="367"/>
      <c r="R31" s="368"/>
    </row>
    <row r="32" spans="1:18" s="107" customFormat="1" x14ac:dyDescent="0.25">
      <c r="A32" s="99"/>
    </row>
    <row r="33" spans="1:1" s="107" customFormat="1" x14ac:dyDescent="0.25">
      <c r="A33" s="99" t="s">
        <v>580</v>
      </c>
    </row>
    <row r="34" spans="1:1" s="110" customFormat="1" ht="15.6" x14ac:dyDescent="0.3">
      <c r="A34" s="100" t="s">
        <v>634</v>
      </c>
    </row>
    <row r="35" spans="1:1" s="107" customFormat="1" x14ac:dyDescent="0.25">
      <c r="A35" s="99" t="s">
        <v>581</v>
      </c>
    </row>
    <row r="36" spans="1:1" s="107" customFormat="1" x14ac:dyDescent="0.25">
      <c r="A36" s="99" t="s">
        <v>582</v>
      </c>
    </row>
    <row r="37" spans="1:1" s="107" customFormat="1" x14ac:dyDescent="0.25">
      <c r="A37" s="99" t="s">
        <v>583</v>
      </c>
    </row>
    <row r="38" spans="1:1" s="107" customFormat="1" x14ac:dyDescent="0.25">
      <c r="A38" s="99" t="s">
        <v>584</v>
      </c>
    </row>
    <row r="39" spans="1:1" s="107" customFormat="1" x14ac:dyDescent="0.25">
      <c r="A39" s="99"/>
    </row>
    <row r="40" spans="1:1" s="110" customFormat="1" ht="15.6" x14ac:dyDescent="0.3">
      <c r="A40" s="100" t="s">
        <v>635</v>
      </c>
    </row>
    <row r="41" spans="1:1" s="107" customFormat="1" x14ac:dyDescent="0.25">
      <c r="A41" s="99" t="s">
        <v>581</v>
      </c>
    </row>
    <row r="42" spans="1:1" s="107" customFormat="1" x14ac:dyDescent="0.25">
      <c r="A42" s="99" t="s">
        <v>582</v>
      </c>
    </row>
    <row r="43" spans="1:1" s="107" customFormat="1" x14ac:dyDescent="0.25">
      <c r="A43" s="99" t="s">
        <v>585</v>
      </c>
    </row>
    <row r="44" spans="1:1" s="107" customFormat="1" x14ac:dyDescent="0.25">
      <c r="A44" s="99" t="s">
        <v>584</v>
      </c>
    </row>
    <row r="45" spans="1:1" s="107" customFormat="1" x14ac:dyDescent="0.25">
      <c r="A45" s="99"/>
    </row>
    <row r="46" spans="1:1" s="110" customFormat="1" ht="15.6" x14ac:dyDescent="0.3">
      <c r="A46" s="100" t="s">
        <v>636</v>
      </c>
    </row>
    <row r="47" spans="1:1" s="107" customFormat="1" x14ac:dyDescent="0.25">
      <c r="A47" s="99" t="s">
        <v>581</v>
      </c>
    </row>
    <row r="48" spans="1:1" s="107" customFormat="1" x14ac:dyDescent="0.25">
      <c r="A48" s="99" t="s">
        <v>582</v>
      </c>
    </row>
    <row r="49" spans="1:18" s="107" customFormat="1" x14ac:dyDescent="0.25">
      <c r="A49" s="99" t="s">
        <v>586</v>
      </c>
    </row>
    <row r="50" spans="1:18" s="107" customFormat="1" x14ac:dyDescent="0.25">
      <c r="A50" s="99" t="s">
        <v>584</v>
      </c>
    </row>
    <row r="51" spans="1:18" s="107" customFormat="1" x14ac:dyDescent="0.25">
      <c r="A51" s="99"/>
    </row>
    <row r="52" spans="1:18" s="110" customFormat="1" ht="15.6" x14ac:dyDescent="0.3">
      <c r="A52" s="100" t="s">
        <v>587</v>
      </c>
    </row>
    <row r="53" spans="1:18" s="107" customFormat="1" x14ac:dyDescent="0.25">
      <c r="A53" s="99" t="s">
        <v>588</v>
      </c>
    </row>
    <row r="54" spans="1:18" s="107" customFormat="1" x14ac:dyDescent="0.25">
      <c r="A54" s="99" t="s">
        <v>589</v>
      </c>
    </row>
    <row r="55" spans="1:18" s="107" customFormat="1" x14ac:dyDescent="0.25">
      <c r="A55" s="99" t="s">
        <v>581</v>
      </c>
    </row>
    <row r="56" spans="1:18" s="107" customFormat="1" x14ac:dyDescent="0.25">
      <c r="A56" s="99" t="s">
        <v>582</v>
      </c>
    </row>
    <row r="57" spans="1:18" s="107" customFormat="1" x14ac:dyDescent="0.25"/>
    <row r="58" spans="1:18" s="109" customFormat="1" ht="16.2" thickBot="1" x14ac:dyDescent="0.35">
      <c r="A58" s="101" t="s">
        <v>590</v>
      </c>
    </row>
    <row r="59" spans="1:18" s="107" customFormat="1" ht="54.6" customHeight="1" thickBot="1" x14ac:dyDescent="0.3">
      <c r="A59" s="366" t="s">
        <v>643</v>
      </c>
      <c r="B59" s="367"/>
      <c r="C59" s="367"/>
      <c r="D59" s="367"/>
      <c r="E59" s="367"/>
      <c r="F59" s="367"/>
      <c r="G59" s="367"/>
      <c r="H59" s="367"/>
      <c r="I59" s="367"/>
      <c r="J59" s="367"/>
      <c r="K59" s="367"/>
      <c r="L59" s="367"/>
      <c r="M59" s="367"/>
      <c r="N59" s="367"/>
      <c r="O59" s="367"/>
      <c r="P59" s="367"/>
      <c r="Q59" s="367"/>
      <c r="R59" s="368"/>
    </row>
    <row r="60" spans="1:18" s="107" customFormat="1" x14ac:dyDescent="0.25">
      <c r="A60" s="99"/>
    </row>
    <row r="61" spans="1:18" s="107" customFormat="1" x14ac:dyDescent="0.25">
      <c r="A61" s="99" t="s">
        <v>580</v>
      </c>
    </row>
    <row r="62" spans="1:18" s="110" customFormat="1" ht="15.6" x14ac:dyDescent="0.3">
      <c r="A62" s="100" t="s">
        <v>591</v>
      </c>
    </row>
    <row r="63" spans="1:18" s="107" customFormat="1" x14ac:dyDescent="0.25">
      <c r="A63" s="99" t="s">
        <v>592</v>
      </c>
    </row>
    <row r="64" spans="1:18" s="107" customFormat="1" x14ac:dyDescent="0.25">
      <c r="A64" s="99" t="s">
        <v>593</v>
      </c>
    </row>
    <row r="65" spans="1:18" s="107" customFormat="1" x14ac:dyDescent="0.25">
      <c r="A65" s="99" t="s">
        <v>594</v>
      </c>
    </row>
    <row r="66" spans="1:18" s="107" customFormat="1" x14ac:dyDescent="0.25">
      <c r="A66" s="99" t="s">
        <v>595</v>
      </c>
    </row>
    <row r="67" spans="1:18" s="107" customFormat="1" x14ac:dyDescent="0.25">
      <c r="A67" s="99"/>
    </row>
    <row r="68" spans="1:18" s="110" customFormat="1" ht="15.6" x14ac:dyDescent="0.3">
      <c r="A68" s="100" t="s">
        <v>596</v>
      </c>
    </row>
    <row r="69" spans="1:18" s="107" customFormat="1" x14ac:dyDescent="0.25">
      <c r="A69" s="99" t="s">
        <v>588</v>
      </c>
    </row>
    <row r="70" spans="1:18" s="107" customFormat="1" x14ac:dyDescent="0.25">
      <c r="A70" s="99" t="s">
        <v>597</v>
      </c>
    </row>
    <row r="71" spans="1:18" s="107" customFormat="1" x14ac:dyDescent="0.25">
      <c r="A71" s="99" t="s">
        <v>598</v>
      </c>
    </row>
    <row r="72" spans="1:18" s="107" customFormat="1" x14ac:dyDescent="0.25">
      <c r="A72" s="99" t="s">
        <v>599</v>
      </c>
    </row>
    <row r="73" spans="1:18" s="107" customFormat="1" x14ac:dyDescent="0.25">
      <c r="A73" s="99" t="s">
        <v>600</v>
      </c>
    </row>
    <row r="75" spans="1:18" s="109" customFormat="1" ht="16.2" thickBot="1" x14ac:dyDescent="0.35">
      <c r="A75" s="101" t="s">
        <v>601</v>
      </c>
    </row>
    <row r="76" spans="1:18" s="107" customFormat="1" ht="66.599999999999994" customHeight="1" thickBot="1" x14ac:dyDescent="0.3">
      <c r="A76" s="366" t="s">
        <v>644</v>
      </c>
      <c r="B76" s="367"/>
      <c r="C76" s="367"/>
      <c r="D76" s="367"/>
      <c r="E76" s="367"/>
      <c r="F76" s="367"/>
      <c r="G76" s="367"/>
      <c r="H76" s="367"/>
      <c r="I76" s="367"/>
      <c r="J76" s="367"/>
      <c r="K76" s="367"/>
      <c r="L76" s="367"/>
      <c r="M76" s="367"/>
      <c r="N76" s="367"/>
      <c r="O76" s="367"/>
      <c r="P76" s="367"/>
      <c r="Q76" s="367"/>
      <c r="R76" s="368"/>
    </row>
    <row r="77" spans="1:18" s="107" customFormat="1" x14ac:dyDescent="0.25">
      <c r="A77" s="99"/>
    </row>
    <row r="78" spans="1:18" s="107" customFormat="1" x14ac:dyDescent="0.25">
      <c r="A78" s="99" t="s">
        <v>580</v>
      </c>
    </row>
    <row r="79" spans="1:18" s="107" customFormat="1" ht="15.6" x14ac:dyDescent="0.25">
      <c r="A79" s="100" t="s">
        <v>637</v>
      </c>
    </row>
    <row r="80" spans="1:18" s="107" customFormat="1" x14ac:dyDescent="0.25">
      <c r="A80" s="99" t="s">
        <v>602</v>
      </c>
    </row>
    <row r="81" spans="1:1" s="107" customFormat="1" x14ac:dyDescent="0.25">
      <c r="A81" s="99" t="s">
        <v>603</v>
      </c>
    </row>
    <row r="82" spans="1:1" s="107" customFormat="1" x14ac:dyDescent="0.25">
      <c r="A82" s="99" t="s">
        <v>604</v>
      </c>
    </row>
    <row r="83" spans="1:1" s="107" customFormat="1" x14ac:dyDescent="0.25">
      <c r="A83" s="99" t="s">
        <v>605</v>
      </c>
    </row>
    <row r="84" spans="1:1" s="107" customFormat="1" x14ac:dyDescent="0.25">
      <c r="A84" s="99"/>
    </row>
    <row r="85" spans="1:1" s="107" customFormat="1" ht="15.6" x14ac:dyDescent="0.25">
      <c r="A85" s="100" t="s">
        <v>638</v>
      </c>
    </row>
    <row r="86" spans="1:1" s="107" customFormat="1" x14ac:dyDescent="0.25">
      <c r="A86" s="99" t="s">
        <v>606</v>
      </c>
    </row>
    <row r="87" spans="1:1" s="107" customFormat="1" x14ac:dyDescent="0.25">
      <c r="A87" s="99" t="s">
        <v>607</v>
      </c>
    </row>
    <row r="88" spans="1:1" s="107" customFormat="1" x14ac:dyDescent="0.25">
      <c r="A88" s="99" t="s">
        <v>608</v>
      </c>
    </row>
    <row r="89" spans="1:1" s="107" customFormat="1" x14ac:dyDescent="0.25">
      <c r="A89" s="99" t="s">
        <v>609</v>
      </c>
    </row>
    <row r="90" spans="1:1" s="107" customFormat="1" x14ac:dyDescent="0.25">
      <c r="A90" s="99"/>
    </row>
    <row r="91" spans="1:1" s="107" customFormat="1" ht="15.6" x14ac:dyDescent="0.25">
      <c r="A91" s="100" t="s">
        <v>639</v>
      </c>
    </row>
    <row r="92" spans="1:1" s="107" customFormat="1" x14ac:dyDescent="0.25">
      <c r="A92" s="99" t="s">
        <v>602</v>
      </c>
    </row>
    <row r="93" spans="1:1" s="107" customFormat="1" x14ac:dyDescent="0.25">
      <c r="A93" s="99" t="s">
        <v>603</v>
      </c>
    </row>
    <row r="94" spans="1:1" s="107" customFormat="1" x14ac:dyDescent="0.25">
      <c r="A94" s="99" t="s">
        <v>610</v>
      </c>
    </row>
    <row r="95" spans="1:1" s="107" customFormat="1" x14ac:dyDescent="0.25">
      <c r="A95" s="99" t="s">
        <v>611</v>
      </c>
    </row>
    <row r="96" spans="1:1" s="107" customFormat="1" x14ac:dyDescent="0.25">
      <c r="A96" s="99"/>
    </row>
    <row r="97" spans="1:18" s="107" customFormat="1" ht="15.6" x14ac:dyDescent="0.25">
      <c r="A97" s="100" t="s">
        <v>640</v>
      </c>
    </row>
    <row r="98" spans="1:18" s="107" customFormat="1" x14ac:dyDescent="0.25">
      <c r="A98" s="99" t="s">
        <v>612</v>
      </c>
    </row>
    <row r="99" spans="1:18" s="107" customFormat="1" x14ac:dyDescent="0.25">
      <c r="A99" s="99" t="s">
        <v>603</v>
      </c>
    </row>
    <row r="100" spans="1:18" s="107" customFormat="1" x14ac:dyDescent="0.25">
      <c r="A100" s="99" t="s">
        <v>613</v>
      </c>
    </row>
    <row r="101" spans="1:18" s="107" customFormat="1" x14ac:dyDescent="0.25">
      <c r="A101" s="99" t="s">
        <v>614</v>
      </c>
    </row>
    <row r="103" spans="1:18" s="109" customFormat="1" ht="16.2" thickBot="1" x14ac:dyDescent="0.35">
      <c r="A103" s="101" t="s">
        <v>615</v>
      </c>
    </row>
    <row r="104" spans="1:18" s="107" customFormat="1" ht="66.599999999999994" customHeight="1" thickBot="1" x14ac:dyDescent="0.3">
      <c r="A104" s="366" t="s">
        <v>616</v>
      </c>
      <c r="B104" s="367"/>
      <c r="C104" s="367"/>
      <c r="D104" s="367"/>
      <c r="E104" s="367"/>
      <c r="F104" s="367"/>
      <c r="G104" s="367"/>
      <c r="H104" s="367"/>
      <c r="I104" s="367"/>
      <c r="J104" s="367"/>
      <c r="K104" s="367"/>
      <c r="L104" s="367"/>
      <c r="M104" s="367"/>
      <c r="N104" s="367"/>
      <c r="O104" s="367"/>
      <c r="P104" s="367"/>
      <c r="Q104" s="367"/>
      <c r="R104" s="368"/>
    </row>
    <row r="105" spans="1:18" s="107" customFormat="1" x14ac:dyDescent="0.25">
      <c r="A105" s="99"/>
    </row>
    <row r="106" spans="1:18" s="107" customFormat="1" x14ac:dyDescent="0.25">
      <c r="A106" s="99" t="s">
        <v>580</v>
      </c>
    </row>
    <row r="107" spans="1:18" s="107" customFormat="1" ht="15.6" x14ac:dyDescent="0.25">
      <c r="A107" s="100" t="s">
        <v>641</v>
      </c>
    </row>
    <row r="108" spans="1:18" s="107" customFormat="1" x14ac:dyDescent="0.25">
      <c r="A108" s="99" t="s">
        <v>617</v>
      </c>
    </row>
    <row r="109" spans="1:18" s="107" customFormat="1" x14ac:dyDescent="0.25">
      <c r="A109" s="99" t="s">
        <v>618</v>
      </c>
    </row>
    <row r="110" spans="1:18" s="107" customFormat="1" x14ac:dyDescent="0.25">
      <c r="A110" s="99" t="s">
        <v>619</v>
      </c>
    </row>
    <row r="111" spans="1:18" s="107" customFormat="1" x14ac:dyDescent="0.25">
      <c r="A111" s="99" t="s">
        <v>620</v>
      </c>
    </row>
    <row r="112" spans="1:18" s="107" customFormat="1" x14ac:dyDescent="0.25">
      <c r="A112" s="99" t="s">
        <v>621</v>
      </c>
    </row>
    <row r="113" spans="1:1" s="107" customFormat="1" x14ac:dyDescent="0.25">
      <c r="A113" s="99"/>
    </row>
    <row r="114" spans="1:1" s="107" customFormat="1" ht="15.6" x14ac:dyDescent="0.25">
      <c r="A114" s="100" t="s">
        <v>642</v>
      </c>
    </row>
    <row r="115" spans="1:1" s="107" customFormat="1" x14ac:dyDescent="0.25">
      <c r="A115" s="99" t="s">
        <v>622</v>
      </c>
    </row>
    <row r="116" spans="1:1" s="107" customFormat="1" x14ac:dyDescent="0.25">
      <c r="A116" s="99" t="s">
        <v>623</v>
      </c>
    </row>
    <row r="117" spans="1:1" s="107" customFormat="1" x14ac:dyDescent="0.25">
      <c r="A117" s="99" t="s">
        <v>624</v>
      </c>
    </row>
    <row r="118" spans="1:1" s="107" customFormat="1" x14ac:dyDescent="0.25">
      <c r="A118" s="99" t="s">
        <v>625</v>
      </c>
    </row>
    <row r="119" spans="1:1" s="107" customFormat="1" x14ac:dyDescent="0.25">
      <c r="A119" s="99" t="s">
        <v>626</v>
      </c>
    </row>
    <row r="120" spans="1:1" s="107" customFormat="1" x14ac:dyDescent="0.25">
      <c r="A120" s="99" t="s">
        <v>627</v>
      </c>
    </row>
    <row r="121" spans="1:1" s="107" customFormat="1" x14ac:dyDescent="0.25">
      <c r="A121" s="99" t="s">
        <v>618</v>
      </c>
    </row>
    <row r="122" spans="1:1" s="107" customFormat="1" x14ac:dyDescent="0.25">
      <c r="A122" s="99" t="s">
        <v>619</v>
      </c>
    </row>
    <row r="123" spans="1:1" s="107" customFormat="1" x14ac:dyDescent="0.25">
      <c r="A123" s="99"/>
    </row>
    <row r="124" spans="1:1" s="107" customFormat="1" ht="15.6" x14ac:dyDescent="0.25">
      <c r="A124" s="100" t="s">
        <v>628</v>
      </c>
    </row>
    <row r="125" spans="1:1" s="107" customFormat="1" x14ac:dyDescent="0.25">
      <c r="A125" s="99" t="s">
        <v>629</v>
      </c>
    </row>
    <row r="126" spans="1:1" s="107" customFormat="1" x14ac:dyDescent="0.25">
      <c r="A126" s="99" t="s">
        <v>630</v>
      </c>
    </row>
    <row r="127" spans="1:1" s="107" customFormat="1" x14ac:dyDescent="0.25">
      <c r="A127" s="99" t="s">
        <v>631</v>
      </c>
    </row>
    <row r="128" spans="1:1" s="107" customFormat="1" x14ac:dyDescent="0.25">
      <c r="A128" s="99" t="s">
        <v>632</v>
      </c>
    </row>
    <row r="129" spans="1:1" s="107" customFormat="1" x14ac:dyDescent="0.25">
      <c r="A129" s="99" t="s">
        <v>610</v>
      </c>
    </row>
    <row r="130" spans="1:1" s="107" customFormat="1" x14ac:dyDescent="0.25">
      <c r="A130" s="99" t="s">
        <v>633</v>
      </c>
    </row>
  </sheetData>
  <sheetProtection password="CD74" sheet="1" objects="1" scenarios="1"/>
  <customSheetViews>
    <customSheetView guid="{01C77170-9B80-4B41-93A1-200096C3CB54}" scale="70" showGridLines="0">
      <selection activeCell="M9" sqref="M9"/>
      <pageMargins left="0.7" right="0.7" top="0.75" bottom="0.75" header="0.3" footer="0.3"/>
      <pageSetup orientation="portrait" r:id="rId1"/>
    </customSheetView>
  </customSheetViews>
  <mergeCells count="6">
    <mergeCell ref="A104:R104"/>
    <mergeCell ref="A4:R4"/>
    <mergeCell ref="A23:R23"/>
    <mergeCell ref="A31:R31"/>
    <mergeCell ref="A59:R59"/>
    <mergeCell ref="A76:R76"/>
  </mergeCells>
  <hyperlinks>
    <hyperlink ref="G2" r:id="rId2"/>
    <hyperlink ref="F21" r:id="rId3"/>
    <hyperlink ref="A25" r:id="rId4" display="http://www.cee.seas.gwu.edu/node/126"/>
    <hyperlink ref="A26" r:id="rId5" display="http://www.cee.seas.gwu.edu/node/127"/>
    <hyperlink ref="A27" r:id="rId6" display="http://www.cee.seas.gwu.edu/node/128"/>
    <hyperlink ref="A28" r:id="rId7" display="http://www.cee.seas.gwu.edu/node/129"/>
  </hyperlinks>
  <pageMargins left="0.7" right="0.7" top="0.75" bottom="0.75" header="0.3" footer="0.3"/>
  <pageSetup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F146"/>
  <sheetViews>
    <sheetView showGridLines="0" zoomScale="75" zoomScaleNormal="75" workbookViewId="0">
      <selection activeCell="C12" sqref="C12"/>
    </sheetView>
  </sheetViews>
  <sheetFormatPr defaultColWidth="9.109375" defaultRowHeight="25.8" x14ac:dyDescent="0.5"/>
  <cols>
    <col min="1" max="1" width="6.109375" style="168" customWidth="1"/>
    <col min="2" max="2" width="4.6640625" style="1" customWidth="1"/>
    <col min="3" max="3" width="21.88671875" style="1" customWidth="1"/>
    <col min="4" max="4" width="9.109375" style="1" customWidth="1"/>
    <col min="5" max="5" width="52.6640625" style="1" customWidth="1"/>
    <col min="6" max="6" width="8.33203125" style="1" customWidth="1"/>
    <col min="7" max="7" width="10.5546875" style="1" customWidth="1"/>
    <col min="8" max="8" width="65.6640625" style="119" customWidth="1"/>
    <col min="9" max="9" width="8.5546875" style="1" customWidth="1"/>
    <col min="10" max="10" width="12.5546875" style="1" customWidth="1"/>
    <col min="11" max="11" width="12.5546875" style="7" customWidth="1"/>
    <col min="12" max="12" width="74.33203125" style="148" customWidth="1"/>
    <col min="13" max="13" width="14.109375" style="140" customWidth="1"/>
    <col min="14" max="14" width="10.44140625" style="7" customWidth="1"/>
    <col min="15" max="15" width="4.6640625" style="7" customWidth="1"/>
    <col min="16" max="16" width="7.6640625" style="7" customWidth="1"/>
    <col min="17" max="17" width="4.6640625" style="7" customWidth="1"/>
    <col min="18" max="29" width="9.109375" style="7"/>
    <col min="30" max="16384" width="9.109375" style="1"/>
  </cols>
  <sheetData>
    <row r="1" spans="1:29" s="47" customFormat="1" x14ac:dyDescent="0.5">
      <c r="A1" s="238"/>
      <c r="B1" s="309" t="s">
        <v>0</v>
      </c>
      <c r="C1" s="309"/>
      <c r="D1" s="309"/>
      <c r="E1" s="309"/>
      <c r="F1" s="309"/>
      <c r="G1" s="309"/>
      <c r="H1" s="309"/>
      <c r="I1" s="309"/>
      <c r="J1" s="309"/>
      <c r="K1" s="309"/>
      <c r="L1" s="239"/>
      <c r="M1" s="135"/>
      <c r="N1" s="10"/>
      <c r="O1" s="10"/>
      <c r="P1" s="10"/>
      <c r="Q1" s="10"/>
      <c r="R1" s="10"/>
      <c r="S1" s="10"/>
      <c r="T1" s="10"/>
      <c r="U1" s="10"/>
      <c r="V1" s="10"/>
      <c r="W1" s="10"/>
      <c r="X1" s="10"/>
      <c r="Y1" s="10"/>
      <c r="Z1" s="10"/>
      <c r="AA1" s="10"/>
      <c r="AB1" s="10"/>
      <c r="AC1" s="10"/>
    </row>
    <row r="2" spans="1:29" s="47" customFormat="1" x14ac:dyDescent="0.5">
      <c r="A2" s="238"/>
      <c r="B2" s="309" t="s">
        <v>1</v>
      </c>
      <c r="C2" s="309"/>
      <c r="D2" s="309"/>
      <c r="E2" s="309"/>
      <c r="F2" s="309"/>
      <c r="G2" s="309"/>
      <c r="H2" s="309"/>
      <c r="I2" s="309"/>
      <c r="J2" s="309"/>
      <c r="K2" s="309"/>
      <c r="L2" s="239"/>
      <c r="M2" s="135"/>
      <c r="N2" s="10"/>
      <c r="O2" s="10"/>
      <c r="P2" s="10"/>
      <c r="Q2" s="10"/>
      <c r="R2" s="10"/>
      <c r="S2" s="10"/>
      <c r="T2" s="10"/>
      <c r="U2" s="10"/>
      <c r="V2" s="10"/>
      <c r="W2" s="10"/>
      <c r="X2" s="10"/>
      <c r="Y2" s="10"/>
      <c r="Z2" s="10"/>
      <c r="AA2" s="10"/>
      <c r="AB2" s="10"/>
      <c r="AC2" s="10"/>
    </row>
    <row r="3" spans="1:29" s="47" customFormat="1" ht="26.4" thickBot="1" x14ac:dyDescent="0.55000000000000004">
      <c r="A3" s="238"/>
      <c r="B3" s="309" t="s">
        <v>2</v>
      </c>
      <c r="C3" s="309"/>
      <c r="D3" s="309"/>
      <c r="E3" s="309"/>
      <c r="F3" s="309"/>
      <c r="G3" s="309"/>
      <c r="H3" s="309"/>
      <c r="I3" s="309"/>
      <c r="J3" s="309"/>
      <c r="K3" s="309"/>
      <c r="L3" s="239"/>
      <c r="M3" s="135"/>
      <c r="N3" s="10"/>
      <c r="O3" s="10"/>
      <c r="P3" s="10"/>
      <c r="Q3" s="10"/>
      <c r="R3" s="10"/>
      <c r="S3" s="10"/>
      <c r="T3" s="10"/>
      <c r="U3" s="10"/>
      <c r="V3" s="10"/>
      <c r="W3" s="10"/>
      <c r="X3" s="10"/>
      <c r="Y3" s="10"/>
      <c r="Z3" s="10"/>
      <c r="AA3" s="10"/>
      <c r="AB3" s="10"/>
      <c r="AC3" s="10"/>
    </row>
    <row r="4" spans="1:29" ht="17.25" customHeight="1" x14ac:dyDescent="0.5">
      <c r="A4" s="240"/>
      <c r="B4" s="119"/>
      <c r="C4" s="318" t="s">
        <v>358</v>
      </c>
      <c r="D4" s="319"/>
      <c r="E4" s="226">
        <f>NOTES!C9</f>
        <v>2021</v>
      </c>
      <c r="F4" s="320">
        <f>E4+1</f>
        <v>2022</v>
      </c>
      <c r="G4" s="321"/>
      <c r="H4" s="199" t="s">
        <v>364</v>
      </c>
      <c r="I4" s="199">
        <f>E4+3</f>
        <v>2024</v>
      </c>
      <c r="J4" s="241">
        <f>F4+3</f>
        <v>2025</v>
      </c>
      <c r="K4" s="16" t="s">
        <v>393</v>
      </c>
      <c r="L4" s="142"/>
      <c r="M4" s="136"/>
    </row>
    <row r="5" spans="1:29" s="9" customFormat="1" ht="16.5" customHeight="1" thickBot="1" x14ac:dyDescent="0.55000000000000004">
      <c r="A5" s="242"/>
      <c r="B5" s="243"/>
      <c r="C5" s="314" t="s">
        <v>372</v>
      </c>
      <c r="D5" s="315"/>
      <c r="E5" s="315"/>
      <c r="F5" s="315"/>
      <c r="G5" s="315"/>
      <c r="H5" s="222" t="s">
        <v>391</v>
      </c>
      <c r="I5" s="316">
        <f>F10+F19+F28+F37+F46+F55+F64+F73</f>
        <v>120</v>
      </c>
      <c r="J5" s="317"/>
      <c r="K5" s="17">
        <f>O9</f>
        <v>0</v>
      </c>
      <c r="L5" s="143"/>
      <c r="M5" s="137"/>
      <c r="N5" s="5"/>
      <c r="O5" s="5"/>
      <c r="P5" s="7"/>
      <c r="Q5" s="8"/>
    </row>
    <row r="6" spans="1:29" s="10" customFormat="1" ht="15.75" customHeight="1" x14ac:dyDescent="0.5">
      <c r="A6" s="244"/>
      <c r="B6" s="245"/>
      <c r="C6" s="325" t="s">
        <v>368</v>
      </c>
      <c r="D6" s="316"/>
      <c r="E6" s="310"/>
      <c r="F6" s="310"/>
      <c r="G6" s="310"/>
      <c r="H6" s="222" t="s">
        <v>366</v>
      </c>
      <c r="I6" s="310"/>
      <c r="J6" s="311"/>
      <c r="K6" s="16" t="s">
        <v>392</v>
      </c>
      <c r="L6" s="142"/>
      <c r="M6" s="136"/>
      <c r="N6" s="53"/>
      <c r="O6" s="53"/>
      <c r="P6" s="53"/>
      <c r="Q6" s="7"/>
    </row>
    <row r="7" spans="1:29" s="10" customFormat="1" ht="16.5" customHeight="1" thickBot="1" x14ac:dyDescent="0.55000000000000004">
      <c r="A7" s="244"/>
      <c r="B7" s="245"/>
      <c r="C7" s="326" t="s">
        <v>369</v>
      </c>
      <c r="D7" s="327"/>
      <c r="E7" s="312"/>
      <c r="F7" s="312"/>
      <c r="G7" s="312"/>
      <c r="H7" s="223" t="s">
        <v>367</v>
      </c>
      <c r="I7" s="312"/>
      <c r="J7" s="313"/>
      <c r="K7" s="18">
        <f>IF(O9=0,0,ROUND(N9/O9,2))</f>
        <v>0</v>
      </c>
      <c r="L7" s="143"/>
      <c r="M7" s="137"/>
      <c r="N7" s="53"/>
      <c r="O7" s="53"/>
      <c r="P7" s="53"/>
      <c r="Q7" s="7"/>
    </row>
    <row r="8" spans="1:29" s="10" customFormat="1" ht="26.4" thickBot="1" x14ac:dyDescent="0.55000000000000004">
      <c r="A8" s="244"/>
      <c r="B8" s="245"/>
      <c r="C8" s="54"/>
      <c r="D8" s="5"/>
      <c r="E8" s="54"/>
      <c r="F8" s="5"/>
      <c r="G8" s="5"/>
      <c r="H8" s="5"/>
      <c r="I8" s="5"/>
      <c r="J8" s="5"/>
      <c r="K8" s="5"/>
      <c r="L8" s="143"/>
      <c r="M8" s="137"/>
      <c r="N8" s="53"/>
      <c r="O8" s="53"/>
      <c r="P8" s="53"/>
      <c r="Q8" s="7"/>
    </row>
    <row r="9" spans="1:29" s="4" customFormat="1" ht="32.25" customHeight="1" thickBot="1" x14ac:dyDescent="0.35">
      <c r="A9" s="246"/>
      <c r="B9" s="5"/>
      <c r="C9" s="11" t="s">
        <v>336</v>
      </c>
      <c r="D9" s="12" t="s">
        <v>365</v>
      </c>
      <c r="E9" s="12" t="s">
        <v>12</v>
      </c>
      <c r="F9" s="12" t="s">
        <v>13</v>
      </c>
      <c r="G9" s="12" t="s">
        <v>14</v>
      </c>
      <c r="H9" s="12" t="s">
        <v>15</v>
      </c>
      <c r="I9" s="12" t="s">
        <v>5</v>
      </c>
      <c r="J9" s="121" t="s">
        <v>14</v>
      </c>
      <c r="K9" s="21" t="s">
        <v>373</v>
      </c>
      <c r="L9" s="307" t="s">
        <v>662</v>
      </c>
      <c r="M9" s="137"/>
      <c r="N9" s="15">
        <f>N10+N19+N28+N37+N46+N55+N64+N73</f>
        <v>0</v>
      </c>
      <c r="O9" s="15">
        <f>O10+O19+O28+O37+O46+O55+O64+O73</f>
        <v>0</v>
      </c>
    </row>
    <row r="10" spans="1:29" s="10" customFormat="1" ht="16.2" thickBot="1" x14ac:dyDescent="0.35">
      <c r="A10" s="304" t="s">
        <v>697</v>
      </c>
      <c r="B10" s="129"/>
      <c r="C10" s="130" t="s">
        <v>14</v>
      </c>
      <c r="D10" s="130">
        <v>1</v>
      </c>
      <c r="E10" s="130" t="s">
        <v>357</v>
      </c>
      <c r="F10" s="130">
        <f>SUM(F11:F18)</f>
        <v>16</v>
      </c>
      <c r="G10" s="118" t="s">
        <v>3</v>
      </c>
      <c r="H10" s="118">
        <f>E4</f>
        <v>2021</v>
      </c>
      <c r="I10" s="19"/>
      <c r="J10" s="20"/>
      <c r="K10" s="22">
        <f>IF(O10=0,0,ROUND(N10/O10,2))</f>
        <v>0</v>
      </c>
      <c r="L10" s="308"/>
      <c r="M10" s="138"/>
      <c r="N10" s="13">
        <f>SUM(N11:N18)</f>
        <v>0</v>
      </c>
      <c r="O10" s="14">
        <f>SUM(O11:O18)</f>
        <v>0</v>
      </c>
      <c r="P10" s="3"/>
      <c r="Q10" s="2"/>
    </row>
    <row r="11" spans="1:29" s="10" customFormat="1" ht="15.6" x14ac:dyDescent="0.3">
      <c r="A11" s="305"/>
      <c r="B11" s="131">
        <v>1</v>
      </c>
      <c r="C11" s="58" t="s">
        <v>240</v>
      </c>
      <c r="D11" s="58" t="str">
        <f>IF(C11=0,"",LOOKUP($C11,'Course List'!$C$7:$C$1067,'Course List'!D$7:D$1067))</f>
        <v>  001</v>
      </c>
      <c r="E11" s="58" t="str">
        <f>IF(C11=0,"",LOOKUP($C11,'Course List'!$C$7:$C$1067,'Course List'!E$7:E$1067))</f>
        <v> Intro:Civil &amp; Environmentl Eng</v>
      </c>
      <c r="F11" s="58">
        <f>IF(C11=0,"",LOOKUP($C11,'Course List'!$C$7:$C$1067,'Course List'!F$7:F$1067))</f>
        <v>1</v>
      </c>
      <c r="G11" s="58" t="str">
        <f>IF(C11=0,"",LOOKUP($C11,'Course List'!$C$7:$C$1067,'Course List'!G$7:G$1067))</f>
        <v>F</v>
      </c>
      <c r="H11" s="58" t="str">
        <f>IF(C11=0,"",LOOKUP($C11,'Course List'!$C$7:$C$1067,'Course List'!H$7:H$1067))</f>
        <v>None</v>
      </c>
      <c r="I11" s="41"/>
      <c r="J11" s="55"/>
      <c r="K11" s="50" t="str">
        <f>IF(I11=0,"",LOOKUP(I11,NOTES!$F$11:$F$22,NOTES!$I$11:$I$22))</f>
        <v/>
      </c>
      <c r="L11" s="144"/>
      <c r="M11" s="137"/>
      <c r="N11" s="6">
        <f>IF(F11=0,0,IF(I11=0,0,K11*F11))</f>
        <v>0</v>
      </c>
      <c r="O11" s="6">
        <f t="shared" ref="O11:O18" si="0">IF(I11=0,0,F11)</f>
        <v>0</v>
      </c>
      <c r="P11" s="53"/>
      <c r="Q11" s="7"/>
    </row>
    <row r="12" spans="1:29" s="10" customFormat="1" ht="85.2" customHeight="1" x14ac:dyDescent="0.3">
      <c r="A12" s="305"/>
      <c r="B12" s="131">
        <f>B11+1</f>
        <v>2</v>
      </c>
      <c r="C12" s="125" t="s">
        <v>762</v>
      </c>
      <c r="D12" s="58">
        <f>IF(C12=0,"",LOOKUP($C12,'Course List'!$C$7:$C$1067,'Course List'!D$7:D$1067))</f>
        <v>11</v>
      </c>
      <c r="E12" s="58" t="str">
        <f>IF(C12=0,"",LOOKUP($C12,'Course List'!$C$7:$C$1067,'Course List'!E$7:E$1067))</f>
        <v>General Chemistry I</v>
      </c>
      <c r="F12" s="58">
        <f>IF(C12=0,"",LOOKUP($C12,'Course List'!$C$7:$C$1067,'Course List'!F$7:F$1067))</f>
        <v>4</v>
      </c>
      <c r="G12" s="58" t="str">
        <f>IF(C12=0,"",LOOKUP($C12,'Course List'!$C$7:$C$1067,'Course List'!G$7:G$1067))</f>
        <v>F &amp; S</v>
      </c>
      <c r="H12" s="58" t="str">
        <f>IF(C12=0,"",LOOKUP($C12,'Course List'!$C$7:$C$1067,'Course List'!H$7:H$1067))</f>
        <v>Restricted to students who have successfully completed high school algebra prior to matriculation and have completed the ALEKS chemistry preparatory course at GW and achieved at least 95 percent mastery.
For students who need more time to satisfy the prerequisite, please read the note given in the NOTES' column ---&gt;</v>
      </c>
      <c r="I12" s="41"/>
      <c r="J12" s="55"/>
      <c r="K12" s="51" t="str">
        <f>IF(I12=0,"",LOOKUP(I12,NOTES!$F$11:$F$22,NOTES!$I$11:$I$22))</f>
        <v/>
      </c>
      <c r="L12" s="369" t="s">
        <v>917</v>
      </c>
      <c r="M12" s="137"/>
      <c r="N12" s="6">
        <f t="shared" ref="N12:N18" si="1">IF(F12=0,0,IF(I12=0,0,K12*F12))</f>
        <v>0</v>
      </c>
      <c r="O12" s="6">
        <f t="shared" si="0"/>
        <v>0</v>
      </c>
      <c r="P12" s="53"/>
      <c r="Q12" s="7"/>
    </row>
    <row r="13" spans="1:29" s="10" customFormat="1" ht="15.6" x14ac:dyDescent="0.3">
      <c r="A13" s="305"/>
      <c r="B13" s="131">
        <f t="shared" ref="B13:B16" si="2">B12+1</f>
        <v>3</v>
      </c>
      <c r="C13" s="58" t="s">
        <v>353</v>
      </c>
      <c r="D13" s="58" t="str">
        <f>IF(C13=0,"",LOOKUP($C13,'Course List'!$C$7:$C$1067,'Course List'!D$7:D$1067))</f>
        <v>---</v>
      </c>
      <c r="E13" s="58" t="str">
        <f>IF(C13=0,"",LOOKUP($C13,'Course List'!$C$7:$C$1067,'Course List'!E$7:E$1067))</f>
        <v>See the H/SS List</v>
      </c>
      <c r="F13" s="58">
        <f>IF(C13=0,"",LOOKUP($C13,'Course List'!$C$7:$C$1067,'Course List'!F$7:F$1067))</f>
        <v>3</v>
      </c>
      <c r="G13" s="58" t="str">
        <f>IF(C13=0,"",LOOKUP($C13,'Course List'!$C$7:$C$1067,'Course List'!G$7:G$1067))</f>
        <v>F &amp; S</v>
      </c>
      <c r="H13" s="58" t="str">
        <f>IF(C13=0,"",LOOKUP($C13,'Course List'!$C$7:$C$1067,'Course List'!H$7:H$1067))</f>
        <v xml:space="preserve"> ---</v>
      </c>
      <c r="I13" s="41"/>
      <c r="J13" s="55"/>
      <c r="K13" s="51" t="str">
        <f>IF(I13=0,"",LOOKUP(I13,NOTES!$F$11:$F$22,NOTES!$I$11:$I$22))</f>
        <v/>
      </c>
      <c r="L13" s="145"/>
      <c r="M13" s="137"/>
      <c r="N13" s="6">
        <f t="shared" si="1"/>
        <v>0</v>
      </c>
      <c r="O13" s="6">
        <f t="shared" si="0"/>
        <v>0</v>
      </c>
      <c r="P13" s="53"/>
      <c r="Q13" s="7"/>
    </row>
    <row r="14" spans="1:29" s="10" customFormat="1" ht="84.6" customHeight="1" x14ac:dyDescent="0.3">
      <c r="A14" s="305"/>
      <c r="B14" s="131">
        <f t="shared" si="2"/>
        <v>4</v>
      </c>
      <c r="C14" s="58" t="s">
        <v>334</v>
      </c>
      <c r="D14" s="58">
        <f>IF(C14=0,"",LOOKUP($C14,'Course List'!$C$7:$C$1067,'Course List'!D$7:D$1067))</f>
        <v>31</v>
      </c>
      <c r="E14" s="58" t="str">
        <f>IF(C14=0,"",LOOKUP($C14,'Course List'!$C$7:$C$1067,'Course List'!E$7:E$1067))</f>
        <v>Single-Variable Calculus I </v>
      </c>
      <c r="F14" s="58">
        <f>IF(C14=0,"",LOOKUP($C14,'Course List'!$C$7:$C$1067,'Course List'!F$7:F$1067))</f>
        <v>3</v>
      </c>
      <c r="G14" s="58" t="str">
        <f>IF(C14=0,"",LOOKUP($C14,'Course List'!$C$7:$C$1067,'Course List'!G$7:G$1067))</f>
        <v>F &amp; S</v>
      </c>
      <c r="H14" s="58" t="str">
        <f>IF(C14=0,"",LOOKUP($C14,'Course List'!$C$7:$C$1067,'Course List'!H$7:H$1067))</f>
        <v>Restricted to students with a minimum score of 76 on the ALEKS placement examination. 
For students who don't satisfy the prerequisite, please check the alternative way given in the NOTES' column ---&gt;</v>
      </c>
      <c r="I14" s="41"/>
      <c r="J14" s="55"/>
      <c r="K14" s="51" t="str">
        <f>IF(I14=0,"",LOOKUP(I14,NOTES!$F$11:$F$22,NOTES!$I$11:$I$22))</f>
        <v/>
      </c>
      <c r="L14" s="369" t="s">
        <v>920</v>
      </c>
      <c r="M14" s="137"/>
      <c r="N14" s="6">
        <f t="shared" si="1"/>
        <v>0</v>
      </c>
      <c r="O14" s="6">
        <f t="shared" si="0"/>
        <v>0</v>
      </c>
      <c r="P14" s="53"/>
      <c r="Q14" s="7"/>
    </row>
    <row r="15" spans="1:29" s="10" customFormat="1" ht="15.6" x14ac:dyDescent="0.3">
      <c r="A15" s="305"/>
      <c r="B15" s="131">
        <f t="shared" si="2"/>
        <v>5</v>
      </c>
      <c r="C15" s="58" t="s">
        <v>335</v>
      </c>
      <c r="D15" s="58" t="str">
        <f>IF(C15=0,"",LOOKUP($C15,'Course List'!$C$7:$C$1067,'Course List'!D$7:D$1067))</f>
        <v>  001</v>
      </c>
      <c r="E15" s="58" t="str">
        <f>IF(C15=0,"",LOOKUP($C15,'Course List'!$C$7:$C$1067,'Course List'!E$7:E$1067))</f>
        <v> Engineering Orientation</v>
      </c>
      <c r="F15" s="58">
        <f>IF(C15=0,"",LOOKUP($C15,'Course List'!$C$7:$C$1067,'Course List'!F$7:F$1067))</f>
        <v>1</v>
      </c>
      <c r="G15" s="58" t="str">
        <f>IF(C15=0,"",LOOKUP($C15,'Course List'!$C$7:$C$1067,'Course List'!G$7:G$1067))</f>
        <v>F</v>
      </c>
      <c r="H15" s="58" t="str">
        <f>IF(C15=0,"",LOOKUP($C15,'Course List'!$C$7:$C$1067,'Course List'!H$7:H$1067))</f>
        <v xml:space="preserve"> ---</v>
      </c>
      <c r="I15" s="41"/>
      <c r="J15" s="55"/>
      <c r="K15" s="51" t="str">
        <f>IF(I15=0,"",LOOKUP(I15,NOTES!$F$11:$F$22,NOTES!$I$11:$I$22))</f>
        <v/>
      </c>
      <c r="L15" s="145"/>
      <c r="M15" s="137"/>
      <c r="N15" s="6">
        <f t="shared" si="1"/>
        <v>0</v>
      </c>
      <c r="O15" s="6">
        <f t="shared" si="0"/>
        <v>0</v>
      </c>
      <c r="P15" s="53"/>
      <c r="Q15" s="7"/>
    </row>
    <row r="16" spans="1:29" s="10" customFormat="1" ht="15.6" x14ac:dyDescent="0.3">
      <c r="A16" s="305"/>
      <c r="B16" s="131">
        <f t="shared" si="2"/>
        <v>6</v>
      </c>
      <c r="C16" s="58" t="s">
        <v>239</v>
      </c>
      <c r="D16" s="58">
        <f>IF(C16=0,"",LOOKUP($C16,'Course List'!$C$7:$C$1067,'Course List'!D$7:D$1067))</f>
        <v>20</v>
      </c>
      <c r="E16" s="58" t="str">
        <f>IF(C16=0,"",LOOKUP($C16,'Course List'!$C$7:$C$1067,'Course List'!E$7:E$1067))</f>
        <v>University Writing </v>
      </c>
      <c r="F16" s="58">
        <f>IF(C16=0,"",LOOKUP($C16,'Course List'!$C$7:$C$1067,'Course List'!F$7:F$1067))</f>
        <v>4</v>
      </c>
      <c r="G16" s="58" t="str">
        <f>IF(C16=0,"",LOOKUP($C16,'Course List'!$C$7:$C$1067,'Course List'!G$7:G$1067))</f>
        <v>F &amp; S</v>
      </c>
      <c r="H16" s="58" t="str">
        <f>IF(C16=0,"",LOOKUP($C16,'Course List'!$C$7:$C$1067,'Course List'!H$7:H$1067))</f>
        <v xml:space="preserve"> ---</v>
      </c>
      <c r="I16" s="41"/>
      <c r="J16" s="55"/>
      <c r="K16" s="51" t="str">
        <f>IF(I16=0,"",LOOKUP(I16,NOTES!$F$11:$F$22,NOTES!$I$11:$I$22))</f>
        <v/>
      </c>
      <c r="L16" s="145"/>
      <c r="M16" s="137"/>
      <c r="N16" s="6">
        <f t="shared" si="1"/>
        <v>0</v>
      </c>
      <c r="O16" s="6">
        <f t="shared" si="0"/>
        <v>0</v>
      </c>
      <c r="P16" s="53"/>
      <c r="Q16" s="7"/>
    </row>
    <row r="17" spans="1:17" s="10" customFormat="1" ht="15.6" x14ac:dyDescent="0.3">
      <c r="A17" s="305"/>
      <c r="B17" s="131">
        <f>B16+1</f>
        <v>7</v>
      </c>
      <c r="C17" s="126">
        <v>0</v>
      </c>
      <c r="D17" s="41" t="str">
        <f>IF(C17=0,"",LOOKUP($C17,'Course List'!$C$7:$C$1067,'Course List'!D$7:D$1067))</f>
        <v/>
      </c>
      <c r="E17" s="41" t="str">
        <f>IF(C17=0,"",LOOKUP($C17,'Course List'!$C$7:$C$1067,'Course List'!E$7:E$1067))</f>
        <v/>
      </c>
      <c r="F17" s="41" t="str">
        <f>IF(C17=0,"",LOOKUP($C17,'Course List'!$C$7:$C$1067,'Course List'!F$7:F$1067))</f>
        <v/>
      </c>
      <c r="G17" s="41" t="str">
        <f>IF(C17=0,"",LOOKUP($C17,'Course List'!$C$7:$C$1067,'Course List'!G$7:G$1067))</f>
        <v/>
      </c>
      <c r="H17" s="41" t="str">
        <f>IF(C17=0,"",LOOKUP($C17,'Course List'!$C$7:$C$1067,'Course List'!H$7:H$1067))</f>
        <v/>
      </c>
      <c r="I17" s="41"/>
      <c r="J17" s="55"/>
      <c r="K17" s="51" t="str">
        <f>IF(I17=0,"",LOOKUP(I17,NOTES!$F$11:$F$22,NOTES!$I$11:$I$22))</f>
        <v/>
      </c>
      <c r="L17" s="145"/>
      <c r="M17" s="137"/>
      <c r="N17" s="6">
        <f t="shared" si="1"/>
        <v>0</v>
      </c>
      <c r="O17" s="6">
        <f t="shared" si="0"/>
        <v>0</v>
      </c>
      <c r="P17" s="53"/>
      <c r="Q17" s="7"/>
    </row>
    <row r="18" spans="1:17" s="10" customFormat="1" ht="16.2" thickBot="1" x14ac:dyDescent="0.35">
      <c r="A18" s="305"/>
      <c r="B18" s="132">
        <f>B17+1</f>
        <v>8</v>
      </c>
      <c r="C18" s="42">
        <v>0</v>
      </c>
      <c r="D18" s="41" t="str">
        <f>IF(C18=0,"",LOOKUP($C18,'Course List'!$C$7:$C$1067,'Course List'!D$7:D$1067))</f>
        <v/>
      </c>
      <c r="E18" s="41" t="str">
        <f>IF(C18=0,"",LOOKUP($C18,'Course List'!$C$7:$C$1067,'Course List'!E$7:E$1067))</f>
        <v/>
      </c>
      <c r="F18" s="41" t="str">
        <f>IF(C18=0,"",LOOKUP($C18,'Course List'!$C$7:$C$1067,'Course List'!F$7:F$1067))</f>
        <v/>
      </c>
      <c r="G18" s="41" t="str">
        <f>IF(C18=0,"",LOOKUP($C18,'Course List'!$C$7:$C$1067,'Course List'!G$7:G$1067))</f>
        <v/>
      </c>
      <c r="H18" s="41" t="str">
        <f>IF(C18=0,"",LOOKUP($C18,'Course List'!$C$7:$C$1067,'Course List'!H$7:H$1067))</f>
        <v/>
      </c>
      <c r="I18" s="41"/>
      <c r="J18" s="55"/>
      <c r="K18" s="51" t="str">
        <f>IF(I18=0,"",LOOKUP(I18,NOTES!$F$11:$F$22,NOTES!$I$11:$I$22))</f>
        <v/>
      </c>
      <c r="L18" s="145"/>
      <c r="M18" s="137"/>
      <c r="N18" s="6">
        <f t="shared" si="1"/>
        <v>0</v>
      </c>
      <c r="O18" s="6">
        <f t="shared" si="0"/>
        <v>0</v>
      </c>
      <c r="P18" s="53"/>
      <c r="Q18" s="7"/>
    </row>
    <row r="19" spans="1:17" s="10" customFormat="1" ht="16.2" thickBot="1" x14ac:dyDescent="0.35">
      <c r="A19" s="305"/>
      <c r="B19" s="129"/>
      <c r="C19" s="130" t="str">
        <f>C10</f>
        <v>Semester</v>
      </c>
      <c r="D19" s="130">
        <f>D10+1</f>
        <v>2</v>
      </c>
      <c r="E19" s="130" t="str">
        <f>E10</f>
        <v>Total Credit Hours</v>
      </c>
      <c r="F19" s="130">
        <f>SUM(F20:F27)</f>
        <v>16</v>
      </c>
      <c r="G19" s="118" t="s">
        <v>4</v>
      </c>
      <c r="H19" s="118">
        <f>H10+1</f>
        <v>2022</v>
      </c>
      <c r="I19" s="19"/>
      <c r="J19" s="20"/>
      <c r="K19" s="22">
        <f>IF(O19=0,0,ROUND(N19/O19,2))</f>
        <v>0</v>
      </c>
      <c r="L19" s="146"/>
      <c r="M19" s="138"/>
      <c r="N19" s="13">
        <f>SUM(N20:N27)</f>
        <v>0</v>
      </c>
      <c r="O19" s="14">
        <f t="shared" ref="O19" si="3">SUM(O20:O27)</f>
        <v>0</v>
      </c>
      <c r="P19" s="3"/>
      <c r="Q19" s="2"/>
    </row>
    <row r="20" spans="1:17" s="10" customFormat="1" ht="15.6" x14ac:dyDescent="0.3">
      <c r="A20" s="305"/>
      <c r="B20" s="131">
        <v>1</v>
      </c>
      <c r="C20" s="58" t="s">
        <v>732</v>
      </c>
      <c r="D20" s="58" t="str">
        <f>IF(C20=0,"",LOOKUP($C20,'Course List'!$C$7:$C$1067,'Course List'!D$7:D$1067))</f>
        <v>---</v>
      </c>
      <c r="E20" s="58" t="str">
        <f>IF(C20=0,"",LOOKUP($C20,'Course List'!$C$7:$C$1067,'Course List'!E$7:E$1067))</f>
        <v>Introduction to Programming with Python</v>
      </c>
      <c r="F20" s="58">
        <f>IF(C20=0,"",LOOKUP($C20,'Course List'!$C$7:$C$1067,'Course List'!F$7:F$1067))</f>
        <v>3</v>
      </c>
      <c r="G20" s="58" t="str">
        <f>IF(C20=0,"",LOOKUP($C20,'Course List'!$C$7:$C$1067,'Course List'!G$7:G$1067))</f>
        <v>F &amp; S</v>
      </c>
      <c r="H20" s="58" t="str">
        <f>IF(C20=0,"",LOOKUP($C20,'Course List'!$C$7:$C$1067,'Course List'!H$7:H$1067))</f>
        <v>---</v>
      </c>
      <c r="I20" s="41"/>
      <c r="J20" s="55"/>
      <c r="K20" s="50" t="str">
        <f>IF(I20=0,"",LOOKUP(I20,NOTES!$F$11:$F$22,NOTES!$I$11:$I$22))</f>
        <v/>
      </c>
      <c r="L20" s="144"/>
      <c r="M20" s="137"/>
      <c r="N20" s="6">
        <f t="shared" ref="N20:N27" si="4">IF(F20=0,0,IF(I20=0,0,K20*F20))</f>
        <v>0</v>
      </c>
      <c r="O20" s="6">
        <f t="shared" ref="O20:O27" si="5">IF(I20=0,0,F20)</f>
        <v>0</v>
      </c>
      <c r="P20" s="53"/>
      <c r="Q20" s="7"/>
    </row>
    <row r="21" spans="1:17" s="10" customFormat="1" ht="15.6" x14ac:dyDescent="0.3">
      <c r="A21" s="305"/>
      <c r="B21" s="131">
        <f>B20+1</f>
        <v>2</v>
      </c>
      <c r="C21" s="125" t="s">
        <v>233</v>
      </c>
      <c r="D21" s="58">
        <f>IF(C21=0,"",LOOKUP($C21,'Course List'!$C$7:$C$1067,'Course List'!D$7:D$1067))</f>
        <v>4</v>
      </c>
      <c r="E21" s="58" t="str">
        <f>IF(C21=0,"",LOOKUP($C21,'Course List'!$C$7:$C$1067,'Course List'!E$7:E$1067))</f>
        <v>Engineering Drawing and Computer Graphics</v>
      </c>
      <c r="F21" s="58">
        <f>IF(C21=0,"",LOOKUP($C21,'Course List'!$C$7:$C$1067,'Course List'!F$7:F$1067))</f>
        <v>3</v>
      </c>
      <c r="G21" s="58" t="str">
        <f>IF(C21=0,"",LOOKUP($C21,'Course List'!$C$7:$C$1067,'Course List'!G$7:G$1067))</f>
        <v>F &amp; S</v>
      </c>
      <c r="H21" s="58" t="str">
        <f>IF(D21=0,"",LOOKUP($C21,'Course List'!$C$7:$C$1067,'Course List'!H$7:H$1067))</f>
        <v xml:space="preserve"> ---</v>
      </c>
      <c r="I21" s="41"/>
      <c r="J21" s="55"/>
      <c r="K21" s="51" t="str">
        <f>IF(I21=0,"",LOOKUP(I21,NOTES!$F$11:$F$22,NOTES!$I$11:$I$22))</f>
        <v/>
      </c>
      <c r="L21" s="145"/>
      <c r="M21" s="137"/>
      <c r="N21" s="6">
        <f t="shared" si="4"/>
        <v>0</v>
      </c>
      <c r="O21" s="6">
        <f t="shared" si="5"/>
        <v>0</v>
      </c>
      <c r="P21" s="53"/>
      <c r="Q21" s="7"/>
    </row>
    <row r="22" spans="1:17" s="10" customFormat="1" ht="15.6" x14ac:dyDescent="0.3">
      <c r="A22" s="305"/>
      <c r="B22" s="131">
        <f t="shared" ref="B22:B26" si="6">B21+1</f>
        <v>3</v>
      </c>
      <c r="C22" s="58" t="s">
        <v>355</v>
      </c>
      <c r="D22" s="58">
        <f>IF(C22=0,"",LOOKUP($C22,'Course List'!$C$7:$C$1067,'Course List'!D$7:D$1067))</f>
        <v>32</v>
      </c>
      <c r="E22" s="58" t="str">
        <f>IF(C22=0,"",LOOKUP($C22,'Course List'!$C$7:$C$1067,'Course List'!E$7:E$1067))</f>
        <v>Single-Variable Calculus II</v>
      </c>
      <c r="F22" s="58">
        <f>IF(C22=0,"",LOOKUP($C22,'Course List'!$C$7:$C$1067,'Course List'!F$7:F$1067))</f>
        <v>3</v>
      </c>
      <c r="G22" s="58" t="str">
        <f>IF(C22=0,"",LOOKUP($C22,'Course List'!$C$7:$C$1067,'Course List'!G$7:G$1067))</f>
        <v>F &amp; S</v>
      </c>
      <c r="H22" s="58" t="str">
        <f>IF(C22=0,"",LOOKUP($C22,'Course List'!$C$7:$C$1067,'Course List'!H$7:H$1067))</f>
        <v>Prerequisite: Math 1221 or 1231</v>
      </c>
      <c r="I22" s="41"/>
      <c r="J22" s="55"/>
      <c r="K22" s="51" t="str">
        <f>IF(I22=0,"",LOOKUP(I22,NOTES!$F$11:$F$22,NOTES!$I$11:$I$22))</f>
        <v/>
      </c>
      <c r="L22" s="145"/>
      <c r="M22" s="137"/>
      <c r="N22" s="6">
        <f t="shared" si="4"/>
        <v>0</v>
      </c>
      <c r="O22" s="6">
        <f t="shared" si="5"/>
        <v>0</v>
      </c>
      <c r="P22" s="53"/>
      <c r="Q22" s="7"/>
    </row>
    <row r="23" spans="1:17" s="10" customFormat="1" ht="34.200000000000003" customHeight="1" x14ac:dyDescent="0.3">
      <c r="A23" s="305"/>
      <c r="B23" s="131">
        <f t="shared" si="6"/>
        <v>4</v>
      </c>
      <c r="C23" s="58" t="s">
        <v>356</v>
      </c>
      <c r="D23" s="58">
        <f>IF(C23=0,"",LOOKUP($C23,'Course List'!$C$7:$C$1067,'Course List'!D$7:D$1067))</f>
        <v>21</v>
      </c>
      <c r="E23" s="58" t="str">
        <f>IF(C23=0,"",LOOKUP($C23,'Course List'!$C$7:$C$1067,'Course List'!E$7:E$1067))</f>
        <v>University Physics I</v>
      </c>
      <c r="F23" s="58">
        <f>IF(C23=0,"",LOOKUP($C23,'Course List'!$C$7:$C$1067,'Course List'!F$7:F$1067))</f>
        <v>4</v>
      </c>
      <c r="G23" s="58" t="str">
        <f>IF(C23=0,"",LOOKUP($C23,'Course List'!$C$7:$C$1067,'Course List'!G$7:G$1067))</f>
        <v>F &amp; S</v>
      </c>
      <c r="H23" s="58" t="str">
        <f>IF(C23=0,"",LOOKUP($C23,'Course List'!$C$7:$C$1067,'Course List'!H$7:H$1067))</f>
        <v>Prerequisites: MATH 1220 or MATH 1221 or MATH 1231. Credit cannot be earned for this course and PHYS 1025.</v>
      </c>
      <c r="I23" s="41"/>
      <c r="J23" s="55"/>
      <c r="K23" s="51" t="str">
        <f>IF(I23=0,"",LOOKUP(I23,NOTES!$F$11:$F$22,NOTES!$I$11:$I$22))</f>
        <v/>
      </c>
      <c r="L23" s="145"/>
      <c r="M23" s="137"/>
      <c r="N23" s="6">
        <f t="shared" si="4"/>
        <v>0</v>
      </c>
      <c r="O23" s="6">
        <f t="shared" si="5"/>
        <v>0</v>
      </c>
      <c r="P23" s="53"/>
      <c r="Q23" s="7"/>
    </row>
    <row r="24" spans="1:17" s="10" customFormat="1" ht="19.2" customHeight="1" x14ac:dyDescent="0.3">
      <c r="A24" s="305"/>
      <c r="B24" s="131">
        <f t="shared" si="6"/>
        <v>5</v>
      </c>
      <c r="C24" s="58" t="s">
        <v>746</v>
      </c>
      <c r="D24" s="58" t="str">
        <f>IF(C24=0,"",LOOKUP($C24,'Course List'!$C$7:$C$1067,'Course List'!D$7:D$1067))</f>
        <v>---</v>
      </c>
      <c r="E24" s="58" t="str">
        <f>IF(C24=0,"",LOOKUP($C24,'Course List'!$C$7:$C$1067,'Course List'!E$7:E$1067))</f>
        <v>Introduction to sustainability</v>
      </c>
      <c r="F24" s="58">
        <f>IF(C24=0,"",LOOKUP($C24,'Course List'!$C$7:$C$1067,'Course List'!F$7:F$1067))</f>
        <v>3</v>
      </c>
      <c r="G24" s="58" t="str">
        <f>IF(C24=0,"",LOOKUP($C24,'Course List'!$C$7:$C$1067,'Course List'!G$7:G$1067))</f>
        <v>S</v>
      </c>
      <c r="H24" s="58" t="str">
        <f>IF(C24=0,"",LOOKUP($C24,'Course List'!$C$7:$C$1067,'Course List'!H$7:H$1067))</f>
        <v xml:space="preserve"> ---</v>
      </c>
      <c r="I24" s="41"/>
      <c r="J24" s="55"/>
      <c r="K24" s="51" t="str">
        <f>IF(I24=0,"",LOOKUP(I24,NOTES!$F$11:$F$22,NOTES!$I$11:$I$22))</f>
        <v/>
      </c>
      <c r="L24" s="145"/>
      <c r="M24" s="137"/>
      <c r="N24" s="6">
        <f t="shared" si="4"/>
        <v>0</v>
      </c>
      <c r="O24" s="6">
        <f t="shared" si="5"/>
        <v>0</v>
      </c>
      <c r="P24" s="53"/>
      <c r="Q24" s="7"/>
    </row>
    <row r="25" spans="1:17" s="10" customFormat="1" ht="15.6" x14ac:dyDescent="0.3">
      <c r="A25" s="305"/>
      <c r="B25" s="131">
        <f t="shared" si="6"/>
        <v>6</v>
      </c>
      <c r="C25" s="41">
        <v>0</v>
      </c>
      <c r="D25" s="41" t="str">
        <f>IF(C25=0,"",LOOKUP($C25,'Course List'!$C$7:$C$1067,'Course List'!D$7:D$1067))</f>
        <v/>
      </c>
      <c r="E25" s="41" t="str">
        <f>IF(C25=0,"",LOOKUP($C25,'Course List'!$C$7:$C$1067,'Course List'!E$7:E$1067))</f>
        <v/>
      </c>
      <c r="F25" s="41" t="str">
        <f>IF(C25=0,"",LOOKUP($C25,'Course List'!$C$7:$C$1067,'Course List'!F$7:F$1067))</f>
        <v/>
      </c>
      <c r="G25" s="41" t="str">
        <f>IF(C25=0,"",LOOKUP($C25,'Course List'!$C$7:$C$1067,'Course List'!G$7:G$1067))</f>
        <v/>
      </c>
      <c r="H25" s="41" t="str">
        <f>IF(C25=0,"",LOOKUP($C25,'Course List'!$C$7:$C$1067,'Course List'!H$7:H$1067))</f>
        <v/>
      </c>
      <c r="I25" s="41"/>
      <c r="J25" s="55"/>
      <c r="K25" s="51" t="str">
        <f>IF(I25=0,"",LOOKUP(I25,NOTES!$F$11:$F$22,NOTES!$I$11:$I$22))</f>
        <v/>
      </c>
      <c r="L25" s="145"/>
      <c r="M25" s="137"/>
      <c r="N25" s="6">
        <f t="shared" si="4"/>
        <v>0</v>
      </c>
      <c r="O25" s="6">
        <f t="shared" si="5"/>
        <v>0</v>
      </c>
      <c r="P25" s="53"/>
      <c r="Q25" s="7"/>
    </row>
    <row r="26" spans="1:17" s="10" customFormat="1" ht="15.6" x14ac:dyDescent="0.3">
      <c r="A26" s="305"/>
      <c r="B26" s="131">
        <f t="shared" si="6"/>
        <v>7</v>
      </c>
      <c r="C26" s="126">
        <v>0</v>
      </c>
      <c r="D26" s="41" t="str">
        <f>IF(C26=0,"",LOOKUP($C26,'Course List'!$C$7:$C$1067,'Course List'!D$7:D$1067))</f>
        <v/>
      </c>
      <c r="E26" s="41" t="str">
        <f>IF(C26=0,"",LOOKUP($C26,'Course List'!$C$7:$C$1067,'Course List'!E$7:E$1067))</f>
        <v/>
      </c>
      <c r="F26" s="41" t="str">
        <f>IF(C26=0,"",LOOKUP($C26,'Course List'!$C$7:$C$1067,'Course List'!F$7:F$1067))</f>
        <v/>
      </c>
      <c r="G26" s="41" t="str">
        <f>IF(C26=0,"",LOOKUP($C26,'Course List'!$C$7:$C$1067,'Course List'!G$7:G$1067))</f>
        <v/>
      </c>
      <c r="H26" s="41" t="str">
        <f>IF(C26=0,"",LOOKUP($C26,'Course List'!$C$7:$C$1067,'Course List'!H$7:H$1067))</f>
        <v/>
      </c>
      <c r="I26" s="41"/>
      <c r="J26" s="55"/>
      <c r="K26" s="51" t="str">
        <f>IF(I26=0,"",LOOKUP(I26,NOTES!$F$11:$F$22,NOTES!$I$11:$I$22))</f>
        <v/>
      </c>
      <c r="L26" s="145"/>
      <c r="M26" s="137"/>
      <c r="N26" s="6">
        <f t="shared" si="4"/>
        <v>0</v>
      </c>
      <c r="O26" s="6">
        <f t="shared" si="5"/>
        <v>0</v>
      </c>
      <c r="P26" s="53"/>
      <c r="Q26" s="7"/>
    </row>
    <row r="27" spans="1:17" s="10" customFormat="1" ht="16.2" thickBot="1" x14ac:dyDescent="0.35">
      <c r="A27" s="306"/>
      <c r="B27" s="132">
        <f>B26+1</f>
        <v>8</v>
      </c>
      <c r="C27" s="42">
        <v>0</v>
      </c>
      <c r="D27" s="41" t="str">
        <f>IF(C27=0,"",LOOKUP($C27,'Course List'!$C$7:$C$1067,'Course List'!D$7:D$1067))</f>
        <v/>
      </c>
      <c r="E27" s="41" t="str">
        <f>IF(C27=0,"",LOOKUP($C27,'Course List'!$C$7:$C$1067,'Course List'!E$7:E$1067))</f>
        <v/>
      </c>
      <c r="F27" s="41" t="str">
        <f>IF(C27=0,"",LOOKUP($C27,'Course List'!$C$7:$C$1067,'Course List'!F$7:F$1067))</f>
        <v/>
      </c>
      <c r="G27" s="41" t="str">
        <f>IF(C27=0,"",LOOKUP($C27,'Course List'!$C$7:$C$1067,'Course List'!G$7:G$1067))</f>
        <v/>
      </c>
      <c r="H27" s="41" t="str">
        <f>IF(C27=0,"",LOOKUP($C27,'Course List'!$C$7:$C$1067,'Course List'!H$7:H$1067))</f>
        <v/>
      </c>
      <c r="I27" s="41"/>
      <c r="J27" s="55"/>
      <c r="K27" s="51" t="str">
        <f>IF(I27=0,"",LOOKUP(I27,NOTES!$F$11:$F$22,NOTES!$I$11:$I$22))</f>
        <v/>
      </c>
      <c r="L27" s="145"/>
      <c r="M27" s="137"/>
      <c r="N27" s="6">
        <f t="shared" si="4"/>
        <v>0</v>
      </c>
      <c r="O27" s="6">
        <f t="shared" si="5"/>
        <v>0</v>
      </c>
      <c r="P27" s="53"/>
      <c r="Q27" s="7"/>
    </row>
    <row r="28" spans="1:17" s="10" customFormat="1" ht="16.5" customHeight="1" thickBot="1" x14ac:dyDescent="0.35">
      <c r="A28" s="304" t="s">
        <v>698</v>
      </c>
      <c r="B28" s="129"/>
      <c r="C28" s="130" t="str">
        <f>C19</f>
        <v>Semester</v>
      </c>
      <c r="D28" s="130">
        <f>D19+1</f>
        <v>3</v>
      </c>
      <c r="E28" s="130" t="str">
        <f>E19</f>
        <v>Total Credit Hours</v>
      </c>
      <c r="F28" s="130">
        <f>SUM(F29:F36)</f>
        <v>16</v>
      </c>
      <c r="G28" s="118" t="str">
        <f>G10</f>
        <v>FALL</v>
      </c>
      <c r="H28" s="118">
        <f>H19</f>
        <v>2022</v>
      </c>
      <c r="I28" s="19"/>
      <c r="J28" s="20"/>
      <c r="K28" s="22">
        <f>IF(O28=0,0,ROUND(N28/O28,2))</f>
        <v>0</v>
      </c>
      <c r="L28" s="146"/>
      <c r="M28" s="138"/>
      <c r="N28" s="13">
        <f>SUM(N29:N36)</f>
        <v>0</v>
      </c>
      <c r="O28" s="14">
        <f t="shared" ref="O28" si="7">SUM(O29:O36)</f>
        <v>0</v>
      </c>
      <c r="P28" s="3"/>
      <c r="Q28" s="2"/>
    </row>
    <row r="29" spans="1:17" s="10" customFormat="1" ht="15.6" x14ac:dyDescent="0.3">
      <c r="A29" s="305"/>
      <c r="B29" s="131">
        <v>1</v>
      </c>
      <c r="C29" s="58" t="s">
        <v>428</v>
      </c>
      <c r="D29" s="58" t="str">
        <f>IF(C29=0,"",LOOKUP($C29,'Course List'!$C$7:$C$1067,'Course List'!D$7:D$1067))</f>
        <v>  057</v>
      </c>
      <c r="E29" s="58" t="str">
        <f>IF(C29=0,"",LOOKUP($C29,'Course List'!$C$7:$C$1067,'Course List'!E$7:E$1067))</f>
        <v> Analytical Mechanics I (w 2-hr recitation)</v>
      </c>
      <c r="F29" s="58">
        <f>IF(C29=0,"",LOOKUP($C29,'Course List'!$C$7:$C$1067,'Course List'!F$7:F$1067))</f>
        <v>3</v>
      </c>
      <c r="G29" s="58" t="str">
        <f>IF(C29=0,"",LOOKUP($C29,'Course List'!$C$7:$C$1067,'Course List'!G$7:G$1067))</f>
        <v>F &amp; S</v>
      </c>
      <c r="H29" s="58" t="str">
        <f>IF(C29=0,"",LOOKUP($C29,'Course List'!$C$7:$C$1067,'Course List'!H$7:H$1067))</f>
        <v>Prerequisite: Phys 1021</v>
      </c>
      <c r="I29" s="41"/>
      <c r="J29" s="55"/>
      <c r="K29" s="50" t="str">
        <f>IF(I29=0,"",LOOKUP(I29,NOTES!$F$11:$F$22,NOTES!$I$11:$I$22))</f>
        <v/>
      </c>
      <c r="L29" s="144"/>
      <c r="M29" s="137"/>
      <c r="N29" s="6">
        <f t="shared" ref="N29:N36" si="8">IF(F29=0,0,IF(I29=0,0,K29*F29))</f>
        <v>0</v>
      </c>
      <c r="O29" s="6">
        <f t="shared" ref="O29:O36" si="9">IF(I29=0,0,F29)</f>
        <v>0</v>
      </c>
      <c r="P29" s="53"/>
      <c r="Q29" s="7"/>
    </row>
    <row r="30" spans="1:17" s="10" customFormat="1" ht="15.6" x14ac:dyDescent="0.3">
      <c r="A30" s="305"/>
      <c r="B30" s="131">
        <f>B29+1</f>
        <v>2</v>
      </c>
      <c r="C30" s="125" t="s">
        <v>359</v>
      </c>
      <c r="D30" s="58" t="str">
        <f>IF(C30=0,"",LOOKUP($C30,'Course List'!$C$7:$C$1067,'Course List'!D$7:D$1067))</f>
        <v>  113</v>
      </c>
      <c r="E30" s="58" t="str">
        <f>IF(C30=0,"",LOOKUP($C30,'Course List'!$C$7:$C$1067,'Course List'!E$7:E$1067))</f>
        <v> Engineering Analysis I</v>
      </c>
      <c r="F30" s="58">
        <f>IF(C30=0,"",LOOKUP($C30,'Course List'!$C$7:$C$1067,'Course List'!F$7:F$1067))</f>
        <v>3</v>
      </c>
      <c r="G30" s="58" t="str">
        <f>IF(C30=0,"",LOOKUP($C30,'Course List'!$C$7:$C$1067,'Course List'!G$7:G$1067))</f>
        <v>F &amp; S</v>
      </c>
      <c r="H30" s="58" t="str">
        <f>IF(C30=0,"",LOOKUP($C30,'Course List'!$C$7:$C$1067,'Course List'!H$7:H$1067))</f>
        <v xml:space="preserve"> Prerequisite or Corequisite: Math 2233</v>
      </c>
      <c r="I30" s="41"/>
      <c r="J30" s="55"/>
      <c r="K30" s="51" t="str">
        <f>IF(I30=0,"",LOOKUP(I30,NOTES!$F$11:$F$22,NOTES!$I$11:$I$22))</f>
        <v/>
      </c>
      <c r="L30" s="145"/>
      <c r="M30" s="137"/>
      <c r="N30" s="6">
        <f t="shared" si="8"/>
        <v>0</v>
      </c>
      <c r="O30" s="6">
        <f t="shared" si="9"/>
        <v>0</v>
      </c>
      <c r="P30" s="53"/>
      <c r="Q30" s="7"/>
    </row>
    <row r="31" spans="1:17" s="10" customFormat="1" ht="15.6" x14ac:dyDescent="0.3">
      <c r="A31" s="305"/>
      <c r="B31" s="131">
        <f t="shared" ref="B31:B35" si="10">B30+1</f>
        <v>3</v>
      </c>
      <c r="C31" s="58" t="s">
        <v>6</v>
      </c>
      <c r="D31" s="58" t="str">
        <f>IF(C31=0,"",LOOKUP($C31,'Course List'!$C$7:$C$1067,'Course List'!D$7:D$1067))</f>
        <v>---</v>
      </c>
      <c r="E31" s="58" t="str">
        <f>IF(C31=0,"",LOOKUP($C31,'Course List'!$C$7:$C$1067,'Course List'!E$7:E$1067))</f>
        <v>See the H/SS List</v>
      </c>
      <c r="F31" s="58">
        <f>IF(C31=0,"",LOOKUP($C31,'Course List'!$C$7:$C$1067,'Course List'!F$7:F$1067))</f>
        <v>3</v>
      </c>
      <c r="G31" s="58" t="str">
        <f>IF(C31=0,"",LOOKUP($C31,'Course List'!$C$7:$C$1067,'Course List'!G$7:G$1067))</f>
        <v>F &amp; S</v>
      </c>
      <c r="H31" s="58" t="str">
        <f>IF(C31=0,"",LOOKUP($C31,'Course List'!$C$7:$C$1067,'Course List'!H$7:H$1067))</f>
        <v xml:space="preserve"> ---</v>
      </c>
      <c r="I31" s="41"/>
      <c r="J31" s="55"/>
      <c r="K31" s="51" t="str">
        <f>IF(I31=0,"",LOOKUP(I31,NOTES!$F$11:$F$22,NOTES!$I$11:$I$22))</f>
        <v/>
      </c>
      <c r="L31" s="145"/>
      <c r="M31" s="137"/>
      <c r="N31" s="6">
        <f t="shared" si="8"/>
        <v>0</v>
      </c>
      <c r="O31" s="6">
        <f t="shared" si="9"/>
        <v>0</v>
      </c>
      <c r="P31" s="53"/>
      <c r="Q31" s="7"/>
    </row>
    <row r="32" spans="1:17" s="10" customFormat="1" ht="15.6" customHeight="1" x14ac:dyDescent="0.3">
      <c r="A32" s="305"/>
      <c r="B32" s="131">
        <f t="shared" si="10"/>
        <v>4</v>
      </c>
      <c r="C32" s="58" t="s">
        <v>63</v>
      </c>
      <c r="D32" s="58">
        <f>IF(C32=0,"",LOOKUP($C32,'Course List'!$C$7:$C$1067,'Course List'!D$7:D$1067))</f>
        <v>33</v>
      </c>
      <c r="E32" s="58" t="str">
        <f>IF(C32=0,"",LOOKUP($C32,'Course List'!$C$7:$C$1067,'Course List'!E$7:E$1067))</f>
        <v>Multivariable Calculus</v>
      </c>
      <c r="F32" s="58">
        <f>IF(C32=0,"",LOOKUP($C32,'Course List'!$C$7:$C$1067,'Course List'!F$7:F$1067))</f>
        <v>3</v>
      </c>
      <c r="G32" s="58" t="str">
        <f>IF(C32=0,"",LOOKUP($C32,'Course List'!$C$7:$C$1067,'Course List'!G$7:G$1067))</f>
        <v>F &amp; S</v>
      </c>
      <c r="H32" s="58" t="str">
        <f>IF(C32=0,"",LOOKUP($C32,'Course List'!$C$7:$C$1067,'Course List'!H$7:H$1067))</f>
        <v>Prerequisite: Math 1232</v>
      </c>
      <c r="I32" s="41"/>
      <c r="J32" s="55"/>
      <c r="K32" s="51" t="str">
        <f>IF(I32=0,"",LOOKUP(I32,NOTES!$F$11:$F$22,NOTES!$I$11:$I$22))</f>
        <v/>
      </c>
      <c r="L32" s="145"/>
      <c r="M32" s="137"/>
      <c r="N32" s="6">
        <f t="shared" si="8"/>
        <v>0</v>
      </c>
      <c r="O32" s="6">
        <f t="shared" si="9"/>
        <v>0</v>
      </c>
      <c r="P32" s="53"/>
      <c r="Q32" s="7"/>
    </row>
    <row r="33" spans="1:17" s="10" customFormat="1" ht="32.4" customHeight="1" x14ac:dyDescent="0.3">
      <c r="A33" s="305"/>
      <c r="B33" s="131">
        <f t="shared" si="10"/>
        <v>5</v>
      </c>
      <c r="C33" s="58" t="s">
        <v>360</v>
      </c>
      <c r="D33" s="58">
        <f>IF(C33=0,"",LOOKUP($C33,'Course List'!$C$7:$C$1067,'Course List'!D$7:D$1067))</f>
        <v>22</v>
      </c>
      <c r="E33" s="58" t="str">
        <f>IF(C33=0,"",LOOKUP($C33,'Course List'!$C$7:$C$1067,'Course List'!E$7:E$1067))</f>
        <v>University Physics II</v>
      </c>
      <c r="F33" s="58">
        <f>IF(C33=0,"",LOOKUP($C33,'Course List'!$C$7:$C$1067,'Course List'!F$7:F$1067))</f>
        <v>4</v>
      </c>
      <c r="G33" s="58" t="str">
        <f>IF(C33=0,"",LOOKUP($C33,'Course List'!$C$7:$C$1067,'Course List'!G$7:G$1067))</f>
        <v>F &amp; S</v>
      </c>
      <c r="H33" s="58" t="str">
        <f>IF(C33=0,"",LOOKUP($C33,'Course List'!$C$7:$C$1067,'Course List'!H$7:H$1067))</f>
        <v>Prerequisites: PHYS 1021 or PHYS 1025; and MATH 1232. Credit cannot be earned for this course and PHYS 1026.</v>
      </c>
      <c r="I33" s="41"/>
      <c r="J33" s="55"/>
      <c r="K33" s="51" t="str">
        <f>IF(I33=0,"",LOOKUP(I33,NOTES!$F$11:$F$22,NOTES!$I$11:$I$22))</f>
        <v/>
      </c>
      <c r="L33" s="145"/>
      <c r="M33" s="137"/>
      <c r="N33" s="6">
        <f t="shared" si="8"/>
        <v>0</v>
      </c>
      <c r="O33" s="6">
        <f t="shared" si="9"/>
        <v>0</v>
      </c>
      <c r="P33" s="53"/>
      <c r="Q33" s="7"/>
    </row>
    <row r="34" spans="1:17" s="10" customFormat="1" ht="15.6" x14ac:dyDescent="0.3">
      <c r="A34" s="305"/>
      <c r="B34" s="131">
        <f t="shared" si="10"/>
        <v>6</v>
      </c>
      <c r="C34" s="41">
        <v>0</v>
      </c>
      <c r="D34" s="41" t="str">
        <f>IF(C34=0,"",LOOKUP($C34,'Course List'!$C$7:$C$1067,'Course List'!D$7:D$1067))</f>
        <v/>
      </c>
      <c r="E34" s="41" t="str">
        <f>IF(C34=0,"",LOOKUP($C34,'Course List'!$C$7:$C$1067,'Course List'!E$7:E$1067))</f>
        <v/>
      </c>
      <c r="F34" s="41" t="str">
        <f>IF(C34=0,"",LOOKUP($C34,'Course List'!$C$7:$C$1067,'Course List'!F$7:F$1067))</f>
        <v/>
      </c>
      <c r="G34" s="41" t="str">
        <f>IF(C34=0,"",LOOKUP($C34,'Course List'!$C$7:$C$1067,'Course List'!G$7:G$1067))</f>
        <v/>
      </c>
      <c r="H34" s="41" t="str">
        <f>IF(C34=0,"",LOOKUP($C34,'Course List'!$C$7:$C$1067,'Course List'!H$7:H$1067))</f>
        <v/>
      </c>
      <c r="I34" s="41"/>
      <c r="J34" s="55"/>
      <c r="K34" s="51" t="str">
        <f>IF(I34=0,"",LOOKUP(I34,NOTES!$F$11:$F$22,NOTES!$I$11:$I$22))</f>
        <v/>
      </c>
      <c r="L34" s="145"/>
      <c r="M34" s="137"/>
      <c r="N34" s="6">
        <f t="shared" si="8"/>
        <v>0</v>
      </c>
      <c r="O34" s="6">
        <f t="shared" si="9"/>
        <v>0</v>
      </c>
      <c r="P34" s="53"/>
      <c r="Q34" s="7"/>
    </row>
    <row r="35" spans="1:17" s="10" customFormat="1" ht="15.6" x14ac:dyDescent="0.3">
      <c r="A35" s="305"/>
      <c r="B35" s="131">
        <f t="shared" si="10"/>
        <v>7</v>
      </c>
      <c r="C35" s="126">
        <v>0</v>
      </c>
      <c r="D35" s="41" t="str">
        <f>IF(C35=0,"",LOOKUP($C35,'Course List'!$C$7:$C$1067,'Course List'!D$7:D$1067))</f>
        <v/>
      </c>
      <c r="E35" s="41" t="str">
        <f>IF(C35=0,"",LOOKUP($C35,'Course List'!$C$7:$C$1067,'Course List'!E$7:E$1067))</f>
        <v/>
      </c>
      <c r="F35" s="41" t="str">
        <f>IF(C35=0,"",LOOKUP($C35,'Course List'!$C$7:$C$1067,'Course List'!F$7:F$1067))</f>
        <v/>
      </c>
      <c r="G35" s="41" t="str">
        <f>IF(C35=0,"",LOOKUP($C35,'Course List'!$C$7:$C$1067,'Course List'!G$7:G$1067))</f>
        <v/>
      </c>
      <c r="H35" s="41" t="str">
        <f>IF(C35=0,"",LOOKUP($C35,'Course List'!$C$7:$C$1067,'Course List'!H$7:H$1067))</f>
        <v/>
      </c>
      <c r="I35" s="41"/>
      <c r="J35" s="55"/>
      <c r="K35" s="51" t="str">
        <f>IF(I35=0,"",LOOKUP(I35,NOTES!$F$11:$F$22,NOTES!$I$11:$I$22))</f>
        <v/>
      </c>
      <c r="L35" s="145"/>
      <c r="M35" s="137"/>
      <c r="N35" s="6">
        <f t="shared" si="8"/>
        <v>0</v>
      </c>
      <c r="O35" s="6">
        <f t="shared" si="9"/>
        <v>0</v>
      </c>
      <c r="P35" s="53"/>
      <c r="Q35" s="7"/>
    </row>
    <row r="36" spans="1:17" s="10" customFormat="1" ht="16.2" thickBot="1" x14ac:dyDescent="0.35">
      <c r="A36" s="305"/>
      <c r="B36" s="132">
        <f>B35+1</f>
        <v>8</v>
      </c>
      <c r="C36" s="42">
        <v>0</v>
      </c>
      <c r="D36" s="41" t="str">
        <f>IF(C36=0,"",LOOKUP($C36,'Course List'!$C$7:$C$1067,'Course List'!D$7:D$1067))</f>
        <v/>
      </c>
      <c r="E36" s="41" t="str">
        <f>IF(C36=0,"",LOOKUP($C36,'Course List'!$C$7:$C$1067,'Course List'!E$7:E$1067))</f>
        <v/>
      </c>
      <c r="F36" s="41" t="str">
        <f>IF(C36=0,"",LOOKUP($C36,'Course List'!$C$7:$C$1067,'Course List'!F$7:F$1067))</f>
        <v/>
      </c>
      <c r="G36" s="41" t="str">
        <f>IF(C36=0,"",LOOKUP($C36,'Course List'!$C$7:$C$1067,'Course List'!G$7:G$1067))</f>
        <v/>
      </c>
      <c r="H36" s="41" t="str">
        <f>IF(C36=0,"",LOOKUP($C36,'Course List'!$C$7:$C$1067,'Course List'!H$7:H$1067))</f>
        <v/>
      </c>
      <c r="I36" s="41"/>
      <c r="J36" s="55"/>
      <c r="K36" s="51" t="str">
        <f>IF(I36=0,"",LOOKUP(I36,NOTES!$F$11:$F$22,NOTES!$I$11:$I$22))</f>
        <v/>
      </c>
      <c r="L36" s="145"/>
      <c r="M36" s="137"/>
      <c r="N36" s="6">
        <f t="shared" si="8"/>
        <v>0</v>
      </c>
      <c r="O36" s="6">
        <f t="shared" si="9"/>
        <v>0</v>
      </c>
      <c r="P36" s="53"/>
      <c r="Q36" s="7"/>
    </row>
    <row r="37" spans="1:17" s="10" customFormat="1" ht="16.2" thickBot="1" x14ac:dyDescent="0.35">
      <c r="A37" s="305"/>
      <c r="B37" s="129"/>
      <c r="C37" s="130" t="str">
        <f>C28</f>
        <v>Semester</v>
      </c>
      <c r="D37" s="130">
        <f>D28+1</f>
        <v>4</v>
      </c>
      <c r="E37" s="130" t="str">
        <f>E28</f>
        <v>Total Credit Hours</v>
      </c>
      <c r="F37" s="130">
        <f>SUM(F38:F45)</f>
        <v>16</v>
      </c>
      <c r="G37" s="118" t="str">
        <f>G19</f>
        <v>SPRING</v>
      </c>
      <c r="H37" s="118">
        <f>H28+1</f>
        <v>2023</v>
      </c>
      <c r="I37" s="19"/>
      <c r="J37" s="20"/>
      <c r="K37" s="22">
        <f>IF(O37=0,0,ROUND(N37/O37,2))</f>
        <v>0</v>
      </c>
      <c r="L37" s="146"/>
      <c r="M37" s="138"/>
      <c r="N37" s="13">
        <f>SUM(N38:N45)</f>
        <v>0</v>
      </c>
      <c r="O37" s="14">
        <f t="shared" ref="O37" si="11">SUM(O38:O45)</f>
        <v>0</v>
      </c>
      <c r="P37" s="3"/>
      <c r="Q37" s="2"/>
    </row>
    <row r="38" spans="1:17" s="10" customFormat="1" ht="15.6" x14ac:dyDescent="0.3">
      <c r="A38" s="305"/>
      <c r="B38" s="131">
        <v>1</v>
      </c>
      <c r="C38" s="58" t="s">
        <v>361</v>
      </c>
      <c r="D38" s="58" t="str">
        <f>IF(C38=0,"",LOOKUP($C38,'Course List'!$C$7:$C$1067,'Course List'!D$7:D$1067))</f>
        <v>  058</v>
      </c>
      <c r="E38" s="58" t="str">
        <f>IF(C38=0,"",LOOKUP($C38,'Course List'!$C$7:$C$1067,'Course List'!E$7:E$1067))</f>
        <v> Analytical Mechanics II (w 2-hr recitation)</v>
      </c>
      <c r="F38" s="58">
        <f>IF(C38=0,"",LOOKUP($C38,'Course List'!$C$7:$C$1067,'Course List'!F$7:F$1067))</f>
        <v>3</v>
      </c>
      <c r="G38" s="58" t="str">
        <f>IF(C38=0,"",LOOKUP($C38,'Course List'!$C$7:$C$1067,'Course List'!G$7:G$1067))</f>
        <v>F &amp; S</v>
      </c>
      <c r="H38" s="58" t="str">
        <f>IF(C38=0,"",LOOKUP($C38,'Course List'!$C$7:$C$1067,'Course List'!H$7:H$1067))</f>
        <v>Prerequisite: ApSc 2057</v>
      </c>
      <c r="I38" s="41"/>
      <c r="J38" s="55"/>
      <c r="K38" s="50" t="str">
        <f>IF(I38=0,"",LOOKUP(I38,NOTES!$F$11:$F$22,NOTES!$I$11:$I$22))</f>
        <v/>
      </c>
      <c r="L38" s="144"/>
      <c r="M38" s="137"/>
      <c r="N38" s="6">
        <f t="shared" ref="N38:N45" si="12">IF(F38=0,0,IF(I38=0,0,K38*F38))</f>
        <v>0</v>
      </c>
      <c r="O38" s="6">
        <f t="shared" ref="O38:O45" si="13">IF(I38=0,0,F38)</f>
        <v>0</v>
      </c>
      <c r="P38" s="53"/>
      <c r="Q38" s="7"/>
    </row>
    <row r="39" spans="1:17" s="10" customFormat="1" ht="15.6" x14ac:dyDescent="0.3">
      <c r="A39" s="305"/>
      <c r="B39" s="131">
        <f>B38+1</f>
        <v>2</v>
      </c>
      <c r="C39" s="125" t="s">
        <v>362</v>
      </c>
      <c r="D39" s="58">
        <f>IF(C39=0,"",LOOKUP($C39,'Course List'!$C$7:$C$1067,'Course List'!D$7:D$1067))</f>
        <v>115</v>
      </c>
      <c r="E39" s="58" t="str">
        <f>IF(C39=0,"",LOOKUP($C39,'Course List'!$C$7:$C$1067,'Course List'!E$7:E$1067))</f>
        <v>Engineering Analysis III</v>
      </c>
      <c r="F39" s="58">
        <f>IF(C39=0,"",LOOKUP($C39,'Course List'!$C$7:$C$1067,'Course List'!F$7:F$1067))</f>
        <v>3</v>
      </c>
      <c r="G39" s="58" t="str">
        <f>IF(C39=0,"",LOOKUP($C39,'Course List'!$C$7:$C$1067,'Course List'!G$7:G$1067))</f>
        <v>F &amp; S</v>
      </c>
      <c r="H39" s="58" t="str">
        <f>IF(C39=0,"",LOOKUP($C39,'Course List'!$C$7:$C$1067,'Course List'!H$7:H$1067))</f>
        <v>---</v>
      </c>
      <c r="I39" s="41"/>
      <c r="J39" s="55"/>
      <c r="K39" s="51" t="str">
        <f>IF(I39=0,"",LOOKUP(I39,NOTES!$F$11:$F$22,NOTES!$I$11:$I$22))</f>
        <v/>
      </c>
      <c r="L39" s="145"/>
      <c r="M39" s="137"/>
      <c r="N39" s="6">
        <f t="shared" si="12"/>
        <v>0</v>
      </c>
      <c r="O39" s="6">
        <f t="shared" si="13"/>
        <v>0</v>
      </c>
      <c r="P39" s="53"/>
      <c r="Q39" s="7"/>
    </row>
    <row r="40" spans="1:17" s="10" customFormat="1" ht="15.6" x14ac:dyDescent="0.3">
      <c r="A40" s="305"/>
      <c r="B40" s="131">
        <f t="shared" ref="B40:B42" si="14">B39+1</f>
        <v>3</v>
      </c>
      <c r="C40" s="58" t="s">
        <v>241</v>
      </c>
      <c r="D40" s="58" t="str">
        <f>IF(C40=0,"",LOOKUP($C40,'Course List'!$C$7:$C$1067,'Course List'!D$7:D$1067))</f>
        <v>---</v>
      </c>
      <c r="E40" s="58" t="str">
        <f>IF(C40=0,"",LOOKUP($C40,'Course List'!$C$7:$C$1067,'Course List'!E$7:E$1067))</f>
        <v>Introduction to a Sustainable World</v>
      </c>
      <c r="F40" s="58">
        <f>IF(C40=0,"",LOOKUP($C40,'Course List'!$C$7:$C$1067,'Course List'!F$7:F$1067))</f>
        <v>1</v>
      </c>
      <c r="G40" s="58" t="str">
        <f>IF(C40=0,"",LOOKUP($C40,'Course List'!$C$7:$C$1067,'Course List'!G$7:G$1067))</f>
        <v>S</v>
      </c>
      <c r="H40" s="58" t="str">
        <f>IF(C40=0,"",LOOKUP($C40,'Course List'!$C$7:$C$1067,'Course List'!H$7:H$1067))</f>
        <v>None</v>
      </c>
      <c r="I40" s="41"/>
      <c r="J40" s="55"/>
      <c r="K40" s="51" t="str">
        <f>IF(I40=0,"",LOOKUP(I40,NOTES!$F$11:$F$22,NOTES!$I$11:$I$22))</f>
        <v/>
      </c>
      <c r="L40" s="145"/>
      <c r="M40" s="137"/>
      <c r="N40" s="6">
        <f t="shared" si="12"/>
        <v>0</v>
      </c>
      <c r="O40" s="6">
        <f t="shared" si="13"/>
        <v>0</v>
      </c>
      <c r="P40" s="53"/>
      <c r="Q40" s="7"/>
    </row>
    <row r="41" spans="1:17" s="10" customFormat="1" ht="15.6" customHeight="1" x14ac:dyDescent="0.3">
      <c r="A41" s="305"/>
      <c r="B41" s="131">
        <f t="shared" si="14"/>
        <v>4</v>
      </c>
      <c r="C41" s="58" t="s">
        <v>242</v>
      </c>
      <c r="D41" s="58" t="str">
        <f>IF(C41=0,"",LOOKUP($C41,'Course List'!$C$7:$C$1067,'Course List'!D$7:D$1067))</f>
        <v>  117</v>
      </c>
      <c r="E41" s="58" t="str">
        <f>IF(C41=0,"",LOOKUP($C41,'Course List'!$C$7:$C$1067,'Course List'!E$7:E$1067))</f>
        <v> Engineering Computations (w 2-hr recitation)</v>
      </c>
      <c r="F41" s="58">
        <f>IF(C41=0,"",LOOKUP($C41,'Course List'!$C$7:$C$1067,'Course List'!F$7:F$1067))</f>
        <v>3</v>
      </c>
      <c r="G41" s="58" t="str">
        <f>IF(C41=0,"",LOOKUP($C41,'Course List'!$C$7:$C$1067,'Course List'!G$7:G$1067))</f>
        <v>S</v>
      </c>
      <c r="H41" s="58" t="str">
        <f>IF(C41=0,"",LOOKUP($C41,'Course List'!$C$7:$C$1067,'Course List'!H$7:H$1067))</f>
        <v>Prerequisite: ApSc 2113, CSCI 1121</v>
      </c>
      <c r="I41" s="41"/>
      <c r="J41" s="55"/>
      <c r="K41" s="51" t="str">
        <f>IF(I41=0,"",LOOKUP(I41,NOTES!$F$11:$F$22,NOTES!$I$11:$I$22))</f>
        <v/>
      </c>
      <c r="L41" s="145"/>
      <c r="M41" s="137"/>
      <c r="N41" s="6">
        <f t="shared" si="12"/>
        <v>0</v>
      </c>
      <c r="O41" s="6">
        <f t="shared" si="13"/>
        <v>0</v>
      </c>
      <c r="P41" s="53"/>
      <c r="Q41" s="7"/>
    </row>
    <row r="42" spans="1:17" s="10" customFormat="1" ht="15.6" x14ac:dyDescent="0.3">
      <c r="A42" s="305"/>
      <c r="B42" s="131">
        <f t="shared" si="14"/>
        <v>5</v>
      </c>
      <c r="C42" s="58" t="s">
        <v>243</v>
      </c>
      <c r="D42" s="58" t="str">
        <f>IF(C42=0,"",LOOKUP($C42,'Course List'!$C$7:$C$1067,'Course List'!D$7:D$1067))</f>
        <v>  120</v>
      </c>
      <c r="E42" s="58" t="str">
        <f>IF(C42=0,"",LOOKUP($C42,'Course List'!$C$7:$C$1067,'Course List'!E$7:E$1067))</f>
        <v> Intro to Mechanics of Solids (with Recitation Session)</v>
      </c>
      <c r="F42" s="58">
        <f>IF(C42=0,"",LOOKUP($C42,'Course List'!$C$7:$C$1067,'Course List'!F$7:F$1067))</f>
        <v>3</v>
      </c>
      <c r="G42" s="58" t="str">
        <f>IF(C42=0,"",LOOKUP($C42,'Course List'!$C$7:$C$1067,'Course List'!G$7:G$1067))</f>
        <v>F &amp; S</v>
      </c>
      <c r="H42" s="58" t="str">
        <f>IF(C42=0,"",LOOKUP($C42,'Course List'!$C$7:$C$1067,'Course List'!H$7:H$1067))</f>
        <v>Prerequisite: ApSc 2057, ApSc 2113</v>
      </c>
      <c r="I42" s="41"/>
      <c r="J42" s="55"/>
      <c r="K42" s="51" t="str">
        <f>IF(I42=0,"",LOOKUP(I42,NOTES!$F$11:$F$22,NOTES!$I$11:$I$22))</f>
        <v/>
      </c>
      <c r="L42" s="145"/>
      <c r="M42" s="137"/>
      <c r="N42" s="6">
        <f t="shared" si="12"/>
        <v>0</v>
      </c>
      <c r="O42" s="6">
        <f t="shared" si="13"/>
        <v>0</v>
      </c>
      <c r="P42" s="53"/>
      <c r="Q42" s="7"/>
    </row>
    <row r="43" spans="1:17" s="10" customFormat="1" ht="15.6" x14ac:dyDescent="0.3">
      <c r="A43" s="305"/>
      <c r="B43" s="131">
        <f>B42+1</f>
        <v>6</v>
      </c>
      <c r="C43" s="58" t="s">
        <v>251</v>
      </c>
      <c r="D43" s="58" t="str">
        <f>IF(C43=0,"",LOOKUP($C43,'Course List'!$C$7:$C$1067,'Course List'!D$7:D$1067))</f>
        <v>  170</v>
      </c>
      <c r="E43" s="58" t="str">
        <f>IF(C43=0,"",LOOKUP($C43,'Course List'!$C$7:$C$1067,'Course List'!E$7:E$1067))</f>
        <v> Intro to Transportation Engine</v>
      </c>
      <c r="F43" s="58">
        <f>IF(C43=0,"",LOOKUP($C43,'Course List'!$C$7:$C$1067,'Course List'!F$7:F$1067))</f>
        <v>3</v>
      </c>
      <c r="G43" s="58" t="str">
        <f>IF(C43=0,"",LOOKUP($C43,'Course List'!$C$7:$C$1067,'Course List'!G$7:G$1067))</f>
        <v>S</v>
      </c>
      <c r="H43" s="58" t="str">
        <f>IF(C43=0,"",LOOKUP($C43,'Course List'!$C$7:$C$1067,'Course List'!H$7:H$1067))</f>
        <v>Prerequisite: Math 2233</v>
      </c>
      <c r="I43" s="41"/>
      <c r="J43" s="55"/>
      <c r="K43" s="51" t="str">
        <f>IF(I43=0,"",LOOKUP(I43,NOTES!$F$11:$F$22,NOTES!$I$11:$I$22))</f>
        <v/>
      </c>
      <c r="L43" s="145"/>
      <c r="M43" s="137"/>
      <c r="N43" s="6">
        <f t="shared" si="12"/>
        <v>0</v>
      </c>
      <c r="O43" s="6">
        <f t="shared" si="13"/>
        <v>0</v>
      </c>
      <c r="P43" s="53"/>
      <c r="Q43" s="7"/>
    </row>
    <row r="44" spans="1:17" s="10" customFormat="1" ht="15.6" x14ac:dyDescent="0.3">
      <c r="A44" s="305"/>
      <c r="B44" s="131">
        <f>B43+1</f>
        <v>7</v>
      </c>
      <c r="C44" s="126">
        <v>0</v>
      </c>
      <c r="D44" s="41" t="str">
        <f>IF(C44=0,"",LOOKUP($C44,'Course List'!$C$7:$C$1067,'Course List'!D$7:D$1067))</f>
        <v/>
      </c>
      <c r="E44" s="41" t="str">
        <f>IF(C44=0,"",LOOKUP($C44,'Course List'!$C$7:$C$1067,'Course List'!E$7:E$1067))</f>
        <v/>
      </c>
      <c r="F44" s="41" t="str">
        <f>IF(C44=0,"",LOOKUP($C44,'Course List'!$C$7:$C$1067,'Course List'!F$7:F$1067))</f>
        <v/>
      </c>
      <c r="G44" s="41" t="str">
        <f>IF(C44=0,"",LOOKUP($C44,'Course List'!$C$7:$C$1067,'Course List'!G$7:G$1067))</f>
        <v/>
      </c>
      <c r="H44" s="41" t="str">
        <f>IF(C44=0,"",LOOKUP($C44,'Course List'!$C$7:$C$1067,'Course List'!H$7:H$1067))</f>
        <v/>
      </c>
      <c r="I44" s="41"/>
      <c r="J44" s="55"/>
      <c r="K44" s="51" t="str">
        <f>IF(I44=0,"",LOOKUP(I44,NOTES!$F$11:$F$22,NOTES!$I$11:$I$22))</f>
        <v/>
      </c>
      <c r="L44" s="145"/>
      <c r="M44" s="137"/>
      <c r="N44" s="6">
        <f t="shared" si="12"/>
        <v>0</v>
      </c>
      <c r="O44" s="6">
        <f t="shared" si="13"/>
        <v>0</v>
      </c>
      <c r="P44" s="53"/>
      <c r="Q44" s="7"/>
    </row>
    <row r="45" spans="1:17" s="10" customFormat="1" ht="16.2" thickBot="1" x14ac:dyDescent="0.35">
      <c r="A45" s="306"/>
      <c r="B45" s="132">
        <f>B44+1</f>
        <v>8</v>
      </c>
      <c r="C45" s="42">
        <v>0</v>
      </c>
      <c r="D45" s="41" t="str">
        <f>IF(C45=0,"",LOOKUP($C45,'Course List'!$C$7:$C$1067,'Course List'!D$7:D$1067))</f>
        <v/>
      </c>
      <c r="E45" s="41" t="str">
        <f>IF(C45=0,"",LOOKUP($C45,'Course List'!$C$7:$C$1067,'Course List'!E$7:E$1067))</f>
        <v/>
      </c>
      <c r="F45" s="41" t="str">
        <f>IF(C45=0,"",LOOKUP($C45,'Course List'!$C$7:$C$1067,'Course List'!F$7:F$1067))</f>
        <v/>
      </c>
      <c r="G45" s="41" t="str">
        <f>IF(C45=0,"",LOOKUP($C45,'Course List'!$C$7:$C$1067,'Course List'!G$7:G$1067))</f>
        <v/>
      </c>
      <c r="H45" s="41" t="str">
        <f>IF(C45=0,"",LOOKUP($C45,'Course List'!$C$7:$C$1067,'Course List'!H$7:H$1067))</f>
        <v/>
      </c>
      <c r="I45" s="41"/>
      <c r="J45" s="55"/>
      <c r="K45" s="51" t="str">
        <f>IF(I45=0,"",LOOKUP(I45,NOTES!$F$11:$F$22,NOTES!$I$11:$I$22))</f>
        <v/>
      </c>
      <c r="L45" s="145"/>
      <c r="M45" s="137"/>
      <c r="N45" s="6">
        <f t="shared" si="12"/>
        <v>0</v>
      </c>
      <c r="O45" s="6">
        <f t="shared" si="13"/>
        <v>0</v>
      </c>
      <c r="P45" s="53"/>
      <c r="Q45" s="7"/>
    </row>
    <row r="46" spans="1:17" s="10" customFormat="1" ht="16.5" customHeight="1" thickBot="1" x14ac:dyDescent="0.35">
      <c r="A46" s="304" t="s">
        <v>699</v>
      </c>
      <c r="B46" s="129"/>
      <c r="C46" s="130" t="str">
        <f>C37</f>
        <v>Semester</v>
      </c>
      <c r="D46" s="130">
        <f>D37+1</f>
        <v>5</v>
      </c>
      <c r="E46" s="130" t="str">
        <f>E37</f>
        <v>Total Credit Hours</v>
      </c>
      <c r="F46" s="130">
        <f>SUM(F47:F54)</f>
        <v>16</v>
      </c>
      <c r="G46" s="118" t="str">
        <f>G28</f>
        <v>FALL</v>
      </c>
      <c r="H46" s="118">
        <f>H37</f>
        <v>2023</v>
      </c>
      <c r="I46" s="19"/>
      <c r="J46" s="20"/>
      <c r="K46" s="22">
        <f>IF(O46=0,0,ROUND(N46/O46,2))</f>
        <v>0</v>
      </c>
      <c r="L46" s="146"/>
      <c r="M46" s="138"/>
      <c r="N46" s="13">
        <f t="shared" ref="N46:O46" si="15">SUM(N47:N54)</f>
        <v>0</v>
      </c>
      <c r="O46" s="14">
        <f t="shared" si="15"/>
        <v>0</v>
      </c>
      <c r="P46" s="3"/>
      <c r="Q46" s="2"/>
    </row>
    <row r="47" spans="1:17" s="10" customFormat="1" ht="15.6" x14ac:dyDescent="0.3">
      <c r="A47" s="305"/>
      <c r="B47" s="131">
        <v>1</v>
      </c>
      <c r="C47" s="58" t="s">
        <v>252</v>
      </c>
      <c r="D47" s="58" t="str">
        <f>IF(C47=0,"",LOOKUP($C47,'Course List'!$C$7:$C$1067,'Course List'!D$7:D$1067))</f>
        <v>  166</v>
      </c>
      <c r="E47" s="58" t="str">
        <f>IF(C47=0,"",LOOKUP($C47,'Course List'!$C$7:$C$1067,'Course List'!E$7:E$1067))</f>
        <v> Materials Engineering</v>
      </c>
      <c r="F47" s="58">
        <f>IF(C47=0,"",LOOKUP($C47,'Course List'!$C$7:$C$1067,'Course List'!F$7:F$1067))</f>
        <v>2</v>
      </c>
      <c r="G47" s="58" t="str">
        <f>IF(C47=0,"",LOOKUP($C47,'Course List'!$C$7:$C$1067,'Course List'!G$7:G$1067))</f>
        <v>F</v>
      </c>
      <c r="H47" s="58" t="str">
        <f>IF(C47=0,"",LOOKUP($C47,'Course List'!$C$7:$C$1067,'Course List'!H$7:H$1067))</f>
        <v xml:space="preserve">Prerequisite: CHEM 1111, CE 2220 </v>
      </c>
      <c r="I47" s="41"/>
      <c r="J47" s="55"/>
      <c r="K47" s="50" t="str">
        <f>IF(I47=0,"",LOOKUP(I47,NOTES!$F$11:$F$22,NOTES!$I$11:$I$22))</f>
        <v/>
      </c>
      <c r="L47" s="144"/>
      <c r="M47" s="137"/>
      <c r="N47" s="6">
        <f t="shared" ref="N47:N54" si="16">IF(F47=0,0,IF(I47=0,0,K47*F47))</f>
        <v>0</v>
      </c>
      <c r="O47" s="6">
        <f t="shared" ref="O47:O54" si="17">IF(I47=0,0,F47)</f>
        <v>0</v>
      </c>
      <c r="P47" s="53"/>
      <c r="Q47" s="7"/>
    </row>
    <row r="48" spans="1:17" s="10" customFormat="1" ht="15.6" x14ac:dyDescent="0.3">
      <c r="A48" s="305"/>
      <c r="B48" s="131">
        <f>B47+1</f>
        <v>2</v>
      </c>
      <c r="C48" s="125" t="s">
        <v>253</v>
      </c>
      <c r="D48" s="58" t="str">
        <f>IF(C48=0,"",LOOKUP($C48,'Course List'!$C$7:$C$1067,'Course List'!D$7:D$1067))</f>
        <v>  167W</v>
      </c>
      <c r="E48" s="58" t="str">
        <f>IF(C48=0,"",LOOKUP($C48,'Course List'!$C$7:$C$1067,'Course List'!E$7:E$1067))</f>
        <v> Mechanics of Materials Lab (WID)</v>
      </c>
      <c r="F48" s="58">
        <f>IF(C48=0,"",LOOKUP($C48,'Course List'!$C$7:$C$1067,'Course List'!F$7:F$1067))</f>
        <v>1</v>
      </c>
      <c r="G48" s="58" t="str">
        <f>IF(C48=0,"",LOOKUP($C48,'Course List'!$C$7:$C$1067,'Course List'!G$7:G$1067))</f>
        <v>F</v>
      </c>
      <c r="H48" s="58" t="str">
        <f>IF(C48=0,"",LOOKUP($C48,'Course List'!$C$7:$C$1067,'Course List'!H$7:H$1067))</f>
        <v>Prerequisite or corequisite: CE3110W</v>
      </c>
      <c r="I48" s="41"/>
      <c r="J48" s="55"/>
      <c r="K48" s="51" t="str">
        <f>IF(I48=0,"",LOOKUP(I48,NOTES!$F$11:$F$22,NOTES!$I$11:$I$22))</f>
        <v/>
      </c>
      <c r="L48" s="145"/>
      <c r="M48" s="137"/>
      <c r="N48" s="6">
        <f t="shared" si="16"/>
        <v>0</v>
      </c>
      <c r="O48" s="6">
        <f t="shared" si="17"/>
        <v>0</v>
      </c>
      <c r="P48" s="53"/>
      <c r="Q48" s="7"/>
    </row>
    <row r="49" spans="1:17" s="10" customFormat="1" ht="15.6" x14ac:dyDescent="0.3">
      <c r="A49" s="305"/>
      <c r="B49" s="131">
        <f t="shared" ref="B49:B51" si="18">B48+1</f>
        <v>3</v>
      </c>
      <c r="C49" s="58" t="s">
        <v>823</v>
      </c>
      <c r="D49" s="58" t="str">
        <f>IF(C49=0,"",LOOKUP($C49,'Course List'!$C$7:$C$1067,'Course List'!D$7:D$1067))</f>
        <v>---</v>
      </c>
      <c r="E49" s="58" t="str">
        <f>IF(C49=0,"",LOOKUP($C49,'Course List'!$C$7:$C$1067,'Course List'!E$7:E$1067))</f>
        <v> Structural Analysis (w 2-hr recitation)</v>
      </c>
      <c r="F49" s="58">
        <f>IF(C49=0,"",LOOKUP($C49,'Course List'!$C$7:$C$1067,'Course List'!F$7:F$1067))</f>
        <v>3</v>
      </c>
      <c r="G49" s="58" t="str">
        <f>IF(C49=0,"",LOOKUP($C49,'Course List'!$C$7:$C$1067,'Course List'!G$7:G$1067))</f>
        <v>S</v>
      </c>
      <c r="H49" s="58" t="str">
        <f>IF(C49=0,"",LOOKUP($C49,'Course List'!$C$7:$C$1067,'Course List'!H$7:H$1067))</f>
        <v>Prerequisite: CE 2210, CE 2220</v>
      </c>
      <c r="I49" s="41"/>
      <c r="J49" s="55"/>
      <c r="K49" s="51" t="str">
        <f>IF(I49=0,"",LOOKUP(I49,NOTES!$F$11:$F$22,NOTES!$I$11:$I$22))</f>
        <v/>
      </c>
      <c r="L49" s="145"/>
      <c r="M49" s="137"/>
      <c r="N49" s="6">
        <f t="shared" si="16"/>
        <v>0</v>
      </c>
      <c r="O49" s="6">
        <f t="shared" si="17"/>
        <v>0</v>
      </c>
      <c r="P49" s="53"/>
      <c r="Q49" s="7"/>
    </row>
    <row r="50" spans="1:17" s="10" customFormat="1" ht="15.6" customHeight="1" x14ac:dyDescent="0.3">
      <c r="A50" s="305"/>
      <c r="B50" s="131">
        <f t="shared" si="18"/>
        <v>4</v>
      </c>
      <c r="C50" s="58" t="s">
        <v>763</v>
      </c>
      <c r="D50" s="58" t="str">
        <f>IF(C50=0,"",LOOKUP($C50,'Course List'!$C$7:$C$1067,'Course List'!D$7:D$1067))</f>
        <v>  195</v>
      </c>
      <c r="E50" s="58" t="str">
        <f>IF(C50=0,"",LOOKUP($C50,'Course List'!$C$7:$C$1067,'Course List'!E$7:E$1067))</f>
        <v> Physical Hydrology (Cross Listed CE 6604)</v>
      </c>
      <c r="F50" s="58">
        <f>IF(C50=0,"",LOOKUP($C50,'Course List'!$C$7:$C$1067,'Course List'!F$7:F$1067))</f>
        <v>3</v>
      </c>
      <c r="G50" s="58" t="str">
        <f>IF(C50=0,"",LOOKUP($C50,'Course List'!$C$7:$C$1067,'Course List'!G$7:G$1067))</f>
        <v>F</v>
      </c>
      <c r="H50" s="58" t="str">
        <f>IF(C50=0,"",LOOKUP($C50,'Course List'!$C$7:$C$1067,'Course List'!H$7:H$1067))</f>
        <v>Prerequisite: ApSc 3115, CoPrerequisite: MAE 3216
Credit cannot be earned for this course and CE 6604</v>
      </c>
      <c r="I50" s="41"/>
      <c r="J50" s="55"/>
      <c r="K50" s="51" t="str">
        <f>IF(I50=0,"",LOOKUP(I50,NOTES!$F$11:$F$22,NOTES!$I$11:$I$22))</f>
        <v/>
      </c>
      <c r="L50" s="145"/>
      <c r="M50" s="137"/>
      <c r="N50" s="6">
        <f t="shared" si="16"/>
        <v>0</v>
      </c>
      <c r="O50" s="6">
        <f t="shared" si="17"/>
        <v>0</v>
      </c>
      <c r="P50" s="53"/>
      <c r="Q50" s="7"/>
    </row>
    <row r="51" spans="1:17" s="10" customFormat="1" ht="14.4" customHeight="1" x14ac:dyDescent="0.3">
      <c r="A51" s="305"/>
      <c r="B51" s="131">
        <f t="shared" si="18"/>
        <v>5</v>
      </c>
      <c r="C51" s="58" t="s">
        <v>7</v>
      </c>
      <c r="D51" s="58" t="str">
        <f>IF(C51=0,"",LOOKUP($C51,'Course List'!$C$7:$C$1067,'Course List'!D$7:D$1067))</f>
        <v>---</v>
      </c>
      <c r="E51" s="58" t="str">
        <f>IF(C51=0,"",LOOKUP($C51,'Course List'!$C$7:$C$1067,'Course List'!E$7:E$1067))</f>
        <v>See the H/SS List</v>
      </c>
      <c r="F51" s="58">
        <f>IF(C51=0,"",LOOKUP($C51,'Course List'!$C$7:$C$1067,'Course List'!F$7:F$1067))</f>
        <v>3</v>
      </c>
      <c r="G51" s="58" t="str">
        <f>IF(C51=0,"",LOOKUP($C51,'Course List'!$C$7:$C$1067,'Course List'!G$7:G$1067))</f>
        <v>F &amp; S</v>
      </c>
      <c r="H51" s="58" t="str">
        <f>IF(C51=0,"",LOOKUP($C51,'Course List'!$C$7:$C$1067,'Course List'!H$7:H$1067))</f>
        <v xml:space="preserve"> ---</v>
      </c>
      <c r="I51" s="41"/>
      <c r="J51" s="55"/>
      <c r="K51" s="51" t="str">
        <f>IF(I51=0,"",LOOKUP(I51,NOTES!$F$11:$F$22,NOTES!$I$11:$I$22))</f>
        <v/>
      </c>
      <c r="L51" s="145"/>
      <c r="M51" s="137"/>
      <c r="N51" s="6">
        <f t="shared" si="16"/>
        <v>0</v>
      </c>
      <c r="O51" s="6">
        <f t="shared" si="17"/>
        <v>0</v>
      </c>
      <c r="P51" s="53"/>
      <c r="Q51" s="7"/>
    </row>
    <row r="52" spans="1:17" s="10" customFormat="1" ht="15.6" x14ac:dyDescent="0.3">
      <c r="A52" s="305"/>
      <c r="B52" s="131">
        <f>B51+1</f>
        <v>6</v>
      </c>
      <c r="C52" s="58" t="s">
        <v>234</v>
      </c>
      <c r="D52" s="58">
        <f>IF(C52=0,"",LOOKUP($C52,'Course List'!$C$7:$C$1067,'Course List'!D$7:D$1067))</f>
        <v>126</v>
      </c>
      <c r="E52" s="58" t="str">
        <f>IF(C52=0,"",LOOKUP($C52,'Course List'!$C$7:$C$1067,'Course List'!E$7:E$1067))</f>
        <v>Fluid Mechanics</v>
      </c>
      <c r="F52" s="58">
        <f>IF(C52=0,"",LOOKUP($C52,'Course List'!$C$7:$C$1067,'Course List'!F$7:F$1067))</f>
        <v>3</v>
      </c>
      <c r="G52" s="58" t="str">
        <f>IF(C52=0,"",LOOKUP($C52,'Course List'!$C$7:$C$1067,'Course List'!G$7:G$1067))</f>
        <v>F</v>
      </c>
      <c r="H52" s="58" t="str">
        <f>IF(C52=0,"",LOOKUP($C52,'Course List'!$C$7:$C$1067,'Course List'!H$7:H$1067))</f>
        <v>Prerequisite: ApSc 2058</v>
      </c>
      <c r="I52" s="41"/>
      <c r="J52" s="55"/>
      <c r="K52" s="51" t="str">
        <f>IF(I52=0,"",LOOKUP(I52,NOTES!$F$11:$F$22,NOTES!$I$11:$I$22))</f>
        <v/>
      </c>
      <c r="L52" s="145"/>
      <c r="M52" s="137"/>
      <c r="N52" s="6">
        <f t="shared" si="16"/>
        <v>0</v>
      </c>
      <c r="O52" s="6">
        <f t="shared" si="17"/>
        <v>0</v>
      </c>
      <c r="P52" s="53"/>
      <c r="Q52" s="7"/>
    </row>
    <row r="53" spans="1:17" s="10" customFormat="1" ht="15.6" x14ac:dyDescent="0.3">
      <c r="A53" s="305"/>
      <c r="B53" s="131">
        <f>B52+1</f>
        <v>7</v>
      </c>
      <c r="C53" s="128" t="s">
        <v>901</v>
      </c>
      <c r="D53" s="58" t="str">
        <f>IF(C53=0,"",LOOKUP($C53,'Course List'!$C$7:$C$1067,'Course List'!D$7:D$1067))</f>
        <v>---</v>
      </c>
      <c r="E53" s="58" t="str">
        <f>IF(C53=0,"",LOOKUP($C53,'Course List'!$C$7:$C$1067,'Course List'!E$7:E$1067))</f>
        <v>Fluid Mechanics Lab</v>
      </c>
      <c r="F53" s="58">
        <f>IF(C53=0,"",LOOKUP($C53,'Course List'!$C$7:$C$1067,'Course List'!F$7:F$1067))</f>
        <v>1</v>
      </c>
      <c r="G53" s="58" t="str">
        <f>IF(C53=0,"",LOOKUP($C53,'Course List'!$C$7:$C$1067,'Course List'!G$7:G$1067))</f>
        <v>F</v>
      </c>
      <c r="H53" s="58" t="str">
        <f>IF(C53=0,"",LOOKUP($C53,'Course List'!$C$7:$C$1067,'Course List'!H$7:H$1067))</f>
        <v>Prerequisites: APSC 2058. Corequisites: MAE 3126.</v>
      </c>
      <c r="I53" s="41"/>
      <c r="J53" s="55"/>
      <c r="K53" s="51" t="str">
        <f>IF(I53=0,"",LOOKUP(I53,NOTES!$F$11:$F$22,NOTES!$I$11:$I$22))</f>
        <v/>
      </c>
      <c r="L53" s="145"/>
      <c r="M53" s="137"/>
      <c r="N53" s="6">
        <f t="shared" si="16"/>
        <v>0</v>
      </c>
      <c r="O53" s="6">
        <f t="shared" si="17"/>
        <v>0</v>
      </c>
      <c r="P53" s="53"/>
      <c r="Q53" s="7"/>
    </row>
    <row r="54" spans="1:17" s="10" customFormat="1" ht="16.2" thickBot="1" x14ac:dyDescent="0.35">
      <c r="A54" s="305"/>
      <c r="B54" s="132">
        <f>B53+1</f>
        <v>8</v>
      </c>
      <c r="C54" s="42">
        <v>0</v>
      </c>
      <c r="D54" s="41" t="str">
        <f>IF(C54=0,"",LOOKUP($C54,'Course List'!$C$7:$C$1067,'Course List'!D$7:D$1067))</f>
        <v/>
      </c>
      <c r="E54" s="41" t="str">
        <f>IF(C54=0,"",LOOKUP($C54,'Course List'!$C$7:$C$1067,'Course List'!E$7:E$1067))</f>
        <v/>
      </c>
      <c r="F54" s="41" t="str">
        <f>IF(C54=0,"",LOOKUP($C54,'Course List'!$C$7:$C$1067,'Course List'!F$7:F$1067))</f>
        <v/>
      </c>
      <c r="G54" s="41" t="str">
        <f>IF(C54=0,"",LOOKUP($C54,'Course List'!$C$7:$C$1067,'Course List'!G$7:G$1067))</f>
        <v/>
      </c>
      <c r="H54" s="41" t="str">
        <f>IF(C54=0,"",LOOKUP($C54,'Course List'!$C$7:$C$1067,'Course List'!H$7:H$1067))</f>
        <v/>
      </c>
      <c r="I54" s="41"/>
      <c r="J54" s="55"/>
      <c r="K54" s="51" t="str">
        <f>IF(I54=0,"",LOOKUP(I54,NOTES!$F$11:$F$22,NOTES!$I$11:$I$22))</f>
        <v/>
      </c>
      <c r="L54" s="145"/>
      <c r="M54" s="137"/>
      <c r="N54" s="6">
        <f t="shared" si="16"/>
        <v>0</v>
      </c>
      <c r="O54" s="6">
        <f t="shared" si="17"/>
        <v>0</v>
      </c>
      <c r="P54" s="53"/>
      <c r="Q54" s="7"/>
    </row>
    <row r="55" spans="1:17" s="10" customFormat="1" ht="16.2" thickBot="1" x14ac:dyDescent="0.35">
      <c r="A55" s="305"/>
      <c r="B55" s="129"/>
      <c r="C55" s="130" t="str">
        <f>C46</f>
        <v>Semester</v>
      </c>
      <c r="D55" s="130">
        <f>D46+1</f>
        <v>6</v>
      </c>
      <c r="E55" s="130" t="str">
        <f>E46</f>
        <v>Total Credit Hours</v>
      </c>
      <c r="F55" s="130">
        <f>SUM(F56:F63)</f>
        <v>15</v>
      </c>
      <c r="G55" s="118" t="str">
        <f>G37</f>
        <v>SPRING</v>
      </c>
      <c r="H55" s="118">
        <f>H46+1</f>
        <v>2024</v>
      </c>
      <c r="I55" s="19"/>
      <c r="J55" s="20"/>
      <c r="K55" s="22">
        <f>IF(O55=0,0,ROUND(N55/O55,2))</f>
        <v>0</v>
      </c>
      <c r="L55" s="146"/>
      <c r="M55" s="138"/>
      <c r="N55" s="13">
        <f t="shared" ref="N55:O55" si="19">SUM(N56:N63)</f>
        <v>0</v>
      </c>
      <c r="O55" s="14">
        <f t="shared" si="19"/>
        <v>0</v>
      </c>
      <c r="P55" s="3"/>
      <c r="Q55" s="2"/>
    </row>
    <row r="56" spans="1:17" s="10" customFormat="1" ht="15.6" x14ac:dyDescent="0.3">
      <c r="A56" s="305"/>
      <c r="B56" s="131">
        <v>1</v>
      </c>
      <c r="C56" s="58" t="s">
        <v>256</v>
      </c>
      <c r="D56" s="58" t="str">
        <f>IF(C56=0,"",LOOKUP($C56,'Course List'!$C$7:$C$1067,'Course List'!D$7:D$1067))</f>
        <v>  192</v>
      </c>
      <c r="E56" s="58" t="str">
        <f>IF(C56=0,"",LOOKUP($C56,'Course List'!$C$7:$C$1067,'Course List'!E$7:E$1067))</f>
        <v> Reinforced Concrete Structures</v>
      </c>
      <c r="F56" s="58">
        <f>IF(C56=0,"",LOOKUP($C56,'Course List'!$C$7:$C$1067,'Course List'!F$7:F$1067))</f>
        <v>3</v>
      </c>
      <c r="G56" s="58" t="str">
        <f>IF(C56=0,"",LOOKUP($C56,'Course List'!$C$7:$C$1067,'Course List'!G$7:G$1067))</f>
        <v>S</v>
      </c>
      <c r="H56" s="58" t="str">
        <f>IF(C56=0,"",LOOKUP($C56,'Course List'!$C$7:$C$1067,'Course List'!H$7:H$1067))</f>
        <v>Prerequisite: CE 3250</v>
      </c>
      <c r="I56" s="41"/>
      <c r="J56" s="55"/>
      <c r="K56" s="50" t="str">
        <f>IF(I56=0,"",LOOKUP(I56,NOTES!$F$11:$F$22,NOTES!$I$11:$I$22))</f>
        <v/>
      </c>
      <c r="L56" s="144"/>
      <c r="M56" s="137"/>
      <c r="N56" s="6">
        <f t="shared" ref="N56:N63" si="20">IF(F56=0,0,IF(I56=0,0,K56*F56))</f>
        <v>0</v>
      </c>
      <c r="O56" s="6">
        <f t="shared" ref="O56:O63" si="21">IF(I56=0,0,F56)</f>
        <v>0</v>
      </c>
      <c r="P56" s="53"/>
      <c r="Q56" s="7"/>
    </row>
    <row r="57" spans="1:17" s="10" customFormat="1" ht="15.6" x14ac:dyDescent="0.3">
      <c r="A57" s="305"/>
      <c r="B57" s="131">
        <f>B56+1</f>
        <v>2</v>
      </c>
      <c r="C57" s="125" t="s">
        <v>741</v>
      </c>
      <c r="D57" s="58" t="str">
        <f>IF(C57=0,"",LOOKUP($C57,'Course List'!$C$7:$C$1067,'Course List'!D$7:D$1067))</f>
        <v>---</v>
      </c>
      <c r="E57" s="58" t="str">
        <f>IF(C57=0,"",LOOKUP($C57,'Course List'!$C$7:$C$1067,'Course List'!E$7:E$1067))</f>
        <v> Reinforced Concrete Project</v>
      </c>
      <c r="F57" s="58">
        <f>IF(C57=0,"",LOOKUP($C57,'Course List'!$C$7:$C$1067,'Course List'!F$7:F$1067))</f>
        <v>1</v>
      </c>
      <c r="G57" s="58" t="str">
        <f>IF(C57=0,"",LOOKUP($C57,'Course List'!$C$7:$C$1067,'Course List'!G$7:G$1067))</f>
        <v>S</v>
      </c>
      <c r="H57" s="58" t="str">
        <f>IF(C57=0,"",LOOKUP($C57,'Course List'!$C$7:$C$1067,'Course List'!H$7:H$1067))</f>
        <v>Corequisite: CE 3310</v>
      </c>
      <c r="I57" s="41"/>
      <c r="J57" s="55"/>
      <c r="K57" s="51" t="str">
        <f>IF(I57=0,"",LOOKUP(I57,NOTES!$F$11:$F$22,NOTES!$I$11:$I$22))</f>
        <v/>
      </c>
      <c r="L57" s="145"/>
      <c r="M57" s="137"/>
      <c r="N57" s="6">
        <f t="shared" si="20"/>
        <v>0</v>
      </c>
      <c r="O57" s="6">
        <f t="shared" si="21"/>
        <v>0</v>
      </c>
      <c r="P57" s="53"/>
      <c r="Q57" s="7"/>
    </row>
    <row r="58" spans="1:17" s="10" customFormat="1" ht="15.6" x14ac:dyDescent="0.3">
      <c r="A58" s="305"/>
      <c r="B58" s="131">
        <f t="shared" ref="B58:B60" si="22">B57+1</f>
        <v>3</v>
      </c>
      <c r="C58" s="58" t="s">
        <v>257</v>
      </c>
      <c r="D58" s="58" t="str">
        <f>IF(C58=0,"",LOOKUP($C58,'Course List'!$C$7:$C$1067,'Course List'!D$7:D$1067))</f>
        <v>  194</v>
      </c>
      <c r="E58" s="58" t="str">
        <f>IF(C58=0,"",LOOKUP($C58,'Course List'!$C$7:$C$1067,'Course List'!E$7:E$1067))</f>
        <v> Envir Eng I:Water Resourc&amp;Qual</v>
      </c>
      <c r="F58" s="58">
        <f>IF(C58=0,"",LOOKUP($C58,'Course List'!$C$7:$C$1067,'Course List'!F$7:F$1067))</f>
        <v>3</v>
      </c>
      <c r="G58" s="58" t="str">
        <f>IF(C58=0,"",LOOKUP($C58,'Course List'!$C$7:$C$1067,'Course List'!G$7:G$1067))</f>
        <v>S</v>
      </c>
      <c r="H58" s="58" t="str">
        <f>IF(C58=0,"",LOOKUP($C58,'Course List'!$C$7:$C$1067,'Course List'!H$7:H$1067))</f>
        <v>Prerequisite: CHEM 1111, MAE 3126</v>
      </c>
      <c r="I58" s="41"/>
      <c r="J58" s="55"/>
      <c r="K58" s="51" t="str">
        <f>IF(I58=0,"",LOOKUP(I58,NOTES!$F$11:$F$22,NOTES!$I$11:$I$22))</f>
        <v/>
      </c>
      <c r="L58" s="145"/>
      <c r="M58" s="137"/>
      <c r="N58" s="6">
        <f t="shared" si="20"/>
        <v>0</v>
      </c>
      <c r="O58" s="6">
        <f t="shared" si="21"/>
        <v>0</v>
      </c>
      <c r="P58" s="53"/>
      <c r="Q58" s="7"/>
    </row>
    <row r="59" spans="1:17" s="10" customFormat="1" ht="15.6" customHeight="1" x14ac:dyDescent="0.3">
      <c r="A59" s="305"/>
      <c r="B59" s="131">
        <f t="shared" si="22"/>
        <v>4</v>
      </c>
      <c r="C59" s="58" t="s">
        <v>258</v>
      </c>
      <c r="D59" s="58" t="str">
        <f>IF(C59=0,"",LOOKUP($C59,'Course List'!$C$7:$C$1067,'Course List'!D$7:D$1067))</f>
        <v>  189</v>
      </c>
      <c r="E59" s="58" t="str">
        <f>IF(C59=0,"",LOOKUP($C59,'Course List'!$C$7:$C$1067,'Course List'!E$7:E$1067))</f>
        <v> Environmental Engineering Lab</v>
      </c>
      <c r="F59" s="58">
        <f>IF(C59=0,"",LOOKUP($C59,'Course List'!$C$7:$C$1067,'Course List'!F$7:F$1067))</f>
        <v>1</v>
      </c>
      <c r="G59" s="58" t="str">
        <f>IF(C59=0,"",LOOKUP($C59,'Course List'!$C$7:$C$1067,'Course List'!G$7:G$1067))</f>
        <v>S</v>
      </c>
      <c r="H59" s="58" t="str">
        <f>IF(C59=0,"",LOOKUP($C59,'Course List'!$C$7:$C$1067,'Course List'!H$7:H$1067))</f>
        <v xml:space="preserve"> Corequisite: CE 3520</v>
      </c>
      <c r="I59" s="41"/>
      <c r="J59" s="55"/>
      <c r="K59" s="51" t="str">
        <f>IF(I59=0,"",LOOKUP(I59,NOTES!$F$11:$F$22,NOTES!$I$11:$I$22))</f>
        <v/>
      </c>
      <c r="L59" s="145"/>
      <c r="M59" s="137"/>
      <c r="N59" s="6">
        <f t="shared" si="20"/>
        <v>0</v>
      </c>
      <c r="O59" s="6">
        <f t="shared" si="21"/>
        <v>0</v>
      </c>
      <c r="P59" s="53"/>
      <c r="Q59" s="7"/>
    </row>
    <row r="60" spans="1:17" s="10" customFormat="1" ht="15.6" x14ac:dyDescent="0.3">
      <c r="A60" s="305"/>
      <c r="B60" s="131">
        <f t="shared" si="22"/>
        <v>5</v>
      </c>
      <c r="C60" s="58" t="s">
        <v>259</v>
      </c>
      <c r="D60" s="58" t="str">
        <f>IF(C60=0,"",LOOKUP($C60,'Course List'!$C$7:$C$1067,'Course List'!D$7:D$1067))</f>
        <v>  193</v>
      </c>
      <c r="E60" s="58" t="str">
        <f>IF(C60=0,"",LOOKUP($C60,'Course List'!$C$7:$C$1067,'Course List'!E$7:E$1067))</f>
        <v> Hydraulics of Open Channel Flow</v>
      </c>
      <c r="F60" s="58">
        <f>IF(C60=0,"",LOOKUP($C60,'Course List'!$C$7:$C$1067,'Course List'!F$7:F$1067))</f>
        <v>3</v>
      </c>
      <c r="G60" s="58" t="str">
        <f>IF(C60=0,"",LOOKUP($C60,'Course List'!$C$7:$C$1067,'Course List'!G$7:G$1067))</f>
        <v>S</v>
      </c>
      <c r="H60" s="58" t="str">
        <f>IF(C60=0,"",LOOKUP($C60,'Course List'!$C$7:$C$1067,'Course List'!H$7:H$1067))</f>
        <v>Prerequisite: MAE 3126</v>
      </c>
      <c r="I60" s="41"/>
      <c r="J60" s="55"/>
      <c r="K60" s="51" t="str">
        <f>IF(I60=0,"",LOOKUP(I60,NOTES!$F$11:$F$22,NOTES!$I$11:$I$22))</f>
        <v/>
      </c>
      <c r="L60" s="145"/>
      <c r="M60" s="137"/>
      <c r="N60" s="6">
        <f t="shared" si="20"/>
        <v>0</v>
      </c>
      <c r="O60" s="6">
        <f t="shared" si="21"/>
        <v>0</v>
      </c>
      <c r="P60" s="53"/>
      <c r="Q60" s="7"/>
    </row>
    <row r="61" spans="1:17" s="10" customFormat="1" ht="15.6" x14ac:dyDescent="0.3">
      <c r="A61" s="305"/>
      <c r="B61" s="131">
        <f>B60+1</f>
        <v>6</v>
      </c>
      <c r="C61" s="58" t="s">
        <v>260</v>
      </c>
      <c r="D61" s="58" t="str">
        <f>IF(C61=0,"",LOOKUP($C61,'Course List'!$C$7:$C$1067,'Course List'!D$7:D$1067))</f>
        <v>  188</v>
      </c>
      <c r="E61" s="58" t="str">
        <f>IF(C61=0,"",LOOKUP($C61,'Course List'!$C$7:$C$1067,'Course List'!E$7:E$1067))</f>
        <v> Hydraulics Laboratory</v>
      </c>
      <c r="F61" s="58">
        <f>IF(C61=0,"",LOOKUP($C61,'Course List'!$C$7:$C$1067,'Course List'!F$7:F$1067))</f>
        <v>1</v>
      </c>
      <c r="G61" s="58" t="str">
        <f>IF(C61=0,"",LOOKUP($C61,'Course List'!$C$7:$C$1067,'Course List'!G$7:G$1067))</f>
        <v>S</v>
      </c>
      <c r="H61" s="58" t="str">
        <f>IF(C61=0,"",LOOKUP($C61,'Course List'!$C$7:$C$1067,'Course List'!H$7:H$1067))</f>
        <v>Prerequisite or corequisite: CE 3610</v>
      </c>
      <c r="I61" s="41"/>
      <c r="J61" s="55"/>
      <c r="K61" s="51" t="str">
        <f>IF(I61=0,"",LOOKUP(I61,NOTES!$F$11:$F$22,NOTES!$I$11:$I$22))</f>
        <v/>
      </c>
      <c r="L61" s="145"/>
      <c r="M61" s="137"/>
      <c r="N61" s="6">
        <f t="shared" si="20"/>
        <v>0</v>
      </c>
      <c r="O61" s="6">
        <f t="shared" si="21"/>
        <v>0</v>
      </c>
      <c r="P61" s="53"/>
      <c r="Q61" s="7"/>
    </row>
    <row r="62" spans="1:17" s="10" customFormat="1" ht="15.6" x14ac:dyDescent="0.3">
      <c r="A62" s="305"/>
      <c r="B62" s="131">
        <f>B61+1</f>
        <v>7</v>
      </c>
      <c r="C62" s="128" t="s">
        <v>747</v>
      </c>
      <c r="D62" s="58" t="str">
        <f>IF(C62=0,"",LOOKUP($C62,'Course List'!$C$7:$C$1067,'Course List'!D$7:D$1067))</f>
        <v>---</v>
      </c>
      <c r="E62" s="58" t="str">
        <f>IF(C62=0,"",LOOKUP($C62,'Course List'!$C$7:$C$1067,'Course List'!E$7:E$1067))</f>
        <v>See the H/SS List: Select a WID course</v>
      </c>
      <c r="F62" s="58">
        <f>IF(C62=0,"",LOOKUP($C62,'Course List'!$C$7:$C$1067,'Course List'!F$7:F$1067))</f>
        <v>3</v>
      </c>
      <c r="G62" s="58" t="str">
        <f>IF(C62=0,"",LOOKUP($C62,'Course List'!$C$7:$C$1067,'Course List'!G$7:G$1067))</f>
        <v>F &amp; S</v>
      </c>
      <c r="H62" s="58" t="str">
        <f>IF(C62=0,"",LOOKUP($C62,'Course List'!$C$7:$C$1067,'Course List'!H$7:H$1067))</f>
        <v xml:space="preserve"> ---</v>
      </c>
      <c r="I62" s="41"/>
      <c r="J62" s="55"/>
      <c r="K62" s="51" t="str">
        <f>IF(I62=0,"",LOOKUP(I62,NOTES!$F$11:$F$22,NOTES!$I$11:$I$22))</f>
        <v/>
      </c>
      <c r="L62" s="145"/>
      <c r="M62" s="137"/>
      <c r="N62" s="6">
        <f t="shared" si="20"/>
        <v>0</v>
      </c>
      <c r="O62" s="6">
        <f t="shared" si="21"/>
        <v>0</v>
      </c>
      <c r="P62" s="53"/>
      <c r="Q62" s="7"/>
    </row>
    <row r="63" spans="1:17" s="10" customFormat="1" ht="16.2" thickBot="1" x14ac:dyDescent="0.35">
      <c r="A63" s="306"/>
      <c r="B63" s="132">
        <f>B62+1</f>
        <v>8</v>
      </c>
      <c r="C63" s="42">
        <v>0</v>
      </c>
      <c r="D63" s="41" t="str">
        <f>IF(C63=0,"",LOOKUP($C63,'Course List'!$C$7:$C$1067,'Course List'!D$7:D$1067))</f>
        <v/>
      </c>
      <c r="E63" s="41" t="str">
        <f>IF(C63=0,"",LOOKUP($C63,'Course List'!$C$7:$C$1067,'Course List'!E$7:E$1067))</f>
        <v/>
      </c>
      <c r="F63" s="41" t="str">
        <f>IF(C63=0,"",LOOKUP($C63,'Course List'!$C$7:$C$1067,'Course List'!F$7:F$1067))</f>
        <v/>
      </c>
      <c r="G63" s="41" t="str">
        <f>IF(C63=0,"",LOOKUP($C63,'Course List'!$C$7:$C$1067,'Course List'!G$7:G$1067))</f>
        <v/>
      </c>
      <c r="H63" s="41" t="str">
        <f>IF(C63=0,"",LOOKUP($C63,'Course List'!$C$7:$C$1067,'Course List'!H$7:H$1067))</f>
        <v/>
      </c>
      <c r="I63" s="41"/>
      <c r="J63" s="55"/>
      <c r="K63" s="51" t="str">
        <f>IF(I63=0,"",LOOKUP(I63,NOTES!$F$11:$F$22,NOTES!$I$11:$I$22))</f>
        <v/>
      </c>
      <c r="L63" s="145"/>
      <c r="M63" s="137"/>
      <c r="N63" s="6">
        <f t="shared" si="20"/>
        <v>0</v>
      </c>
      <c r="O63" s="6">
        <f t="shared" si="21"/>
        <v>0</v>
      </c>
      <c r="P63" s="53"/>
      <c r="Q63" s="7"/>
    </row>
    <row r="64" spans="1:17" s="10" customFormat="1" ht="16.5" customHeight="1" thickBot="1" x14ac:dyDescent="0.35">
      <c r="A64" s="304" t="s">
        <v>700</v>
      </c>
      <c r="B64" s="129"/>
      <c r="C64" s="130" t="str">
        <f>C55</f>
        <v>Semester</v>
      </c>
      <c r="D64" s="130">
        <f>D55+1</f>
        <v>7</v>
      </c>
      <c r="E64" s="130" t="str">
        <f>E55</f>
        <v>Total Credit Hours</v>
      </c>
      <c r="F64" s="130">
        <f>SUM(F65:F72)</f>
        <v>13</v>
      </c>
      <c r="G64" s="118" t="str">
        <f>G46</f>
        <v>FALL</v>
      </c>
      <c r="H64" s="118">
        <f>H55</f>
        <v>2024</v>
      </c>
      <c r="I64" s="19"/>
      <c r="J64" s="20"/>
      <c r="K64" s="22">
        <f>IF(O64=0,0,ROUND(N64/O64,2))</f>
        <v>0</v>
      </c>
      <c r="L64" s="146"/>
      <c r="M64" s="138"/>
      <c r="N64" s="13">
        <f>SUM(N65:N72)-N66</f>
        <v>0</v>
      </c>
      <c r="O64" s="13">
        <f>SUM(O65:O72)-O66</f>
        <v>0</v>
      </c>
      <c r="P64" s="3"/>
      <c r="Q64" s="2"/>
    </row>
    <row r="65" spans="1:17" s="10" customFormat="1" ht="15.6" x14ac:dyDescent="0.3">
      <c r="A65" s="305"/>
      <c r="B65" s="131">
        <v>1</v>
      </c>
      <c r="C65" s="58" t="s">
        <v>262</v>
      </c>
      <c r="D65" s="58" t="str">
        <f>IF(C65=0,"",LOOKUP($C65,'Course List'!$C$7:$C$1067,'Course List'!D$7:D$1067))</f>
        <v>  191</v>
      </c>
      <c r="E65" s="58" t="str">
        <f>IF(C65=0,"",LOOKUP($C65,'Course List'!$C$7:$C$1067,'Course List'!E$7:E$1067))</f>
        <v> Metal Structures</v>
      </c>
      <c r="F65" s="58">
        <f>IF(C65=0,"",LOOKUP($C65,'Course List'!$C$7:$C$1067,'Course List'!F$7:F$1067))</f>
        <v>3</v>
      </c>
      <c r="G65" s="58" t="str">
        <f>IF(C65=0,"",LOOKUP($C65,'Course List'!$C$7:$C$1067,'Course List'!G$7:G$1067))</f>
        <v>F</v>
      </c>
      <c r="H65" s="58" t="str">
        <f>IF(C65=0,"",LOOKUP($C65,'Course List'!$C$7:$C$1067,'Course List'!H$7:H$1067))</f>
        <v>Prerequisite: CE 3240</v>
      </c>
      <c r="I65" s="41"/>
      <c r="J65" s="55"/>
      <c r="K65" s="50" t="str">
        <f>IF(I65=0,"",LOOKUP(I65,NOTES!$F$11:$F$22,NOTES!$I$11:$I$22))</f>
        <v/>
      </c>
      <c r="L65" s="144"/>
      <c r="M65" s="137"/>
      <c r="N65" s="6">
        <f t="shared" ref="N65" si="23">IF(F65=0,0,IF(I65=0,0,K65*F65))</f>
        <v>0</v>
      </c>
      <c r="O65" s="6">
        <f t="shared" ref="O65" si="24">IF(I65=0,0,F65)</f>
        <v>0</v>
      </c>
      <c r="P65" s="53"/>
      <c r="Q65" s="7"/>
    </row>
    <row r="66" spans="1:17" s="10" customFormat="1" ht="19.95" customHeight="1" x14ac:dyDescent="0.3">
      <c r="A66" s="305"/>
      <c r="B66" s="131">
        <f>B65+1</f>
        <v>2</v>
      </c>
      <c r="C66" s="125" t="s">
        <v>264</v>
      </c>
      <c r="D66" s="58" t="str">
        <f>IF(C66=0,"",LOOKUP($C66,'Course List'!$C$7:$C$1067,'Course List'!D$7:D$1067))</f>
        <v>  168</v>
      </c>
      <c r="E66" s="58" t="str">
        <f>IF(C66=0,"",LOOKUP($C66,'Course List'!$C$7:$C$1067,'Course List'!E$7:E$1067))</f>
        <v> Intro-Geotechnical Engineering</v>
      </c>
      <c r="F66" s="58">
        <f>IF(C66=0,"",LOOKUP($C66,'Course List'!$C$7:$C$1067,'Course List'!F$7:F$1067))</f>
        <v>3</v>
      </c>
      <c r="G66" s="58" t="str">
        <f>IF(C66=0,"",LOOKUP($C66,'Course List'!$C$7:$C$1067,'Course List'!G$7:G$1067))</f>
        <v>F</v>
      </c>
      <c r="H66" s="58" t="str">
        <f>IF(C66=0,"",LOOKUP($C66,'Course List'!$C$7:$C$1067,'Course List'!H$7:H$1067))</f>
        <v>Prerequisites: CE 2220, CHEM 1111 and MAE 3126</v>
      </c>
      <c r="I66" s="41"/>
      <c r="J66" s="55"/>
      <c r="K66" s="51" t="str">
        <f>IF(I66=0,"",LOOKUP(I66,NOTES!$F$11:$F$22,NOTES!$I$11:$I$22))</f>
        <v/>
      </c>
      <c r="L66" s="145"/>
      <c r="M66" s="137"/>
      <c r="N66" s="166">
        <f>IF(F66=0,0,IF(I66=0,0,K66*F66))</f>
        <v>0</v>
      </c>
      <c r="O66" s="166">
        <f t="shared" ref="O66:O72" si="25">IF(I66=0,0,F66)</f>
        <v>0</v>
      </c>
      <c r="P66" s="53"/>
      <c r="Q66" s="7"/>
    </row>
    <row r="67" spans="1:17" s="10" customFormat="1" ht="15.6" x14ac:dyDescent="0.3">
      <c r="A67" s="305"/>
      <c r="B67" s="131">
        <f t="shared" ref="B67:B69" si="26">B66+1</f>
        <v>3</v>
      </c>
      <c r="C67" s="125" t="s">
        <v>265</v>
      </c>
      <c r="D67" s="58" t="str">
        <f>IF(C67=0,"",LOOKUP($C67,'Course List'!$C$7:$C$1067,'Course List'!D$7:D$1067))</f>
        <v>  185</v>
      </c>
      <c r="E67" s="58" t="str">
        <f>IF(C67=0,"",LOOKUP($C67,'Course List'!$C$7:$C$1067,'Course List'!E$7:E$1067))</f>
        <v> Geotechnical Engineering Lab</v>
      </c>
      <c r="F67" s="58">
        <f>IF(C67=0,"",LOOKUP($C67,'Course List'!$C$7:$C$1067,'Course List'!F$7:F$1067))</f>
        <v>1</v>
      </c>
      <c r="G67" s="58" t="str">
        <f>IF(C67=0,"",LOOKUP($C67,'Course List'!$C$7:$C$1067,'Course List'!G$7:G$1067))</f>
        <v>F</v>
      </c>
      <c r="H67" s="58" t="str">
        <f>IF(C67=0,"",LOOKUP($C67,'Course List'!$C$7:$C$1067,'Course List'!H$7:H$1067))</f>
        <v>Prerequisite or corequisite: CE 4410</v>
      </c>
      <c r="I67" s="41"/>
      <c r="J67" s="55"/>
      <c r="K67" s="51" t="str">
        <f>IF(I67=0,"",LOOKUP(I67,NOTES!$F$11:$F$22,NOTES!$I$11:$I$22))</f>
        <v/>
      </c>
      <c r="L67" s="145"/>
      <c r="M67" s="137"/>
      <c r="N67" s="6">
        <f t="shared" ref="N67:N72" si="27">IF(F67=0,0,IF(I67=0,0,K67*F67))</f>
        <v>0</v>
      </c>
      <c r="O67" s="6">
        <f t="shared" si="25"/>
        <v>0</v>
      </c>
      <c r="P67" s="53"/>
      <c r="Q67" s="7"/>
    </row>
    <row r="68" spans="1:17" s="10" customFormat="1" ht="32.4" customHeight="1" x14ac:dyDescent="0.3">
      <c r="A68" s="305"/>
      <c r="B68" s="131">
        <f t="shared" si="26"/>
        <v>4</v>
      </c>
      <c r="C68" s="125" t="s">
        <v>266</v>
      </c>
      <c r="D68" s="58" t="str">
        <f>IF(C68=0,"",LOOKUP($C68,'Course List'!$C$7:$C$1067,'Course List'!D$7:D$1067))</f>
        <v>  197</v>
      </c>
      <c r="E68" s="58" t="str">
        <f>IF(C68=0,"",LOOKUP($C68,'Course List'!$C$7:$C$1067,'Course List'!E$7:E$1067))</f>
        <v>Waste Water Treatment Design &amp; Use (Cross Listed CE 6504)</v>
      </c>
      <c r="F68" s="58">
        <f>IF(C68=0,"",LOOKUP($C68,'Course List'!$C$7:$C$1067,'Course List'!F$7:F$1067))</f>
        <v>3</v>
      </c>
      <c r="G68" s="58" t="str">
        <f>IF(C68=0,"",LOOKUP($C68,'Course List'!$C$7:$C$1067,'Course List'!G$7:G$1067))</f>
        <v>F</v>
      </c>
      <c r="H68" s="58" t="str">
        <f>IF(C68=0,"",LOOKUP($C68,'Course List'!$C$7:$C$1067,'Course List'!H$7:H$1067))</f>
        <v>Prerequisites: CE 3520. Credit cannot be earned for this course and CE 6504</v>
      </c>
      <c r="I68" s="41"/>
      <c r="J68" s="55"/>
      <c r="K68" s="51" t="str">
        <f>IF(I68=0,"",LOOKUP(I68,NOTES!$F$11:$F$22,NOTES!$I$11:$I$22))</f>
        <v/>
      </c>
      <c r="L68" s="145"/>
      <c r="M68" s="137"/>
      <c r="N68" s="6">
        <f t="shared" si="27"/>
        <v>0</v>
      </c>
      <c r="O68" s="6">
        <f t="shared" si="25"/>
        <v>0</v>
      </c>
      <c r="P68" s="53"/>
      <c r="Q68" s="7"/>
    </row>
    <row r="69" spans="1:17" s="10" customFormat="1" ht="15.6" x14ac:dyDescent="0.3">
      <c r="A69" s="305"/>
      <c r="B69" s="131">
        <f t="shared" si="26"/>
        <v>5</v>
      </c>
      <c r="C69" s="58" t="s">
        <v>660</v>
      </c>
      <c r="D69" s="58" t="str">
        <f>IF(C69=0,"",LOOKUP($C69,'Course List'!$C$7:$C$1067,'Course List'!D$7:D$1067))</f>
        <v>---</v>
      </c>
      <c r="E69" s="58" t="str">
        <f>IF(C69=0,"",LOOKUP($C69,'Course List'!$C$7:$C$1067,'Course List'!E$7:E$1067))</f>
        <v>See the CE Eng. Elective List</v>
      </c>
      <c r="F69" s="58">
        <f>IF(C69=0,"",LOOKUP($C69,'Course List'!$C$7:$C$1067,'Course List'!F$7:F$1067))</f>
        <v>3</v>
      </c>
      <c r="G69" s="58" t="str">
        <f>IF(C69=0,"",LOOKUP($C69,'Course List'!$C$7:$C$1067,'Course List'!G$7:G$1067))</f>
        <v>F &amp; S</v>
      </c>
      <c r="H69" s="58" t="str">
        <f>IF(C69=0,"",LOOKUP($C69,'Course List'!$C$7:$C$1067,'Course List'!H$7:H$1067))</f>
        <v xml:space="preserve"> ---</v>
      </c>
      <c r="I69" s="41"/>
      <c r="J69" s="55"/>
      <c r="K69" s="51" t="str">
        <f>IF(I69=0,"",LOOKUP(I69,NOTES!$F$11:$F$22,NOTES!$I$11:$I$22))</f>
        <v/>
      </c>
      <c r="L69" s="145"/>
      <c r="M69" s="137"/>
      <c r="N69" s="6">
        <f t="shared" si="27"/>
        <v>0</v>
      </c>
      <c r="O69" s="6">
        <f t="shared" si="25"/>
        <v>0</v>
      </c>
      <c r="P69" s="53"/>
      <c r="Q69" s="7"/>
    </row>
    <row r="70" spans="1:17" s="10" customFormat="1" ht="17.399999999999999" customHeight="1" x14ac:dyDescent="0.3">
      <c r="A70" s="305"/>
      <c r="B70" s="131">
        <f>B69+1</f>
        <v>6</v>
      </c>
      <c r="C70" s="58">
        <v>0</v>
      </c>
      <c r="D70" s="58" t="str">
        <f>IF(C70=0,"",LOOKUP($C70,'Course List'!$C$7:$C$1067,'Course List'!D$7:D$1067))</f>
        <v/>
      </c>
      <c r="E70" s="58" t="str">
        <f>IF(C70=0,"",LOOKUP($C70,'Course List'!$C$7:$C$1067,'Course List'!E$7:E$1067))</f>
        <v/>
      </c>
      <c r="F70" s="58" t="str">
        <f>IF(C70=0,"",LOOKUP($C70,'Course List'!$C$7:$C$1067,'Course List'!F$7:F$1067))</f>
        <v/>
      </c>
      <c r="G70" s="58" t="str">
        <f>IF(C70=0,"",LOOKUP($C70,'Course List'!$C$7:$C$1067,'Course List'!G$7:G$1067))</f>
        <v/>
      </c>
      <c r="H70" s="58" t="str">
        <f>IF(C70=0,"",LOOKUP($C70,'Course List'!$C$7:$C$1067,'Course List'!H$7:H$1067))</f>
        <v/>
      </c>
      <c r="I70" s="41"/>
      <c r="J70" s="55"/>
      <c r="K70" s="51" t="str">
        <f>IF(I70=0,"",LOOKUP(I70,NOTES!$F$11:$F$22,NOTES!$I$11:$I$22))</f>
        <v/>
      </c>
      <c r="L70" s="145"/>
      <c r="M70" s="137"/>
      <c r="N70" s="6">
        <f t="shared" si="27"/>
        <v>0</v>
      </c>
      <c r="O70" s="6">
        <f t="shared" si="25"/>
        <v>0</v>
      </c>
      <c r="P70" s="53"/>
      <c r="Q70" s="7"/>
    </row>
    <row r="71" spans="1:17" s="10" customFormat="1" ht="15.6" x14ac:dyDescent="0.3">
      <c r="A71" s="305"/>
      <c r="B71" s="131">
        <f>B70+1</f>
        <v>7</v>
      </c>
      <c r="C71" s="58">
        <v>0</v>
      </c>
      <c r="D71" s="58" t="str">
        <f>IF(C71=0,"",LOOKUP($C71,'Course List'!$C$7:$C$1067,'Course List'!D$7:D$1067))</f>
        <v/>
      </c>
      <c r="E71" s="58" t="str">
        <f>IF(C71=0,"",LOOKUP($C71,'Course List'!$C$7:$C$1067,'Course List'!E$7:E$1067))</f>
        <v/>
      </c>
      <c r="F71" s="58" t="str">
        <f>IF(C71=0,"",LOOKUP($C71,'Course List'!$C$7:$C$1067,'Course List'!F$7:F$1067))</f>
        <v/>
      </c>
      <c r="G71" s="58" t="str">
        <f>IF(C71=0,"",LOOKUP($C71,'Course List'!$C$7:$C$1067,'Course List'!G$7:G$1067))</f>
        <v/>
      </c>
      <c r="H71" s="58" t="str">
        <f>IF(C71=0,"",LOOKUP($C71,'Course List'!$C$7:$C$1067,'Course List'!H$7:H$1067))</f>
        <v/>
      </c>
      <c r="I71" s="41"/>
      <c r="J71" s="55"/>
      <c r="K71" s="51" t="str">
        <f>IF(I71=0,"",LOOKUP(I71,NOTES!$F$11:$F$22,NOTES!$I$11:$I$22))</f>
        <v/>
      </c>
      <c r="L71" s="145"/>
      <c r="M71" s="137"/>
      <c r="N71" s="6">
        <f t="shared" si="27"/>
        <v>0</v>
      </c>
      <c r="O71" s="6">
        <f t="shared" si="25"/>
        <v>0</v>
      </c>
      <c r="P71" s="53"/>
      <c r="Q71" s="7"/>
    </row>
    <row r="72" spans="1:17" s="10" customFormat="1" ht="16.2" thickBot="1" x14ac:dyDescent="0.35">
      <c r="A72" s="305"/>
      <c r="B72" s="132">
        <f>B71+1</f>
        <v>8</v>
      </c>
      <c r="C72" s="42">
        <v>0</v>
      </c>
      <c r="D72" s="41" t="str">
        <f>IF(C72=0,"",LOOKUP($C72,'Course List'!$C$7:$C$1067,'Course List'!D$7:D$1067))</f>
        <v/>
      </c>
      <c r="E72" s="41" t="str">
        <f>IF(C72=0,"",LOOKUP($C72,'Course List'!$C$7:$C$1067,'Course List'!E$7:E$1067))</f>
        <v/>
      </c>
      <c r="F72" s="41" t="str">
        <f>IF(C72=0,"",LOOKUP($C72,'Course List'!$C$7:$C$1067,'Course List'!F$7:F$1067))</f>
        <v/>
      </c>
      <c r="G72" s="41" t="str">
        <f>IF(C72=0,"",LOOKUP($C72,'Course List'!$C$7:$C$1067,'Course List'!G$7:G$1067))</f>
        <v/>
      </c>
      <c r="H72" s="41" t="str">
        <f>IF(C72=0,"",LOOKUP($C72,'Course List'!$C$7:$C$1067,'Course List'!H$7:H$1067))</f>
        <v/>
      </c>
      <c r="I72" s="41"/>
      <c r="J72" s="55"/>
      <c r="K72" s="51" t="str">
        <f>IF(I72=0,"",LOOKUP(I72,NOTES!$F$11:$F$22,NOTES!$I$11:$I$22))</f>
        <v/>
      </c>
      <c r="L72" s="145"/>
      <c r="M72" s="137"/>
      <c r="N72" s="6">
        <f t="shared" si="27"/>
        <v>0</v>
      </c>
      <c r="O72" s="6">
        <f t="shared" si="25"/>
        <v>0</v>
      </c>
      <c r="P72" s="53"/>
      <c r="Q72" s="7"/>
    </row>
    <row r="73" spans="1:17" s="66" customFormat="1" ht="16.2" thickBot="1" x14ac:dyDescent="0.35">
      <c r="A73" s="305"/>
      <c r="B73" s="122"/>
      <c r="C73" s="123" t="str">
        <f>C64</f>
        <v>Semester</v>
      </c>
      <c r="D73" s="123">
        <f>D64+1</f>
        <v>8</v>
      </c>
      <c r="E73" s="123" t="str">
        <f>E64</f>
        <v>Total Credit Hours</v>
      </c>
      <c r="F73" s="123">
        <f>SUM(F74:F81)</f>
        <v>12</v>
      </c>
      <c r="G73" s="59" t="str">
        <f>G55</f>
        <v>SPRING</v>
      </c>
      <c r="H73" s="59">
        <f>H64+1</f>
        <v>2025</v>
      </c>
      <c r="I73" s="59"/>
      <c r="J73" s="60"/>
      <c r="K73" s="61">
        <f>IF(O73=0,0,ROUND(N73/O73,2))</f>
        <v>0</v>
      </c>
      <c r="L73" s="146"/>
      <c r="M73" s="139"/>
      <c r="N73" s="62">
        <f t="shared" ref="N73:O73" si="28">SUM(N74:N81)</f>
        <v>0</v>
      </c>
      <c r="O73" s="63">
        <f t="shared" si="28"/>
        <v>0</v>
      </c>
      <c r="P73" s="64"/>
      <c r="Q73" s="65"/>
    </row>
    <row r="74" spans="1:17" s="10" customFormat="1" ht="27.6" customHeight="1" x14ac:dyDescent="0.3">
      <c r="A74" s="305"/>
      <c r="B74" s="124">
        <v>1</v>
      </c>
      <c r="C74" s="125" t="s">
        <v>758</v>
      </c>
      <c r="D74" s="58" t="str">
        <f>IF(C74=0,"",LOOKUP($C74,'Course List'!$C$7:$C$1067,'Course List'!D$7:D$1067))</f>
        <v>  272</v>
      </c>
      <c r="E74" s="58" t="str">
        <f>IF(C74=0,"",LOOKUP($C74,'Course List'!$C$7:$C$1067,'Course List'!E$7:E$1067))</f>
        <v> Traffic Engin &amp; Highway Safety (Cross listed as CE 6721)</v>
      </c>
      <c r="F74" s="58">
        <f>IF(C74=0,"",LOOKUP($C74,'Course List'!$C$7:$C$1067,'Course List'!F$7:F$1067))</f>
        <v>3</v>
      </c>
      <c r="G74" s="58" t="str">
        <f>IF(C74=0,"",LOOKUP($C74,'Course List'!$C$7:$C$1067,'Course List'!G$7:G$1067))</f>
        <v>F</v>
      </c>
      <c r="H74" s="58" t="str">
        <f>IF(C74=0,"",LOOKUP($C74,'Course List'!$C$7:$C$1067,'Course List'!H$7:H$1067))</f>
        <v>Credit cannot be earned for this course and CE 6721</v>
      </c>
      <c r="I74" s="41"/>
      <c r="J74" s="55"/>
      <c r="K74" s="50" t="str">
        <f>IF(I74=0,"",LOOKUP(I74,NOTES!$F$11:$F$22,NOTES!$I$11:$I$22))</f>
        <v/>
      </c>
      <c r="L74" s="144"/>
      <c r="M74" s="137"/>
      <c r="N74" s="6">
        <f>IF(F74=0,0,IF(I74=0,0,K74*F74))</f>
        <v>0</v>
      </c>
      <c r="O74" s="6">
        <f t="shared" ref="O74:O81" si="29">IF(I74=0,0,F74)</f>
        <v>0</v>
      </c>
      <c r="P74" s="53"/>
      <c r="Q74" s="7"/>
    </row>
    <row r="75" spans="1:17" s="10" customFormat="1" ht="36.6" customHeight="1" x14ac:dyDescent="0.3">
      <c r="A75" s="305"/>
      <c r="B75" s="124">
        <f>B74+1</f>
        <v>2</v>
      </c>
      <c r="C75" s="125" t="s">
        <v>744</v>
      </c>
      <c r="D75" s="58" t="str">
        <f>IF(C75=0,"",LOOKUP($C75,'Course List'!$C$7:$C$1067,'Course List'!D$7:D$1067))</f>
        <v>---</v>
      </c>
      <c r="E75" s="58" t="str">
        <f>IF(C75=0,"",LOOKUP($C75,'Course List'!$C$7:$C$1067,'Course List'!E$7:E$1067))</f>
        <v>Select one of the following courses: EMSE 6410, EMSE 3820, SUST 2002, PHIL 2281</v>
      </c>
      <c r="F75" s="58">
        <f>IF(C75=0,"",LOOKUP($C75,'Course List'!$C$7:$C$1067,'Course List'!F$7:F$1067))</f>
        <v>3</v>
      </c>
      <c r="G75" s="58" t="str">
        <f>IF(C75=0,"",LOOKUP($C75,'Course List'!$C$7:$C$1067,'Course List'!G$7:G$1067))</f>
        <v>F &amp; S</v>
      </c>
      <c r="H75" s="58" t="str">
        <f>IF(C75=0,"",LOOKUP($C75,'Course List'!$C$7:$C$1067,'Course List'!H$7:H$1067))</f>
        <v xml:space="preserve">See prerequisites of the selected course on the GW bulletin </v>
      </c>
      <c r="I75" s="41"/>
      <c r="J75" s="55"/>
      <c r="K75" s="51" t="str">
        <f>IF(I75=0,"",LOOKUP(I75,NOTES!$F$11:$F$22,NOTES!$I$11:$I$22))</f>
        <v/>
      </c>
      <c r="L75" s="145"/>
      <c r="M75" s="137"/>
      <c r="N75" s="6">
        <f t="shared" ref="N75:N81" si="30">IF(F75=0,0,IF(I75=0,0,K75*F75))</f>
        <v>0</v>
      </c>
      <c r="O75" s="6">
        <f t="shared" si="29"/>
        <v>0</v>
      </c>
      <c r="P75" s="53"/>
      <c r="Q75" s="7"/>
    </row>
    <row r="76" spans="1:17" s="10" customFormat="1" ht="15.6" x14ac:dyDescent="0.3">
      <c r="A76" s="305"/>
      <c r="B76" s="124">
        <f t="shared" ref="B76:B78" si="31">B75+1</f>
        <v>3</v>
      </c>
      <c r="C76" s="58" t="s">
        <v>753</v>
      </c>
      <c r="D76" s="58" t="str">
        <f>IF(C76=0,"",LOOKUP($C76,'Course List'!$C$7:$C$1067,'Course List'!D$7:D$1067))</f>
        <v>---</v>
      </c>
      <c r="E76" s="58" t="str">
        <f>IF(C76=0,"",LOOKUP($C76,'Course List'!$C$7:$C$1067,'Course List'!E$7:E$1067))</f>
        <v>Ethics in Business and the Professions</v>
      </c>
      <c r="F76" s="58">
        <f>IF(C76=0,"",LOOKUP($C76,'Course List'!$C$7:$C$1067,'Course List'!F$7:F$1067))</f>
        <v>3</v>
      </c>
      <c r="G76" s="58" t="str">
        <f>IF(C76=0,"",LOOKUP($C76,'Course List'!$C$7:$C$1067,'Course List'!G$7:G$1067))</f>
        <v>F &amp; S</v>
      </c>
      <c r="H76" s="58" t="str">
        <f>IF(C76=0,"",LOOKUP($C76,'Course List'!$C$7:$C$1067,'Course List'!H$7:H$1067))</f>
        <v xml:space="preserve"> ---</v>
      </c>
      <c r="I76" s="41"/>
      <c r="J76" s="55"/>
      <c r="K76" s="51" t="str">
        <f>IF(I76=0,"",LOOKUP(I76,NOTES!$F$11:$F$22,NOTES!$I$11:$I$22))</f>
        <v/>
      </c>
      <c r="L76" s="145"/>
      <c r="M76" s="137"/>
      <c r="N76" s="6">
        <f t="shared" si="30"/>
        <v>0</v>
      </c>
      <c r="O76" s="6">
        <f t="shared" si="29"/>
        <v>0</v>
      </c>
      <c r="P76" s="53"/>
      <c r="Q76" s="7"/>
    </row>
    <row r="77" spans="1:17" s="10" customFormat="1" ht="15.6" customHeight="1" x14ac:dyDescent="0.3">
      <c r="A77" s="305"/>
      <c r="B77" s="124">
        <f t="shared" si="31"/>
        <v>4</v>
      </c>
      <c r="C77" s="58" t="s">
        <v>660</v>
      </c>
      <c r="D77" s="58" t="str">
        <f>IF(C77=0,"",LOOKUP($C77,'Course List'!$C$7:$C$1067,'Course List'!D$7:D$1067))</f>
        <v>---</v>
      </c>
      <c r="E77" s="58" t="str">
        <f>IF(C77=0,"",LOOKUP($C77,'Course List'!$C$7:$C$1067,'Course List'!E$7:E$1067))</f>
        <v>See the CE Eng. Elective List</v>
      </c>
      <c r="F77" s="58">
        <f>IF(C77=0,"",LOOKUP($C77,'Course List'!$C$7:$C$1067,'Course List'!F$7:F$1067))</f>
        <v>3</v>
      </c>
      <c r="G77" s="58" t="str">
        <f>IF(C77=0,"",LOOKUP($C77,'Course List'!$C$7:$C$1067,'Course List'!G$7:G$1067))</f>
        <v>F &amp; S</v>
      </c>
      <c r="H77" s="58" t="str">
        <f>IF(C77=0,"",LOOKUP($C77,'Course List'!$C$7:$C$1067,'Course List'!H$7:H$1067))</f>
        <v xml:space="preserve"> ---</v>
      </c>
      <c r="I77" s="41"/>
      <c r="J77" s="55"/>
      <c r="K77" s="51" t="str">
        <f>IF(I77=0,"",LOOKUP(I77,NOTES!$F$11:$F$22,NOTES!$I$11:$I$22))</f>
        <v/>
      </c>
      <c r="L77" s="145"/>
      <c r="M77" s="137"/>
      <c r="N77" s="6">
        <f t="shared" si="30"/>
        <v>0</v>
      </c>
      <c r="O77" s="6">
        <f t="shared" si="29"/>
        <v>0</v>
      </c>
      <c r="P77" s="53"/>
      <c r="Q77" s="7"/>
    </row>
    <row r="78" spans="1:17" s="10" customFormat="1" ht="16.8" customHeight="1" x14ac:dyDescent="0.3">
      <c r="A78" s="305"/>
      <c r="B78" s="124">
        <f t="shared" si="31"/>
        <v>5</v>
      </c>
      <c r="C78" s="41">
        <v>0</v>
      </c>
      <c r="D78" s="41" t="str">
        <f>IF(C78=0,"",LOOKUP($C78,'Course List'!$C$7:$C$1067,'Course List'!D$7:D$1067))</f>
        <v/>
      </c>
      <c r="E78" s="41" t="str">
        <f>IF(C78=0,"",LOOKUP($C78,'Course List'!$C$7:$C$1067,'Course List'!E$7:E$1067))</f>
        <v/>
      </c>
      <c r="F78" s="41" t="str">
        <f>IF(C78=0,"",LOOKUP($C78,'Course List'!$C$7:$C$1067,'Course List'!F$7:F$1067))</f>
        <v/>
      </c>
      <c r="G78" s="41" t="str">
        <f>IF(C78=0,"",LOOKUP($C78,'Course List'!$C$7:$C$1067,'Course List'!G$7:G$1067))</f>
        <v/>
      </c>
      <c r="H78" s="41" t="str">
        <f>IF(C78=0,"",LOOKUP($C78,'Course List'!$C$7:$C$1067,'Course List'!H$7:H$1067))</f>
        <v/>
      </c>
      <c r="I78" s="41"/>
      <c r="J78" s="55"/>
      <c r="K78" s="51" t="str">
        <f>IF(I78=0,"",LOOKUP(I78,NOTES!$F$11:$F$22,NOTES!$I$11:$I$22))</f>
        <v/>
      </c>
      <c r="L78" s="145"/>
      <c r="M78" s="137"/>
      <c r="N78" s="6">
        <f t="shared" si="30"/>
        <v>0</v>
      </c>
      <c r="O78" s="6">
        <f t="shared" si="29"/>
        <v>0</v>
      </c>
      <c r="P78" s="53"/>
      <c r="Q78" s="7"/>
    </row>
    <row r="79" spans="1:17" s="10" customFormat="1" ht="15.6" x14ac:dyDescent="0.3">
      <c r="A79" s="305"/>
      <c r="B79" s="124">
        <f>B78+1</f>
        <v>6</v>
      </c>
      <c r="C79" s="41">
        <v>0</v>
      </c>
      <c r="D79" s="41" t="str">
        <f>IF(C79=0,"",LOOKUP($C79,'Course List'!$C$7:$C$1067,'Course List'!D$7:D$1067))</f>
        <v/>
      </c>
      <c r="E79" s="41" t="str">
        <f>IF(C79=0,"",LOOKUP($C79,'Course List'!$C$7:$C$1067,'Course List'!E$7:E$1067))</f>
        <v/>
      </c>
      <c r="F79" s="41" t="str">
        <f>IF(C79=0,"",LOOKUP($C79,'Course List'!$C$7:$C$1067,'Course List'!F$7:F$1067))</f>
        <v/>
      </c>
      <c r="G79" s="41" t="str">
        <f>IF(C79=0,"",LOOKUP($C79,'Course List'!$C$7:$C$1067,'Course List'!G$7:G$1067))</f>
        <v/>
      </c>
      <c r="H79" s="41" t="str">
        <f>IF(C79=0,"",LOOKUP($C79,'Course List'!$C$7:$C$1067,'Course List'!H$7:H$1067))</f>
        <v/>
      </c>
      <c r="I79" s="41"/>
      <c r="J79" s="55"/>
      <c r="K79" s="51" t="str">
        <f>IF(I79=0,"",LOOKUP(I79,NOTES!$F$11:$F$22,NOTES!$I$11:$I$22))</f>
        <v/>
      </c>
      <c r="L79" s="145"/>
      <c r="M79" s="137"/>
      <c r="N79" s="6">
        <f t="shared" si="30"/>
        <v>0</v>
      </c>
      <c r="O79" s="6">
        <f t="shared" si="29"/>
        <v>0</v>
      </c>
      <c r="P79" s="53"/>
      <c r="Q79" s="7"/>
    </row>
    <row r="80" spans="1:17" s="10" customFormat="1" ht="15.6" x14ac:dyDescent="0.3">
      <c r="A80" s="305"/>
      <c r="B80" s="124">
        <f>B79+1</f>
        <v>7</v>
      </c>
      <c r="C80" s="126">
        <v>0</v>
      </c>
      <c r="D80" s="41" t="str">
        <f>IF(C80=0,"",LOOKUP($C80,'Course List'!$C$7:$C$1067,'Course List'!D$7:D$1067))</f>
        <v/>
      </c>
      <c r="E80" s="41" t="str">
        <f>IF(C80=0,"",LOOKUP($C80,'Course List'!$C$7:$C$1067,'Course List'!E$7:E$1067))</f>
        <v/>
      </c>
      <c r="F80" s="41" t="str">
        <f>IF(C80=0,"",LOOKUP($C80,'Course List'!$C$7:$C$1067,'Course List'!F$7:F$1067))</f>
        <v/>
      </c>
      <c r="G80" s="41" t="str">
        <f>IF(C80=0,"",LOOKUP($C80,'Course List'!$C$7:$C$1067,'Course List'!G$7:G$1067))</f>
        <v/>
      </c>
      <c r="H80" s="41" t="str">
        <f>IF(C80=0,"",LOOKUP($C80,'Course List'!$C$7:$C$1067,'Course List'!H$7:H$1067))</f>
        <v/>
      </c>
      <c r="I80" s="41"/>
      <c r="J80" s="55"/>
      <c r="K80" s="51" t="str">
        <f>IF(I80=0,"",LOOKUP(I80,NOTES!$F$11:$F$22,NOTES!$I$11:$I$22))</f>
        <v/>
      </c>
      <c r="L80" s="145"/>
      <c r="M80" s="137"/>
      <c r="N80" s="6">
        <f t="shared" si="30"/>
        <v>0</v>
      </c>
      <c r="O80" s="6">
        <f t="shared" si="29"/>
        <v>0</v>
      </c>
      <c r="P80" s="53"/>
      <c r="Q80" s="7"/>
    </row>
    <row r="81" spans="1:32" s="10" customFormat="1" ht="16.2" thickBot="1" x14ac:dyDescent="0.35">
      <c r="A81" s="306"/>
      <c r="B81" s="127">
        <f>B80+1</f>
        <v>8</v>
      </c>
      <c r="C81" s="42">
        <v>0</v>
      </c>
      <c r="D81" s="42" t="str">
        <f>IF(C81=0,"",LOOKUP($C81,'Course List'!$C$7:$C$1067,'Course List'!D$7:D$1067))</f>
        <v/>
      </c>
      <c r="E81" s="42" t="str">
        <f>IF(C81=0,"",LOOKUP($C81,'Course List'!$C$7:$C$1067,'Course List'!E$7:E$1067))</f>
        <v/>
      </c>
      <c r="F81" s="42" t="str">
        <f>IF(C81=0,"",LOOKUP($C81,'Course List'!$C$7:$C$1067,'Course List'!F$7:F$1067))</f>
        <v/>
      </c>
      <c r="G81" s="42" t="str">
        <f>IF(C81=0,"",LOOKUP($C81,'Course List'!$C$7:$C$1067,'Course List'!G$7:G$1067))</f>
        <v/>
      </c>
      <c r="H81" s="42" t="str">
        <f>IF(C81=0,"",LOOKUP($C81,'Course List'!$C$7:$C$1067,'Course List'!H$7:H$1067))</f>
        <v/>
      </c>
      <c r="I81" s="42"/>
      <c r="J81" s="56"/>
      <c r="K81" s="52" t="str">
        <f>IF(I81=0,"",LOOKUP(I81,NOTES!$F$11:$F$22,NOTES!$I$11:$I$22))</f>
        <v/>
      </c>
      <c r="L81" s="147"/>
      <c r="M81" s="137"/>
      <c r="N81" s="6">
        <f t="shared" si="30"/>
        <v>0</v>
      </c>
      <c r="O81" s="6">
        <f t="shared" si="29"/>
        <v>0</v>
      </c>
      <c r="P81" s="53"/>
      <c r="Q81" s="7"/>
    </row>
    <row r="82" spans="1:32" s="7" customFormat="1" ht="26.4" thickBot="1" x14ac:dyDescent="0.55000000000000004">
      <c r="A82" s="169"/>
      <c r="H82" s="53"/>
      <c r="L82" s="148"/>
      <c r="M82" s="140"/>
      <c r="N82" s="9"/>
      <c r="Q82" s="10"/>
      <c r="U82" s="57"/>
      <c r="V82" s="10"/>
      <c r="W82" s="10"/>
      <c r="X82" s="10"/>
      <c r="Y82" s="57"/>
      <c r="Z82" s="10"/>
      <c r="AA82" s="10"/>
      <c r="AB82" s="10"/>
      <c r="AC82" s="10"/>
      <c r="AD82" s="10"/>
      <c r="AE82" s="10"/>
      <c r="AF82" s="10"/>
    </row>
    <row r="83" spans="1:32" ht="31.8" thickBot="1" x14ac:dyDescent="0.65">
      <c r="A83" s="192"/>
      <c r="C83" s="322" t="s">
        <v>782</v>
      </c>
      <c r="D83" s="323"/>
      <c r="E83" s="323"/>
      <c r="F83" s="323"/>
      <c r="G83" s="323"/>
      <c r="H83" s="324"/>
      <c r="U83" s="57"/>
      <c r="Y83" s="57"/>
    </row>
    <row r="84" spans="1:32" ht="31.2" x14ac:dyDescent="0.3">
      <c r="A84" s="193"/>
      <c r="B84" s="194"/>
      <c r="C84" s="219" t="s">
        <v>814</v>
      </c>
      <c r="D84" s="219" t="s">
        <v>365</v>
      </c>
      <c r="E84" s="219" t="s">
        <v>12</v>
      </c>
      <c r="F84" s="219" t="s">
        <v>815</v>
      </c>
      <c r="G84" s="219" t="s">
        <v>14</v>
      </c>
      <c r="H84" s="219" t="s">
        <v>15</v>
      </c>
      <c r="U84" s="57"/>
      <c r="Y84" s="57"/>
    </row>
    <row r="85" spans="1:32" ht="15.6" x14ac:dyDescent="0.3">
      <c r="A85" s="193"/>
      <c r="B85" s="194"/>
      <c r="C85" s="208" t="str">
        <f>'Course List'!C50</f>
        <v>CE 6102</v>
      </c>
      <c r="D85" s="208" t="str">
        <f>'Course List'!D50</f>
        <v>  202</v>
      </c>
      <c r="E85" s="208" t="str">
        <f>'Course List'!E50</f>
        <v> Application of Probability</v>
      </c>
      <c r="F85" s="208">
        <f>'Course List'!F50</f>
        <v>3</v>
      </c>
      <c r="G85" s="208" t="str">
        <f>'Course List'!G50</f>
        <v>S (Even)</v>
      </c>
      <c r="H85" s="208" t="str">
        <f>'Course List'!H50</f>
        <v>Prerequisite: APSC 3115</v>
      </c>
      <c r="Y85" s="57"/>
    </row>
    <row r="86" spans="1:32" ht="15.6" x14ac:dyDescent="0.3">
      <c r="A86" s="193"/>
      <c r="B86" s="194"/>
      <c r="C86" s="208" t="str">
        <f>'Course List'!C51</f>
        <v>CE 6201</v>
      </c>
      <c r="D86" s="208" t="str">
        <f>'Course List'!D51</f>
        <v>  205</v>
      </c>
      <c r="E86" s="208" t="str">
        <f>'Course List'!E51</f>
        <v> Advanced Strength of Materials</v>
      </c>
      <c r="F86" s="208">
        <f>'Course List'!F51</f>
        <v>3</v>
      </c>
      <c r="G86" s="208" t="str">
        <f>'Course List'!G51</f>
        <v>S</v>
      </c>
      <c r="H86" s="208" t="str">
        <f>'Course List'!H51</f>
        <v>Prerequisite: CE 2220 &amp; CE3250</v>
      </c>
      <c r="Y86" s="57"/>
    </row>
    <row r="87" spans="1:32" ht="15.6" x14ac:dyDescent="0.3">
      <c r="A87" s="193"/>
      <c r="B87" s="194"/>
      <c r="C87" s="208" t="str">
        <f>'Course List'!C52</f>
        <v>CE 6202</v>
      </c>
      <c r="D87" s="208" t="str">
        <f>'Course List'!D52</f>
        <v>  210</v>
      </c>
      <c r="E87" s="208" t="str">
        <f>'Course List'!E52</f>
        <v> Methods of Structural Analysis</v>
      </c>
      <c r="F87" s="208">
        <f>'Course List'!F52</f>
        <v>3</v>
      </c>
      <c r="G87" s="208" t="str">
        <f>'Course List'!G52</f>
        <v>F</v>
      </c>
      <c r="H87" s="208" t="str">
        <f>'Course List'!H52</f>
        <v>Prerequisite: CE 2220 &amp; CE3250</v>
      </c>
      <c r="Y87" s="57"/>
    </row>
    <row r="88" spans="1:32" ht="15.6" x14ac:dyDescent="0.3">
      <c r="A88" s="193"/>
      <c r="B88" s="194"/>
      <c r="C88" s="208" t="str">
        <f>'Course List'!C55</f>
        <v>CE 6205</v>
      </c>
      <c r="D88" s="208" t="str">
        <f>'Course List'!D55</f>
        <v>  215</v>
      </c>
      <c r="E88" s="208" t="str">
        <f>'Course List'!E55</f>
        <v> Theory of Structural Stability</v>
      </c>
      <c r="F88" s="208">
        <f>'Course List'!F55</f>
        <v>3</v>
      </c>
      <c r="G88" s="208" t="str">
        <f>'Course List'!G55</f>
        <v>F</v>
      </c>
      <c r="H88" s="208" t="str">
        <f>'Course List'!H55</f>
        <v>Prerequisite: CE 2220 &amp; CE3250</v>
      </c>
      <c r="Y88" s="57"/>
    </row>
    <row r="89" spans="1:32" ht="15.6" x14ac:dyDescent="0.3">
      <c r="A89" s="193"/>
      <c r="B89" s="194"/>
      <c r="C89" s="208" t="str">
        <f>'Course List'!C57</f>
        <v>CE 6207</v>
      </c>
      <c r="D89" s="208" t="str">
        <f>'Course List'!D57</f>
        <v>  221</v>
      </c>
      <c r="E89" s="208" t="str">
        <f>'Course List'!E57</f>
        <v> Theory of Elasticity I</v>
      </c>
      <c r="F89" s="208">
        <f>'Course List'!F57</f>
        <v>3</v>
      </c>
      <c r="G89" s="208" t="str">
        <f>'Course List'!G57</f>
        <v>S</v>
      </c>
      <c r="H89" s="208" t="str">
        <f>'Course List'!H57</f>
        <v>Prerequisites: CE 2220. (Same as MAE 6207)</v>
      </c>
      <c r="Y89" s="57"/>
    </row>
    <row r="90" spans="1:32" ht="31.2" x14ac:dyDescent="0.3">
      <c r="A90" s="193"/>
      <c r="B90" s="194"/>
      <c r="C90" s="208" t="str">
        <f>'Course List'!C60</f>
        <v>CE 6210</v>
      </c>
      <c r="D90" s="208" t="str">
        <f>'Course List'!D60</f>
        <v>  227</v>
      </c>
      <c r="E90" s="208" t="str">
        <f>'Course List'!E60</f>
        <v> Intro to Finite Elmnt Analysis 
(with zero-credit, 2.5 hrs, lab session)</v>
      </c>
      <c r="F90" s="208">
        <f>'Course List'!F60</f>
        <v>3</v>
      </c>
      <c r="G90" s="208" t="str">
        <f>'Course List'!G60</f>
        <v>F</v>
      </c>
      <c r="H90" s="208" t="str">
        <f>'Course List'!H60</f>
        <v>Proficiency in one computer language and CE 2220 &amp; CE3250</v>
      </c>
      <c r="Y90" s="57"/>
    </row>
    <row r="91" spans="1:32" ht="15.6" x14ac:dyDescent="0.3">
      <c r="A91" s="193"/>
      <c r="B91" s="194"/>
      <c r="C91" s="208" t="str">
        <f>'Course List'!C61</f>
        <v>CE 6301</v>
      </c>
      <c r="D91" s="208" t="str">
        <f>'Course List'!D61</f>
        <v>  206</v>
      </c>
      <c r="E91" s="208" t="str">
        <f>'Course List'!E61</f>
        <v> Design of Reinforced Concrete</v>
      </c>
      <c r="F91" s="208">
        <f>'Course List'!F61</f>
        <v>3</v>
      </c>
      <c r="G91" s="208" t="str">
        <f>'Course List'!G61</f>
        <v>F</v>
      </c>
      <c r="H91" s="208" t="str">
        <f>'Course List'!H61</f>
        <v>Prerequisite: CE 3310</v>
      </c>
      <c r="Y91" s="57"/>
    </row>
    <row r="92" spans="1:32" ht="15.6" x14ac:dyDescent="0.3">
      <c r="A92" s="193"/>
      <c r="B92" s="194"/>
      <c r="C92" s="208" t="str">
        <f>'Course List'!C62</f>
        <v>CE 6302</v>
      </c>
      <c r="D92" s="208" t="str">
        <f>'Course List'!D62</f>
        <v>  207</v>
      </c>
      <c r="E92" s="208" t="str">
        <f>'Course List'!E62</f>
        <v> Prestressed Concrete Structure</v>
      </c>
      <c r="F92" s="208">
        <f>'Course List'!F62</f>
        <v>3</v>
      </c>
      <c r="G92" s="208" t="str">
        <f>'Course List'!G62</f>
        <v>S</v>
      </c>
      <c r="H92" s="208" t="str">
        <f>'Course List'!H62</f>
        <v>Prerequisite: CE 3310</v>
      </c>
      <c r="Y92" s="57"/>
    </row>
    <row r="93" spans="1:32" ht="15.6" x14ac:dyDescent="0.3">
      <c r="A93" s="193"/>
      <c r="B93" s="194"/>
      <c r="C93" s="208" t="str">
        <f>'Course List'!C65</f>
        <v>CE 6320</v>
      </c>
      <c r="D93" s="208" t="str">
        <f>'Course List'!D65</f>
        <v>  211</v>
      </c>
      <c r="E93" s="208" t="str">
        <f>'Course List'!E65</f>
        <v> Design of Metal Structures</v>
      </c>
      <c r="F93" s="208">
        <f>'Course List'!F65</f>
        <v>3</v>
      </c>
      <c r="G93" s="208" t="str">
        <f>'Course List'!G65</f>
        <v>S</v>
      </c>
      <c r="H93" s="208" t="str">
        <f>'Course List'!H65</f>
        <v>Prerequisite: CE4320</v>
      </c>
      <c r="Y93" s="57"/>
    </row>
    <row r="94" spans="1:32" ht="15.6" x14ac:dyDescent="0.3">
      <c r="A94" s="193"/>
      <c r="B94" s="194"/>
      <c r="C94" s="208" t="str">
        <f>'Course List'!C69</f>
        <v>CE 6342</v>
      </c>
      <c r="D94" s="208" t="str">
        <f>'Course List'!D69</f>
        <v>  218</v>
      </c>
      <c r="E94" s="208" t="str">
        <f>'Course List'!E69</f>
        <v> Structural Dgn Resist Nat Haz</v>
      </c>
      <c r="F94" s="208">
        <f>'Course List'!F69</f>
        <v>3</v>
      </c>
      <c r="G94" s="208" t="str">
        <f>'Course List'!G69</f>
        <v>S</v>
      </c>
      <c r="H94" s="208" t="str">
        <f>'Course List'!H69</f>
        <v>Prerequisite: CE 3250, CE 4340, and CE 6340  or CE 6701</v>
      </c>
      <c r="Y94" s="57"/>
    </row>
    <row r="95" spans="1:32" ht="15.6" x14ac:dyDescent="0.3">
      <c r="A95" s="193"/>
      <c r="B95" s="194"/>
      <c r="C95" s="208" t="str">
        <f>'Course List'!C71</f>
        <v>CE 6401</v>
      </c>
      <c r="D95" s="208" t="str">
        <f>'Course List'!D71</f>
        <v>  230</v>
      </c>
      <c r="E95" s="208" t="str">
        <f>'Course List'!E71</f>
        <v> Fundamentals of Soil Behavior</v>
      </c>
      <c r="F95" s="208">
        <f>'Course List'!F71</f>
        <v>3</v>
      </c>
      <c r="G95" s="208" t="str">
        <f>'Course List'!G71</f>
        <v>F (Even)</v>
      </c>
      <c r="H95" s="208" t="str">
        <f>'Course List'!H71</f>
        <v>Prerequisite: CE 4410</v>
      </c>
      <c r="Y95" s="57"/>
    </row>
    <row r="96" spans="1:32" ht="15.6" x14ac:dyDescent="0.3">
      <c r="A96" s="193"/>
      <c r="B96" s="194"/>
      <c r="C96" s="208" t="str">
        <f>'Course List'!C73</f>
        <v>CE 6403</v>
      </c>
      <c r="D96" s="208" t="str">
        <f>'Course List'!D73</f>
        <v>  232</v>
      </c>
      <c r="E96" s="208" t="str">
        <f>'Course List'!E73</f>
        <v> Geotechnical Engineering</v>
      </c>
      <c r="F96" s="208">
        <f>'Course List'!F73</f>
        <v>3</v>
      </c>
      <c r="G96" s="208" t="str">
        <f>'Course List'!G73</f>
        <v>S</v>
      </c>
      <c r="H96" s="208" t="str">
        <f>'Course List'!H73</f>
        <v>Prerequisite: CE 4410</v>
      </c>
      <c r="Y96" s="57"/>
    </row>
    <row r="97" spans="1:25" ht="15.6" x14ac:dyDescent="0.3">
      <c r="A97" s="193"/>
      <c r="B97" s="194"/>
      <c r="C97" s="208" t="str">
        <f>'Course List'!C77</f>
        <v>CE 6501</v>
      </c>
      <c r="D97" s="208" t="str">
        <f>'Course List'!D77</f>
        <v>  240</v>
      </c>
      <c r="E97" s="208" t="str">
        <f>'Course List'!E77</f>
        <v>Aquatic Chemistry</v>
      </c>
      <c r="F97" s="208">
        <f>'Course List'!F77</f>
        <v>3</v>
      </c>
      <c r="G97" s="208" t="str">
        <f>'Course List'!G77</f>
        <v>F</v>
      </c>
      <c r="H97" s="208" t="str">
        <f>'Course List'!H77</f>
        <v>Prerequisite: Chem 1111</v>
      </c>
      <c r="Y97" s="57"/>
    </row>
    <row r="98" spans="1:25" ht="15.6" x14ac:dyDescent="0.3">
      <c r="A98" s="193"/>
      <c r="B98" s="194"/>
      <c r="C98" s="208" t="str">
        <f>'Course List'!C78</f>
        <v>CE 6502</v>
      </c>
      <c r="D98" s="208" t="str">
        <f>'Course List'!D78</f>
        <v>---</v>
      </c>
      <c r="E98" s="208" t="str">
        <f>'Course List'!E78</f>
        <v>Env. Eng. Design: Drinking Water Treatment</v>
      </c>
      <c r="F98" s="208">
        <f>'Course List'!F78</f>
        <v>3</v>
      </c>
      <c r="G98" s="208" t="str">
        <f>'Course List'!G78</f>
        <v>S</v>
      </c>
      <c r="H98" s="208" t="str">
        <f>'Course List'!H78</f>
        <v>Prerequisite: CE 3520</v>
      </c>
      <c r="Y98" s="57"/>
    </row>
    <row r="99" spans="1:25" ht="15.6" x14ac:dyDescent="0.3">
      <c r="A99" s="193"/>
      <c r="B99" s="194"/>
      <c r="C99" s="208" t="str">
        <f>'Course List'!C79</f>
        <v>CE 6503</v>
      </c>
      <c r="D99" s="208" t="str">
        <f>'Course List'!D79</f>
        <v>  242</v>
      </c>
      <c r="E99" s="208" t="str">
        <f>'Course List'!E79</f>
        <v> Principles of Envr Engr</v>
      </c>
      <c r="F99" s="208">
        <f>'Course List'!F79</f>
        <v>3</v>
      </c>
      <c r="G99" s="208" t="str">
        <f>'Course List'!G79</f>
        <v>F</v>
      </c>
      <c r="H99" s="208" t="str">
        <f>'Course List'!H79</f>
        <v>Prerequisite: CE 3520</v>
      </c>
      <c r="Y99" s="57"/>
    </row>
    <row r="100" spans="1:25" ht="15.6" x14ac:dyDescent="0.3">
      <c r="A100" s="193"/>
      <c r="B100" s="194"/>
      <c r="C100" s="208" t="str">
        <f>'Course List'!C81</f>
        <v>CE 6505</v>
      </c>
      <c r="D100" s="208" t="str">
        <f>'Course List'!D81</f>
        <v>  244</v>
      </c>
      <c r="E100" s="208" t="str">
        <f>'Course List'!E81</f>
        <v> Environmental Impact Assessmen</v>
      </c>
      <c r="F100" s="208">
        <f>'Course List'!F81</f>
        <v>3</v>
      </c>
      <c r="G100" s="208" t="str">
        <f>'Course List'!G81</f>
        <v>F</v>
      </c>
      <c r="H100" s="208" t="str">
        <f>'Course List'!H81</f>
        <v>Prerequisite: CE 3520</v>
      </c>
      <c r="Y100" s="57"/>
    </row>
    <row r="101" spans="1:25" ht="15.6" x14ac:dyDescent="0.3">
      <c r="A101" s="193"/>
      <c r="B101" s="194"/>
      <c r="C101" s="208" t="str">
        <f>'Course List'!C82</f>
        <v>CE 6506</v>
      </c>
      <c r="D101" s="208" t="str">
        <f>'Course List'!D82</f>
        <v>  245</v>
      </c>
      <c r="E101" s="208" t="str">
        <f>'Course List'!E82</f>
        <v>Microbiology for Environmental Engineers</v>
      </c>
      <c r="F101" s="208">
        <f>'Course List'!F82</f>
        <v>3</v>
      </c>
      <c r="G101" s="208" t="str">
        <f>'Course List'!G82</f>
        <v>S (Even)</v>
      </c>
      <c r="H101" s="208" t="str">
        <f>'Course List'!H82</f>
        <v>Prerequisite: CE 3520</v>
      </c>
      <c r="Y101" s="57"/>
    </row>
    <row r="102" spans="1:25" ht="15.6" x14ac:dyDescent="0.3">
      <c r="A102" s="193"/>
      <c r="B102" s="194"/>
      <c r="C102" s="208" t="str">
        <f>'Course List'!C83</f>
        <v>CE 6507</v>
      </c>
      <c r="D102" s="208" t="str">
        <f>'Course List'!D83</f>
        <v>  246</v>
      </c>
      <c r="E102" s="208" t="str">
        <f>'Course List'!E83</f>
        <v> Advanced Technologies in Environmental Engineering</v>
      </c>
      <c r="F102" s="208">
        <f>'Course List'!F83</f>
        <v>3</v>
      </c>
      <c r="G102" s="208" t="str">
        <f>'Course List'!G83</f>
        <v>S</v>
      </c>
      <c r="H102" s="208" t="str">
        <f>'Course List'!H83</f>
        <v>Prerequisite: CE 3520, CE 4530/CE 6504</v>
      </c>
      <c r="Y102" s="57"/>
    </row>
    <row r="103" spans="1:25" ht="15.6" x14ac:dyDescent="0.3">
      <c r="A103" s="193"/>
      <c r="B103" s="194"/>
      <c r="C103" s="208" t="str">
        <f>'Course List'!C84</f>
        <v>CE 6508</v>
      </c>
      <c r="D103" s="208" t="str">
        <f>'Course List'!D84</f>
        <v>  247</v>
      </c>
      <c r="E103" s="208" t="str">
        <f>'Course List'!E84</f>
        <v> Industrial Waste Treatment</v>
      </c>
      <c r="F103" s="208">
        <f>'Course List'!F84</f>
        <v>3</v>
      </c>
      <c r="G103" s="208" t="str">
        <f>'Course List'!G84</f>
        <v>F</v>
      </c>
      <c r="H103" s="208" t="str">
        <f>'Course List'!H84</f>
        <v>---</v>
      </c>
      <c r="Y103" s="57"/>
    </row>
    <row r="104" spans="1:25" ht="15.6" customHeight="1" x14ac:dyDescent="0.3">
      <c r="A104" s="193"/>
      <c r="B104" s="194"/>
      <c r="C104" s="208" t="str">
        <f>'Course List'!C85</f>
        <v>CE 6509</v>
      </c>
      <c r="D104" s="208" t="str">
        <f>'Course List'!D85</f>
        <v>  248</v>
      </c>
      <c r="E104" s="208" t="str">
        <f>'Course List'!E85</f>
        <v> Intro to Hazardous Wastes</v>
      </c>
      <c r="F104" s="208">
        <f>'Course List'!F85</f>
        <v>3</v>
      </c>
      <c r="G104" s="208" t="str">
        <f>'Course List'!G85</f>
        <v>S</v>
      </c>
      <c r="H104" s="208" t="str">
        <f>'Course List'!H85</f>
        <v>Prerequisite: CE 3520</v>
      </c>
      <c r="Y104" s="57"/>
    </row>
    <row r="105" spans="1:25" ht="15.6" customHeight="1" x14ac:dyDescent="0.3">
      <c r="A105" s="193"/>
      <c r="B105" s="194"/>
      <c r="C105" s="208">
        <f>'Course List'!C86</f>
        <v>0</v>
      </c>
      <c r="D105" s="208">
        <f>'Course List'!D86</f>
        <v>0</v>
      </c>
      <c r="E105" s="208">
        <f>'Course List'!E86</f>
        <v>0</v>
      </c>
      <c r="F105" s="208">
        <f>'Course List'!F86</f>
        <v>0</v>
      </c>
      <c r="G105" s="208">
        <f>'Course List'!G86</f>
        <v>0</v>
      </c>
      <c r="H105" s="208">
        <f>'Course List'!H86</f>
        <v>0</v>
      </c>
      <c r="Y105" s="57"/>
    </row>
    <row r="106" spans="1:25" ht="15.6" customHeight="1" x14ac:dyDescent="0.3">
      <c r="A106" s="193"/>
      <c r="B106" s="194"/>
      <c r="C106" s="208" t="str">
        <f>'Course List'!C88</f>
        <v>CE 6602</v>
      </c>
      <c r="D106" s="208" t="str">
        <f>'Course List'!D88</f>
        <v>  251</v>
      </c>
      <c r="E106" s="208" t="str">
        <f>'Course List'!E88</f>
        <v> Hydraulic Engineering</v>
      </c>
      <c r="F106" s="208">
        <f>'Course List'!F88</f>
        <v>3</v>
      </c>
      <c r="G106" s="208" t="str">
        <f>'Course List'!G88</f>
        <v>F</v>
      </c>
      <c r="H106" s="208" t="str">
        <f>'Course List'!H88</f>
        <v>Prerequisite: CE 3610</v>
      </c>
      <c r="Y106" s="57"/>
    </row>
    <row r="107" spans="1:25" ht="15.6" customHeight="1" x14ac:dyDescent="0.3">
      <c r="A107" s="193"/>
      <c r="B107" s="194"/>
      <c r="C107" s="208" t="str">
        <f>'Course List'!C90</f>
        <v>CE 6604</v>
      </c>
      <c r="D107" s="208" t="str">
        <f>'Course List'!D90</f>
        <v>  253</v>
      </c>
      <c r="E107" s="208" t="str">
        <f>'Course List'!E90</f>
        <v>Physical Hydrology (Cross Listed CE 3604)</v>
      </c>
      <c r="F107" s="208">
        <f>'Course List'!F90</f>
        <v>3</v>
      </c>
      <c r="G107" s="208" t="str">
        <f>'Course List'!G90</f>
        <v>F</v>
      </c>
      <c r="H107" s="208" t="str">
        <f>'Course List'!H90</f>
        <v>Prerequisites: APSC 3115 or equivalent. Corequisites: MAE 3126 or equivalent. Credit cannot be earned for this course and CE 3604.</v>
      </c>
      <c r="Y107" s="57"/>
    </row>
    <row r="108" spans="1:25" ht="15.6" customHeight="1" x14ac:dyDescent="0.3">
      <c r="A108" s="193"/>
      <c r="B108" s="194"/>
      <c r="C108" s="208" t="str">
        <f>'Course List'!C95</f>
        <v>CE 6609</v>
      </c>
      <c r="D108" s="208" t="str">
        <f>'Course List'!D95</f>
        <v>  258</v>
      </c>
      <c r="E108" s="208" t="str">
        <f>'Course List'!E95</f>
        <v>Numerical Methods in Environmental and Water Resources</v>
      </c>
      <c r="F108" s="208">
        <f>'Course List'!F95</f>
        <v>3</v>
      </c>
      <c r="G108" s="208" t="str">
        <f>'Course List'!G95</f>
        <v>S</v>
      </c>
      <c r="H108" s="208" t="str">
        <f>'Course List'!H95</f>
        <v>Prerequisite: CE2210, MAE 3126</v>
      </c>
      <c r="Y108" s="57"/>
    </row>
    <row r="109" spans="1:25" ht="15.6" customHeight="1" x14ac:dyDescent="0.3">
      <c r="A109" s="193"/>
      <c r="B109" s="194"/>
      <c r="C109" s="208" t="str">
        <f>'Course List'!C96</f>
        <v>CE 6611</v>
      </c>
      <c r="D109" s="208" t="str">
        <f>'Course List'!D96</f>
        <v>  259</v>
      </c>
      <c r="E109" s="208" t="str">
        <f>'Course List'!E96</f>
        <v xml:space="preserve">Advanced Hydrology </v>
      </c>
      <c r="F109" s="208">
        <f>'Course List'!F96</f>
        <v>3</v>
      </c>
      <c r="G109" s="208" t="str">
        <f>'Course List'!G96</f>
        <v>S</v>
      </c>
      <c r="H109" s="208" t="str">
        <f>'Course List'!H96</f>
        <v>Prerequisite: CE 3604/CE 6604</v>
      </c>
      <c r="Y109" s="57"/>
    </row>
    <row r="110" spans="1:25" ht="15.6" x14ac:dyDescent="0.3">
      <c r="A110" s="193"/>
      <c r="B110" s="194"/>
      <c r="C110" s="208">
        <f>'Course List'!C86</f>
        <v>0</v>
      </c>
      <c r="D110" s="208">
        <f>'Course List'!D86</f>
        <v>0</v>
      </c>
      <c r="E110" s="208">
        <f>'Course List'!E86</f>
        <v>0</v>
      </c>
      <c r="F110" s="208">
        <f>'Course List'!F86</f>
        <v>0</v>
      </c>
      <c r="G110" s="208">
        <f>'Course List'!G86</f>
        <v>0</v>
      </c>
      <c r="H110" s="208">
        <f>'Course List'!H86</f>
        <v>0</v>
      </c>
      <c r="Y110" s="57"/>
    </row>
    <row r="111" spans="1:25" ht="15.6" customHeight="1" x14ac:dyDescent="0.3">
      <c r="A111" s="193"/>
      <c r="B111" s="194"/>
      <c r="C111" s="208" t="str">
        <f>'Course List'!C106</f>
        <v>CE 6711</v>
      </c>
      <c r="D111" s="208" t="str">
        <f>'Course List'!D106</f>
        <v>---</v>
      </c>
      <c r="E111" s="208" t="str">
        <f>'Course List'!E106</f>
        <v>Civil infrastructure optimization</v>
      </c>
      <c r="F111" s="208">
        <f>'Course List'!F106</f>
        <v>3</v>
      </c>
      <c r="G111" s="208" t="str">
        <f>'Course List'!G106</f>
        <v>F (Odd)</v>
      </c>
      <c r="H111" s="208" t="str">
        <f>'Course List'!H106</f>
        <v>CE 2710 / Graduate or Senior Student Standing – Department Approval</v>
      </c>
      <c r="Y111" s="57"/>
    </row>
    <row r="112" spans="1:25" ht="15.6" customHeight="1" x14ac:dyDescent="0.3">
      <c r="A112" s="193"/>
      <c r="B112" s="194"/>
      <c r="C112" s="208" t="str">
        <f>'Course List'!C107</f>
        <v>CE 6712</v>
      </c>
      <c r="D112" s="208" t="str">
        <f>'Course List'!D107</f>
        <v>---</v>
      </c>
      <c r="E112" s="208" t="str">
        <f>'Course List'!E107</f>
        <v>Data Science &amp; Artificial Intelligence in Civil &amp; Env. Eng.</v>
      </c>
      <c r="F112" s="208">
        <f>'Course List'!F107</f>
        <v>3</v>
      </c>
      <c r="G112" s="208" t="str">
        <f>'Course List'!G107</f>
        <v>S (Even)</v>
      </c>
      <c r="H112" s="208" t="str">
        <f>'Course List'!H107</f>
        <v>APSC 3115, CSCI 1012, CE 2210 / Graduate or Senior Student Standing – Department Approval</v>
      </c>
    </row>
    <row r="113" spans="1:8" ht="15.6" customHeight="1" x14ac:dyDescent="0.3">
      <c r="A113" s="193"/>
      <c r="B113" s="194"/>
      <c r="C113" s="208" t="str">
        <f>'Course List'!C108</f>
        <v>CE 6721</v>
      </c>
      <c r="D113" s="208" t="str">
        <f>'Course List'!D108</f>
        <v>  273</v>
      </c>
      <c r="E113" s="208" t="str">
        <f>'Course List'!E108</f>
        <v>Traffic Eng &amp; HWY safety (Cross Listed CE4721)</v>
      </c>
      <c r="F113" s="208">
        <f>'Course List'!F108</f>
        <v>3</v>
      </c>
      <c r="G113" s="208" t="str">
        <f>'Course List'!G108</f>
        <v>F</v>
      </c>
      <c r="H113" s="208" t="str">
        <f>'Course List'!H108</f>
        <v xml:space="preserve"> CE 2710 / Graduate or Senior Student Standing – Department Approval</v>
      </c>
    </row>
    <row r="114" spans="1:8" ht="15.6" customHeight="1" x14ac:dyDescent="0.3">
      <c r="A114" s="193"/>
      <c r="B114" s="194"/>
      <c r="C114" s="208" t="str">
        <f>'Course List'!C109</f>
        <v>CE 6722</v>
      </c>
      <c r="D114" s="208" t="str">
        <f>'Course List'!D109</f>
        <v>---</v>
      </c>
      <c r="E114" s="208" t="str">
        <f>'Course List'!E109</f>
        <v>Intelligent Transportation Systems</v>
      </c>
      <c r="F114" s="208">
        <f>'Course List'!F109</f>
        <v>3</v>
      </c>
      <c r="G114" s="208" t="str">
        <f>'Course List'!G109</f>
        <v>S (Even)</v>
      </c>
      <c r="H114" s="208" t="str">
        <f>'Course List'!H109</f>
        <v>CE 2710 / Graduate or Senior Student Standing – Department Approval</v>
      </c>
    </row>
    <row r="115" spans="1:8" ht="15.6" customHeight="1" x14ac:dyDescent="0.3">
      <c r="A115" s="193"/>
      <c r="B115" s="194"/>
      <c r="C115" s="208" t="str">
        <f>'Course List'!C110</f>
        <v>CE 6732</v>
      </c>
      <c r="D115" s="208" t="str">
        <f>'Course List'!D110</f>
        <v>---</v>
      </c>
      <c r="E115" s="208" t="str">
        <f>'Course List'!E110</f>
        <v>Fundamentals of Highway Safety</v>
      </c>
      <c r="F115" s="208">
        <f>'Course List'!F110</f>
        <v>3</v>
      </c>
      <c r="G115" s="208" t="str">
        <f>'Course List'!G110</f>
        <v>F (Even)</v>
      </c>
      <c r="H115" s="208" t="str">
        <f>'Course List'!H110</f>
        <v>CE 2710 / Graduate or Senior Student Standing – Department Approval</v>
      </c>
    </row>
    <row r="116" spans="1:8" ht="15.6" customHeight="1" x14ac:dyDescent="0.3">
      <c r="A116" s="193"/>
      <c r="B116" s="194"/>
      <c r="C116" s="208" t="str">
        <f>'Course List'!C111</f>
        <v>CE 6730</v>
      </c>
      <c r="D116" s="208" t="str">
        <f>'Course List'!D111</f>
        <v>---</v>
      </c>
      <c r="E116" s="208" t="str">
        <f>'Course List'!E111</f>
        <v>Sustainable Urban Planning</v>
      </c>
      <c r="F116" s="208">
        <f>'Course List'!F111</f>
        <v>3</v>
      </c>
      <c r="G116" s="208" t="str">
        <f>'Course List'!G111</f>
        <v>F (Odd)</v>
      </c>
      <c r="H116" s="208" t="str">
        <f>'Course List'!H111</f>
        <v xml:space="preserve"> CE 2710 / Graduate or Senior Student Standing – Department Approval</v>
      </c>
    </row>
    <row r="117" spans="1:8" ht="15.6" customHeight="1" x14ac:dyDescent="0.3">
      <c r="A117" s="193"/>
      <c r="B117" s="194"/>
      <c r="C117" s="208" t="str">
        <f>'Course List'!C112</f>
        <v>CE 6731</v>
      </c>
      <c r="D117" s="208" t="str">
        <f>'Course List'!D112</f>
        <v>---</v>
      </c>
      <c r="E117" s="208" t="str">
        <f>'Course List'!E112</f>
        <v>Economics of Transportation Systems</v>
      </c>
      <c r="F117" s="208">
        <f>'Course List'!F112</f>
        <v>3</v>
      </c>
      <c r="G117" s="208" t="str">
        <f>'Course List'!G112</f>
        <v>S (Even)</v>
      </c>
      <c r="H117" s="208" t="str">
        <f>'Course List'!H112</f>
        <v xml:space="preserve"> CE 2710 / Graduate or Senior Student Standing – Department Approval</v>
      </c>
    </row>
    <row r="118" spans="1:8" ht="15.6" customHeight="1" x14ac:dyDescent="0.3">
      <c r="A118" s="193"/>
      <c r="B118" s="194"/>
      <c r="C118" s="208" t="str">
        <f>'Course List'!C113</f>
        <v>CE 6732</v>
      </c>
      <c r="D118" s="208" t="str">
        <f>'Course List'!D113</f>
        <v>---</v>
      </c>
      <c r="E118" s="208" t="str">
        <f>'Course List'!E113</f>
        <v>Automation and Sensing in Civil &amp; Env. Eng.</v>
      </c>
      <c r="F118" s="208">
        <f>'Course List'!F113</f>
        <v>3</v>
      </c>
      <c r="G118" s="208" t="str">
        <f>'Course List'!G113</f>
        <v>S (Odd)</v>
      </c>
      <c r="H118" s="208" t="str">
        <f>'Course List'!H113</f>
        <v>APSC 3115, CSCI 1012, CE 2710 / Graduate or Senior Student Standing – Department Approval</v>
      </c>
    </row>
    <row r="119" spans="1:8" ht="15.6" customHeight="1" x14ac:dyDescent="0.3">
      <c r="A119" s="193"/>
      <c r="B119" s="194"/>
      <c r="C119" s="208" t="str">
        <f>'Course List'!C114</f>
        <v>CE 6733</v>
      </c>
      <c r="D119" s="208" t="str">
        <f>'Course List'!D114</f>
        <v>---</v>
      </c>
      <c r="E119" s="208" t="str">
        <f>'Course List'!E114</f>
        <v>Human Factors in Civil &amp; Env. Eng.</v>
      </c>
      <c r="F119" s="208">
        <f>'Course List'!F114</f>
        <v>3</v>
      </c>
      <c r="G119" s="208" t="str">
        <f>'Course List'!G114</f>
        <v>F (Even)</v>
      </c>
      <c r="H119" s="208" t="str">
        <f>'Course List'!H114</f>
        <v>CE 2710 / Graduate or Senior Student Standing – Department Approval</v>
      </c>
    </row>
    <row r="120" spans="1:8" ht="15.6" x14ac:dyDescent="0.3">
      <c r="A120" s="193"/>
      <c r="B120" s="194"/>
      <c r="C120" s="208">
        <f>'Course List'!C115</f>
        <v>0</v>
      </c>
      <c r="D120" s="208">
        <f>'Course List'!D115</f>
        <v>0</v>
      </c>
      <c r="E120" s="208">
        <f>'Course List'!E115</f>
        <v>0</v>
      </c>
      <c r="F120" s="208">
        <f>'Course List'!F115</f>
        <v>0</v>
      </c>
      <c r="G120" s="208">
        <f>'Course List'!G115</f>
        <v>0</v>
      </c>
      <c r="H120" s="208">
        <f>'Course List'!H115</f>
        <v>0</v>
      </c>
    </row>
    <row r="121" spans="1:8" ht="15.6" x14ac:dyDescent="0.3">
      <c r="A121" s="193"/>
      <c r="B121" s="194"/>
      <c r="C121" s="208" t="str">
        <f>'Course List'!C116</f>
        <v>CE 6800</v>
      </c>
      <c r="D121" s="208" t="str">
        <f>'Course List'!D116</f>
        <v>  290</v>
      </c>
      <c r="E121" s="208" t="str">
        <f>'Course List'!E116</f>
        <v> Special Topics</v>
      </c>
      <c r="F121" s="208">
        <f>'Course List'!F116</f>
        <v>3</v>
      </c>
      <c r="G121" s="208" t="str">
        <f>'Course List'!G116</f>
        <v>F &amp; S</v>
      </c>
      <c r="H121" s="208" t="str">
        <f>'Course List'!H116</f>
        <v>---</v>
      </c>
    </row>
    <row r="122" spans="1:8" ht="15.6" x14ac:dyDescent="0.3">
      <c r="A122" s="193"/>
      <c r="B122" s="194"/>
      <c r="C122" s="194"/>
    </row>
    <row r="123" spans="1:8" ht="15.6" x14ac:dyDescent="0.3">
      <c r="A123" s="193"/>
      <c r="B123" s="194"/>
      <c r="C123" s="194"/>
    </row>
    <row r="124" spans="1:8" ht="15.6" x14ac:dyDescent="0.3">
      <c r="A124" s="193"/>
      <c r="B124" s="194"/>
      <c r="C124" s="194"/>
    </row>
    <row r="125" spans="1:8" ht="15.6" x14ac:dyDescent="0.3">
      <c r="A125" s="193"/>
      <c r="B125" s="194"/>
      <c r="C125" s="194"/>
    </row>
    <row r="126" spans="1:8" ht="15.6" x14ac:dyDescent="0.3">
      <c r="A126" s="193"/>
      <c r="B126" s="194"/>
      <c r="C126" s="194"/>
    </row>
    <row r="127" spans="1:8" ht="15.6" x14ac:dyDescent="0.3">
      <c r="A127" s="193"/>
      <c r="B127" s="194"/>
      <c r="C127" s="194"/>
    </row>
    <row r="128" spans="1:8" ht="15.6" x14ac:dyDescent="0.3">
      <c r="A128" s="193"/>
      <c r="B128" s="194"/>
      <c r="C128" s="194"/>
    </row>
    <row r="129" spans="1:3" ht="15.6" x14ac:dyDescent="0.3">
      <c r="A129" s="193"/>
      <c r="B129" s="194"/>
      <c r="C129" s="194"/>
    </row>
    <row r="130" spans="1:3" ht="15.6" x14ac:dyDescent="0.3">
      <c r="A130" s="193"/>
      <c r="B130" s="194"/>
      <c r="C130" s="194"/>
    </row>
    <row r="131" spans="1:3" ht="15.6" x14ac:dyDescent="0.3">
      <c r="A131" s="193"/>
      <c r="B131" s="194"/>
      <c r="C131" s="194"/>
    </row>
    <row r="132" spans="1:3" ht="15.6" x14ac:dyDescent="0.3">
      <c r="A132" s="193"/>
      <c r="B132" s="194"/>
      <c r="C132" s="194"/>
    </row>
    <row r="133" spans="1:3" ht="15.6" x14ac:dyDescent="0.3">
      <c r="A133" s="193"/>
      <c r="B133" s="194"/>
      <c r="C133" s="194"/>
    </row>
    <row r="134" spans="1:3" ht="15.6" x14ac:dyDescent="0.3">
      <c r="A134" s="193"/>
      <c r="B134" s="194"/>
      <c r="C134" s="194"/>
    </row>
    <row r="135" spans="1:3" ht="15.6" x14ac:dyDescent="0.3">
      <c r="A135" s="193"/>
      <c r="B135" s="194"/>
      <c r="C135" s="194"/>
    </row>
    <row r="136" spans="1:3" ht="15.6" x14ac:dyDescent="0.3">
      <c r="A136" s="193"/>
      <c r="B136" s="194"/>
      <c r="C136" s="194"/>
    </row>
    <row r="137" spans="1:3" ht="15.6" x14ac:dyDescent="0.3">
      <c r="A137" s="193"/>
      <c r="B137" s="194"/>
      <c r="C137" s="194"/>
    </row>
    <row r="138" spans="1:3" ht="15.6" x14ac:dyDescent="0.3">
      <c r="A138" s="193"/>
      <c r="B138" s="194"/>
      <c r="C138" s="194"/>
    </row>
    <row r="139" spans="1:3" ht="15.6" x14ac:dyDescent="0.3">
      <c r="A139" s="193"/>
      <c r="B139" s="194"/>
      <c r="C139" s="194"/>
    </row>
    <row r="140" spans="1:3" ht="15.6" x14ac:dyDescent="0.3">
      <c r="A140" s="193"/>
      <c r="B140" s="194"/>
      <c r="C140" s="194"/>
    </row>
    <row r="141" spans="1:3" ht="15.6" x14ac:dyDescent="0.3">
      <c r="A141" s="193"/>
      <c r="B141" s="194"/>
      <c r="C141" s="194"/>
    </row>
    <row r="142" spans="1:3" ht="15.6" x14ac:dyDescent="0.3">
      <c r="A142" s="193"/>
      <c r="B142" s="194"/>
      <c r="C142" s="194"/>
    </row>
    <row r="143" spans="1:3" ht="15.6" x14ac:dyDescent="0.3">
      <c r="A143" s="193"/>
      <c r="B143" s="194"/>
      <c r="C143" s="194"/>
    </row>
    <row r="144" spans="1:3" ht="15.6" x14ac:dyDescent="0.3">
      <c r="A144" s="193"/>
      <c r="B144" s="194"/>
      <c r="C144" s="194"/>
    </row>
    <row r="145" spans="1:3" ht="15.6" x14ac:dyDescent="0.3">
      <c r="A145" s="193"/>
      <c r="B145" s="194"/>
      <c r="C145" s="194"/>
    </row>
    <row r="146" spans="1:3" ht="15.6" x14ac:dyDescent="0.3">
      <c r="A146" s="193"/>
      <c r="B146" s="194"/>
      <c r="C146" s="194"/>
    </row>
  </sheetData>
  <sheetProtection algorithmName="SHA-512" hashValue="gfp0qHAkCDwXi46P/e8+WWt/7PGsInWq9L2mqlwpzl+WumR2D905ETJ3KLdcHmat+vrgQ4rdt37NmOXYxnV7lg==" saltValue="6x8wqNJ2RM3iqYZk655K7Q==" spinCount="100000" sheet="1" objects="1" scenarios="1"/>
  <sortState ref="C19:N25">
    <sortCondition ref="C19:C25"/>
  </sortState>
  <customSheetViews>
    <customSheetView guid="{01C77170-9B80-4B41-93A1-200096C3CB54}" scale="70" showGridLines="0" fitToPage="1">
      <pane ySplit="9" topLeftCell="A10" activePane="bottomLeft" state="frozen"/>
      <selection pane="bottomLeft" activeCell="H20" sqref="H20"/>
      <pageMargins left="0.7" right="0.7" top="0.51" bottom="0.42" header="0.3" footer="0.3"/>
      <pageSetup scale="70" fitToHeight="2" orientation="landscape" r:id="rId1"/>
    </customSheetView>
  </customSheetViews>
  <mergeCells count="19">
    <mergeCell ref="C83:H83"/>
    <mergeCell ref="C6:D6"/>
    <mergeCell ref="C7:D7"/>
    <mergeCell ref="E6:G6"/>
    <mergeCell ref="E7:G7"/>
    <mergeCell ref="A46:A63"/>
    <mergeCell ref="A64:A81"/>
    <mergeCell ref="L9:L10"/>
    <mergeCell ref="B1:K1"/>
    <mergeCell ref="B2:K2"/>
    <mergeCell ref="B3:K3"/>
    <mergeCell ref="A10:A27"/>
    <mergeCell ref="A28:A45"/>
    <mergeCell ref="I6:J6"/>
    <mergeCell ref="I7:J7"/>
    <mergeCell ref="C5:G5"/>
    <mergeCell ref="I5:J5"/>
    <mergeCell ref="C4:D4"/>
    <mergeCell ref="F4:G4"/>
  </mergeCells>
  <pageMargins left="0.7" right="0.7" top="0.51" bottom="0.42" header="0.3" footer="0.3"/>
  <pageSetup scale="70" fitToHeight="2"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18"/>
  <sheetViews>
    <sheetView showGridLines="0" zoomScale="75" zoomScaleNormal="75" workbookViewId="0">
      <selection activeCell="C12" sqref="C12"/>
    </sheetView>
  </sheetViews>
  <sheetFormatPr defaultColWidth="9.109375" defaultRowHeight="25.8" x14ac:dyDescent="0.5"/>
  <cols>
    <col min="1" max="1" width="6.109375" style="168" customWidth="1"/>
    <col min="2" max="2" width="4.6640625" style="1" customWidth="1"/>
    <col min="3" max="3" width="21.88671875" style="1" customWidth="1"/>
    <col min="4" max="4" width="9.109375" style="1" customWidth="1"/>
    <col min="5" max="5" width="52.6640625" style="1" customWidth="1"/>
    <col min="6" max="6" width="8.33203125" style="1" customWidth="1"/>
    <col min="7" max="7" width="10.5546875" style="1" customWidth="1"/>
    <col min="8" max="8" width="65.6640625" style="119" customWidth="1"/>
    <col min="9" max="9" width="8.5546875" style="1" customWidth="1"/>
    <col min="10" max="10" width="12.5546875" style="1" customWidth="1"/>
    <col min="11" max="11" width="14.109375" style="7" customWidth="1"/>
    <col min="12" max="12" width="71.21875" style="148" customWidth="1"/>
    <col min="13" max="13" width="14.109375" style="140" customWidth="1"/>
    <col min="14" max="14" width="10.44140625" style="7" customWidth="1"/>
    <col min="15" max="15" width="4.6640625" style="7" customWidth="1"/>
    <col min="16" max="16" width="7.6640625" style="7" customWidth="1"/>
    <col min="17" max="17" width="4.6640625" style="7" customWidth="1"/>
    <col min="18" max="29" width="9.109375" style="7"/>
    <col min="30" max="16384" width="9.109375" style="1"/>
  </cols>
  <sheetData>
    <row r="1" spans="1:29" s="185" customFormat="1" x14ac:dyDescent="0.5">
      <c r="A1" s="167"/>
      <c r="B1" s="328" t="s">
        <v>0</v>
      </c>
      <c r="C1" s="328"/>
      <c r="D1" s="328"/>
      <c r="E1" s="328"/>
      <c r="F1" s="328"/>
      <c r="G1" s="328"/>
      <c r="H1" s="328"/>
      <c r="I1" s="328"/>
      <c r="J1" s="328"/>
      <c r="K1" s="328"/>
      <c r="L1" s="141"/>
      <c r="M1" s="135"/>
      <c r="N1" s="10"/>
      <c r="O1" s="10"/>
      <c r="P1" s="10"/>
      <c r="Q1" s="10"/>
      <c r="R1" s="10"/>
      <c r="S1" s="10"/>
      <c r="T1" s="10"/>
      <c r="U1" s="10"/>
      <c r="V1" s="10"/>
      <c r="W1" s="10"/>
      <c r="X1" s="10"/>
      <c r="Y1" s="10"/>
      <c r="Z1" s="10"/>
      <c r="AA1" s="10"/>
      <c r="AB1" s="10"/>
      <c r="AC1" s="10"/>
    </row>
    <row r="2" spans="1:29" s="185" customFormat="1" x14ac:dyDescent="0.5">
      <c r="A2" s="167"/>
      <c r="B2" s="328" t="s">
        <v>1</v>
      </c>
      <c r="C2" s="328"/>
      <c r="D2" s="328"/>
      <c r="E2" s="328"/>
      <c r="F2" s="328"/>
      <c r="G2" s="328"/>
      <c r="H2" s="328"/>
      <c r="I2" s="328"/>
      <c r="J2" s="328"/>
      <c r="K2" s="328"/>
      <c r="L2" s="141"/>
      <c r="M2" s="135"/>
      <c r="N2" s="10"/>
      <c r="O2" s="10"/>
      <c r="P2" s="10"/>
      <c r="Q2" s="10"/>
      <c r="R2" s="10"/>
      <c r="S2" s="10"/>
      <c r="T2" s="10"/>
      <c r="U2" s="10"/>
      <c r="V2" s="10"/>
      <c r="W2" s="10"/>
      <c r="X2" s="10"/>
      <c r="Y2" s="10"/>
      <c r="Z2" s="10"/>
      <c r="AA2" s="10"/>
      <c r="AB2" s="10"/>
      <c r="AC2" s="10"/>
    </row>
    <row r="3" spans="1:29" s="185" customFormat="1" ht="26.4" thickBot="1" x14ac:dyDescent="0.55000000000000004">
      <c r="A3" s="167"/>
      <c r="B3" s="328" t="s">
        <v>2</v>
      </c>
      <c r="C3" s="328"/>
      <c r="D3" s="328"/>
      <c r="E3" s="328"/>
      <c r="F3" s="328"/>
      <c r="G3" s="328"/>
      <c r="H3" s="328"/>
      <c r="I3" s="328"/>
      <c r="J3" s="328"/>
      <c r="K3" s="328"/>
      <c r="L3" s="141"/>
      <c r="M3" s="135"/>
      <c r="N3" s="10"/>
      <c r="O3" s="10"/>
      <c r="P3" s="10"/>
      <c r="Q3" s="10"/>
      <c r="R3" s="10"/>
      <c r="S3" s="10"/>
      <c r="T3" s="10"/>
      <c r="U3" s="10"/>
      <c r="V3" s="10"/>
      <c r="W3" s="10"/>
      <c r="X3" s="10"/>
      <c r="Y3" s="10"/>
      <c r="Z3" s="10"/>
      <c r="AA3" s="10"/>
      <c r="AB3" s="10"/>
      <c r="AC3" s="10"/>
    </row>
    <row r="4" spans="1:29" ht="17.25" customHeight="1" x14ac:dyDescent="0.5">
      <c r="C4" s="329" t="s">
        <v>358</v>
      </c>
      <c r="D4" s="330"/>
      <c r="E4" s="198">
        <f>NOTES!C9</f>
        <v>2021</v>
      </c>
      <c r="F4" s="331">
        <f>E4+1</f>
        <v>2022</v>
      </c>
      <c r="G4" s="332"/>
      <c r="H4" s="199" t="s">
        <v>364</v>
      </c>
      <c r="I4" s="200">
        <f>E4+3</f>
        <v>2024</v>
      </c>
      <c r="J4" s="201">
        <f>F4+3</f>
        <v>2025</v>
      </c>
      <c r="K4" s="16" t="s">
        <v>393</v>
      </c>
      <c r="L4" s="142"/>
      <c r="M4" s="136"/>
    </row>
    <row r="5" spans="1:29" s="9" customFormat="1" ht="16.5" customHeight="1" thickBot="1" x14ac:dyDescent="0.55000000000000004">
      <c r="A5" s="169"/>
      <c r="C5" s="314" t="s">
        <v>761</v>
      </c>
      <c r="D5" s="315"/>
      <c r="E5" s="315"/>
      <c r="F5" s="315"/>
      <c r="G5" s="315"/>
      <c r="H5" s="189" t="s">
        <v>391</v>
      </c>
      <c r="I5" s="316">
        <f>F10+F19+F28+F37+F46+F55+F64+F73</f>
        <v>120</v>
      </c>
      <c r="J5" s="317"/>
      <c r="K5" s="17">
        <f>O9</f>
        <v>0</v>
      </c>
      <c r="L5" s="143"/>
      <c r="M5" s="137"/>
      <c r="N5" s="5"/>
      <c r="O5" s="5"/>
      <c r="P5" s="7"/>
      <c r="Q5" s="8"/>
    </row>
    <row r="6" spans="1:29" s="10" customFormat="1" ht="15.75" customHeight="1" x14ac:dyDescent="0.5">
      <c r="A6" s="170"/>
      <c r="C6" s="325" t="s">
        <v>368</v>
      </c>
      <c r="D6" s="316"/>
      <c r="E6" s="310"/>
      <c r="F6" s="310"/>
      <c r="G6" s="310"/>
      <c r="H6" s="189" t="s">
        <v>366</v>
      </c>
      <c r="I6" s="310"/>
      <c r="J6" s="311"/>
      <c r="K6" s="16" t="s">
        <v>392</v>
      </c>
      <c r="L6" s="142"/>
      <c r="M6" s="136"/>
      <c r="N6" s="53"/>
      <c r="O6" s="53"/>
      <c r="P6" s="53"/>
      <c r="Q6" s="7"/>
    </row>
    <row r="7" spans="1:29" s="10" customFormat="1" ht="16.5" customHeight="1" thickBot="1" x14ac:dyDescent="0.55000000000000004">
      <c r="A7" s="170"/>
      <c r="C7" s="326" t="s">
        <v>369</v>
      </c>
      <c r="D7" s="327"/>
      <c r="E7" s="312"/>
      <c r="F7" s="312"/>
      <c r="G7" s="312"/>
      <c r="H7" s="190" t="s">
        <v>367</v>
      </c>
      <c r="I7" s="312"/>
      <c r="J7" s="313"/>
      <c r="K7" s="18">
        <f>IF(O9=0,0,ROUND(N9/O9,2))</f>
        <v>0</v>
      </c>
      <c r="L7" s="143"/>
      <c r="M7" s="137"/>
      <c r="N7" s="53"/>
      <c r="O7" s="53"/>
      <c r="P7" s="53"/>
      <c r="Q7" s="7"/>
    </row>
    <row r="8" spans="1:29" s="10" customFormat="1" ht="26.4" thickBot="1" x14ac:dyDescent="0.55000000000000004">
      <c r="A8" s="170"/>
      <c r="C8" s="54"/>
      <c r="D8" s="5"/>
      <c r="E8" s="54"/>
      <c r="F8" s="5"/>
      <c r="G8" s="5"/>
      <c r="H8" s="5"/>
      <c r="I8" s="5"/>
      <c r="J8" s="5"/>
      <c r="K8" s="5"/>
      <c r="L8" s="143"/>
      <c r="M8" s="137"/>
      <c r="N8" s="53"/>
      <c r="O8" s="53"/>
      <c r="P8" s="53"/>
      <c r="Q8" s="7"/>
    </row>
    <row r="9" spans="1:29" s="4" customFormat="1" ht="32.25" customHeight="1" thickBot="1" x14ac:dyDescent="0.35">
      <c r="A9" s="171"/>
      <c r="B9" s="5"/>
      <c r="C9" s="11" t="s">
        <v>336</v>
      </c>
      <c r="D9" s="12" t="s">
        <v>365</v>
      </c>
      <c r="E9" s="12" t="s">
        <v>12</v>
      </c>
      <c r="F9" s="12" t="s">
        <v>13</v>
      </c>
      <c r="G9" s="12" t="s">
        <v>14</v>
      </c>
      <c r="H9" s="12" t="s">
        <v>15</v>
      </c>
      <c r="I9" s="12" t="s">
        <v>5</v>
      </c>
      <c r="J9" s="121" t="s">
        <v>14</v>
      </c>
      <c r="K9" s="21" t="s">
        <v>373</v>
      </c>
      <c r="L9" s="307" t="s">
        <v>662</v>
      </c>
      <c r="M9" s="137"/>
      <c r="N9" s="15">
        <f>N10+N19+N28+N37+N46+N55+N64+N73</f>
        <v>0</v>
      </c>
      <c r="O9" s="15">
        <f>O10+O19+O28+O37+O46+O55+O64+O73</f>
        <v>0</v>
      </c>
    </row>
    <row r="10" spans="1:29" s="10" customFormat="1" ht="16.2" thickBot="1" x14ac:dyDescent="0.35">
      <c r="A10" s="336" t="s">
        <v>697</v>
      </c>
      <c r="B10" s="129"/>
      <c r="C10" s="130" t="s">
        <v>14</v>
      </c>
      <c r="D10" s="130">
        <v>1</v>
      </c>
      <c r="E10" s="130" t="s">
        <v>357</v>
      </c>
      <c r="F10" s="130">
        <f>SUM(F11:F18)</f>
        <v>16</v>
      </c>
      <c r="G10" s="118" t="s">
        <v>3</v>
      </c>
      <c r="H10" s="118">
        <f>E4</f>
        <v>2021</v>
      </c>
      <c r="I10" s="19"/>
      <c r="J10" s="20"/>
      <c r="K10" s="22">
        <f>IF(O10=0,0,ROUND(N10/O10,2))</f>
        <v>0</v>
      </c>
      <c r="L10" s="308"/>
      <c r="M10" s="138"/>
      <c r="N10" s="13">
        <f>SUM(N11:N18)</f>
        <v>0</v>
      </c>
      <c r="O10" s="14">
        <f>SUM(O11:O18)</f>
        <v>0</v>
      </c>
      <c r="P10" s="3"/>
      <c r="Q10" s="2"/>
    </row>
    <row r="11" spans="1:29" s="10" customFormat="1" ht="15.6" x14ac:dyDescent="0.3">
      <c r="A11" s="337"/>
      <c r="B11" s="131">
        <v>1</v>
      </c>
      <c r="C11" s="58" t="str">
        <f>'CE Program'!C11</f>
        <v>CE 1010</v>
      </c>
      <c r="D11" s="58" t="str">
        <f>'CE Program'!D11</f>
        <v>  001</v>
      </c>
      <c r="E11" s="58" t="str">
        <f>'CE Program'!E11</f>
        <v> Intro:Civil &amp; Environmentl Eng</v>
      </c>
      <c r="F11" s="58">
        <f>'CE Program'!F11</f>
        <v>1</v>
      </c>
      <c r="G11" s="58" t="str">
        <f>'CE Program'!G11</f>
        <v>F</v>
      </c>
      <c r="H11" s="58" t="str">
        <f>'CE Program'!H11</f>
        <v>None</v>
      </c>
      <c r="I11" s="41"/>
      <c r="J11" s="55"/>
      <c r="K11" s="50" t="str">
        <f>IF(I11=0,"",LOOKUP(I11,NOTES!$F$11:$F$22,NOTES!$I$11:$I$22))</f>
        <v/>
      </c>
      <c r="L11" s="144"/>
      <c r="M11" s="137"/>
      <c r="N11" s="6">
        <f>IF(F11=0,0,IF(I11=0,0,K11*F11))</f>
        <v>0</v>
      </c>
      <c r="O11" s="6">
        <f t="shared" ref="O11:O18" si="0">IF(I11=0,0,F11)</f>
        <v>0</v>
      </c>
      <c r="P11" s="53"/>
      <c r="Q11" s="7"/>
    </row>
    <row r="12" spans="1:29" s="10" customFormat="1" ht="76.8" customHeight="1" x14ac:dyDescent="0.3">
      <c r="A12" s="337"/>
      <c r="B12" s="131">
        <f>B11+1</f>
        <v>2</v>
      </c>
      <c r="C12" s="58" t="str">
        <f>'CE Program'!C12</f>
        <v>Chem 1111</v>
      </c>
      <c r="D12" s="58">
        <f>'CE Program'!D12</f>
        <v>11</v>
      </c>
      <c r="E12" s="58" t="str">
        <f>'CE Program'!E12</f>
        <v>General Chemistry I</v>
      </c>
      <c r="F12" s="58">
        <f>'CE Program'!F12</f>
        <v>4</v>
      </c>
      <c r="G12" s="58" t="str">
        <f>'CE Program'!G12</f>
        <v>F &amp; S</v>
      </c>
      <c r="H12" s="58" t="str">
        <f>'CE Program'!H12</f>
        <v>Restricted to students who have successfully completed high school algebra prior to matriculation and have completed the ALEKS chemistry preparatory course at GW and achieved at least 95 percent mastery.
For students who need more time to satisfy the prerequisite, please read the note given in the NOTES' column ---&gt;</v>
      </c>
      <c r="I12" s="41"/>
      <c r="J12" s="55"/>
      <c r="K12" s="51" t="str">
        <f>IF(I12=0,"",LOOKUP(I12,NOTES!$F$11:$F$22,NOTES!$I$11:$I$22))</f>
        <v/>
      </c>
      <c r="L12" s="369" t="str">
        <f>'CE Program'!L12</f>
        <v>CHEM 1111 is not a prerequisite for any courses in Semesters 2, 3 &amp; 4. Therefore, students have many chances to take CHEM 1111 before it becomes a prerequisite in Semester #5.</v>
      </c>
      <c r="M12" s="137"/>
      <c r="N12" s="6">
        <f t="shared" ref="N12:N18" si="1">IF(F12=0,0,IF(I12=0,0,K12*F12))</f>
        <v>0</v>
      </c>
      <c r="O12" s="6">
        <f t="shared" si="0"/>
        <v>0</v>
      </c>
      <c r="P12" s="53"/>
      <c r="Q12" s="7"/>
    </row>
    <row r="13" spans="1:29" s="10" customFormat="1" ht="15.6" x14ac:dyDescent="0.3">
      <c r="A13" s="337"/>
      <c r="B13" s="131">
        <f t="shared" ref="B13:B16" si="2">B12+1</f>
        <v>3</v>
      </c>
      <c r="C13" s="58" t="str">
        <f>'CE Program'!C13</f>
        <v>H/SS 1</v>
      </c>
      <c r="D13" s="58" t="str">
        <f>'CE Program'!D13</f>
        <v>---</v>
      </c>
      <c r="E13" s="58" t="str">
        <f>'CE Program'!E13</f>
        <v>See the H/SS List</v>
      </c>
      <c r="F13" s="58">
        <f>'CE Program'!F13</f>
        <v>3</v>
      </c>
      <c r="G13" s="58" t="str">
        <f>'CE Program'!G13</f>
        <v>F &amp; S</v>
      </c>
      <c r="H13" s="58" t="str">
        <f>'CE Program'!H13</f>
        <v xml:space="preserve"> ---</v>
      </c>
      <c r="I13" s="41"/>
      <c r="J13" s="55"/>
      <c r="K13" s="51" t="str">
        <f>IF(I13=0,"",LOOKUP(I13,NOTES!$F$11:$F$22,NOTES!$I$11:$I$22))</f>
        <v/>
      </c>
      <c r="M13" s="137"/>
      <c r="N13" s="6">
        <f t="shared" si="1"/>
        <v>0</v>
      </c>
      <c r="O13" s="6">
        <f t="shared" si="0"/>
        <v>0</v>
      </c>
      <c r="P13" s="53"/>
      <c r="Q13" s="7"/>
    </row>
    <row r="14" spans="1:29" s="10" customFormat="1" ht="82.8" customHeight="1" x14ac:dyDescent="0.3">
      <c r="A14" s="337"/>
      <c r="B14" s="131">
        <f t="shared" si="2"/>
        <v>4</v>
      </c>
      <c r="C14" s="58" t="str">
        <f>'CE Program'!C14</f>
        <v>Math 1231</v>
      </c>
      <c r="D14" s="58">
        <f>'CE Program'!D14</f>
        <v>31</v>
      </c>
      <c r="E14" s="58" t="str">
        <f>'CE Program'!E14</f>
        <v>Single-Variable Calculus I </v>
      </c>
      <c r="F14" s="58">
        <f>'CE Program'!F14</f>
        <v>3</v>
      </c>
      <c r="G14" s="58" t="str">
        <f>'CE Program'!G14</f>
        <v>F &amp; S</v>
      </c>
      <c r="H14" s="58" t="str">
        <f>'CE Program'!H14</f>
        <v>Restricted to students with a minimum score of 76 on the ALEKS placement examination. 
For students who don't satisfy the prerequisite, please check the alternative way given in the NOTES' column ---&gt;</v>
      </c>
      <c r="I14" s="41"/>
      <c r="J14" s="55"/>
      <c r="K14" s="51" t="str">
        <f>IF(I14=0,"",LOOKUP(I14,NOTES!$F$11:$F$22,NOTES!$I$11:$I$22))</f>
        <v/>
      </c>
      <c r="L14" s="369" t="str">
        <f>'CE Program'!L14</f>
        <v>Students who don't satisfy the required ALKES score must register for MATH 1220 in Semester #1, MATH 1221 in Semester #2, and MATH 1232 in the summer before Semester #3. 
Prerequisites for MATH 1220: Students with a minimum score of 61 on the ALEKS placement examination.</v>
      </c>
      <c r="M14" s="137"/>
      <c r="N14" s="6">
        <f t="shared" si="1"/>
        <v>0</v>
      </c>
      <c r="O14" s="6">
        <f t="shared" si="0"/>
        <v>0</v>
      </c>
      <c r="P14" s="53"/>
      <c r="Q14" s="7"/>
    </row>
    <row r="15" spans="1:29" s="10" customFormat="1" ht="15.6" x14ac:dyDescent="0.3">
      <c r="A15" s="337"/>
      <c r="B15" s="131">
        <f t="shared" si="2"/>
        <v>5</v>
      </c>
      <c r="C15" s="58" t="str">
        <f>'CE Program'!C15</f>
        <v>SEAS 1001</v>
      </c>
      <c r="D15" s="58" t="str">
        <f>'CE Program'!D15</f>
        <v>  001</v>
      </c>
      <c r="E15" s="58" t="str">
        <f>'CE Program'!E15</f>
        <v> Engineering Orientation</v>
      </c>
      <c r="F15" s="58">
        <f>'CE Program'!F15</f>
        <v>1</v>
      </c>
      <c r="G15" s="58" t="str">
        <f>'CE Program'!G15</f>
        <v>F</v>
      </c>
      <c r="H15" s="58" t="str">
        <f>'CE Program'!H15</f>
        <v xml:space="preserve"> ---</v>
      </c>
      <c r="I15" s="41"/>
      <c r="J15" s="55"/>
      <c r="K15" s="51" t="str">
        <f>IF(I15=0,"",LOOKUP(I15,NOTES!$F$11:$F$22,NOTES!$I$11:$I$22))</f>
        <v/>
      </c>
      <c r="L15" s="145"/>
      <c r="M15" s="137"/>
      <c r="N15" s="6">
        <f t="shared" si="1"/>
        <v>0</v>
      </c>
      <c r="O15" s="6">
        <f t="shared" si="0"/>
        <v>0</v>
      </c>
      <c r="P15" s="53"/>
      <c r="Q15" s="7"/>
    </row>
    <row r="16" spans="1:29" s="10" customFormat="1" ht="15.6" x14ac:dyDescent="0.3">
      <c r="A16" s="337"/>
      <c r="B16" s="131">
        <f t="shared" si="2"/>
        <v>6</v>
      </c>
      <c r="C16" s="58" t="str">
        <f>'CE Program'!C16</f>
        <v>UW 1020</v>
      </c>
      <c r="D16" s="58">
        <f>'CE Program'!D16</f>
        <v>20</v>
      </c>
      <c r="E16" s="58" t="str">
        <f>'CE Program'!E16</f>
        <v>University Writing </v>
      </c>
      <c r="F16" s="58">
        <f>'CE Program'!F16</f>
        <v>4</v>
      </c>
      <c r="G16" s="58" t="str">
        <f>'CE Program'!G16</f>
        <v>F &amp; S</v>
      </c>
      <c r="H16" s="58" t="str">
        <f>'CE Program'!H16</f>
        <v xml:space="preserve"> ---</v>
      </c>
      <c r="I16" s="41"/>
      <c r="J16" s="55"/>
      <c r="K16" s="51" t="str">
        <f>IF(I16=0,"",LOOKUP(I16,NOTES!$F$11:$F$22,NOTES!$I$11:$I$22))</f>
        <v/>
      </c>
      <c r="L16" s="145"/>
      <c r="M16" s="137"/>
      <c r="N16" s="6">
        <f t="shared" si="1"/>
        <v>0</v>
      </c>
      <c r="O16" s="6">
        <f t="shared" si="0"/>
        <v>0</v>
      </c>
      <c r="P16" s="53"/>
      <c r="Q16" s="7"/>
    </row>
    <row r="17" spans="1:17" s="10" customFormat="1" ht="15.6" x14ac:dyDescent="0.3">
      <c r="A17" s="337"/>
      <c r="B17" s="131">
        <f>B16+1</f>
        <v>7</v>
      </c>
      <c r="C17" s="58">
        <f>'CE Program'!C17</f>
        <v>0</v>
      </c>
      <c r="D17" s="58" t="str">
        <f>'CE Program'!D17</f>
        <v/>
      </c>
      <c r="E17" s="58" t="str">
        <f>'CE Program'!E17</f>
        <v/>
      </c>
      <c r="F17" s="58" t="str">
        <f>'CE Program'!F17</f>
        <v/>
      </c>
      <c r="G17" s="58" t="str">
        <f>'CE Program'!G17</f>
        <v/>
      </c>
      <c r="H17" s="58" t="str">
        <f>'CE Program'!H17</f>
        <v/>
      </c>
      <c r="I17" s="41"/>
      <c r="J17" s="55"/>
      <c r="K17" s="51" t="str">
        <f>IF(I17=0,"",LOOKUP(I17,NOTES!$F$11:$F$22,NOTES!$I$11:$I$22))</f>
        <v/>
      </c>
      <c r="L17" s="145"/>
      <c r="M17" s="137"/>
      <c r="N17" s="6">
        <f t="shared" si="1"/>
        <v>0</v>
      </c>
      <c r="O17" s="6">
        <f t="shared" si="0"/>
        <v>0</v>
      </c>
      <c r="P17" s="53"/>
      <c r="Q17" s="7"/>
    </row>
    <row r="18" spans="1:17" s="10" customFormat="1" ht="16.2" thickBot="1" x14ac:dyDescent="0.35">
      <c r="A18" s="337"/>
      <c r="B18" s="132">
        <f>B17+1</f>
        <v>8</v>
      </c>
      <c r="C18" s="58">
        <f>'CE Program'!C18</f>
        <v>0</v>
      </c>
      <c r="D18" s="58" t="str">
        <f>'CE Program'!D18</f>
        <v/>
      </c>
      <c r="E18" s="58" t="str">
        <f>'CE Program'!E18</f>
        <v/>
      </c>
      <c r="F18" s="58" t="str">
        <f>'CE Program'!F18</f>
        <v/>
      </c>
      <c r="G18" s="58" t="str">
        <f>'CE Program'!G18</f>
        <v/>
      </c>
      <c r="H18" s="58" t="str">
        <f>'CE Program'!H18</f>
        <v/>
      </c>
      <c r="I18" s="41"/>
      <c r="J18" s="55"/>
      <c r="K18" s="51" t="str">
        <f>IF(I18=0,"",LOOKUP(I18,NOTES!$F$11:$F$22,NOTES!$I$11:$I$22))</f>
        <v/>
      </c>
      <c r="L18" s="145"/>
      <c r="M18" s="137"/>
      <c r="N18" s="6">
        <f t="shared" si="1"/>
        <v>0</v>
      </c>
      <c r="O18" s="6">
        <f t="shared" si="0"/>
        <v>0</v>
      </c>
      <c r="P18" s="53"/>
      <c r="Q18" s="7"/>
    </row>
    <row r="19" spans="1:17" s="10" customFormat="1" ht="16.2" thickBot="1" x14ac:dyDescent="0.35">
      <c r="A19" s="337"/>
      <c r="B19" s="129"/>
      <c r="C19" s="130" t="str">
        <f>C10</f>
        <v>Semester</v>
      </c>
      <c r="D19" s="130">
        <f>D10+1</f>
        <v>2</v>
      </c>
      <c r="E19" s="130" t="str">
        <f>E10</f>
        <v>Total Credit Hours</v>
      </c>
      <c r="F19" s="130">
        <f>SUM(F20:F27)</f>
        <v>16</v>
      </c>
      <c r="G19" s="118" t="s">
        <v>4</v>
      </c>
      <c r="H19" s="118">
        <f>H10+1</f>
        <v>2022</v>
      </c>
      <c r="I19" s="19"/>
      <c r="J19" s="20"/>
      <c r="K19" s="22">
        <f>IF(O19=0,0,ROUND(N19/O19,2))</f>
        <v>0</v>
      </c>
      <c r="L19" s="146"/>
      <c r="M19" s="138"/>
      <c r="N19" s="13">
        <f>SUM(N20:N27)</f>
        <v>0</v>
      </c>
      <c r="O19" s="14">
        <f t="shared" ref="O19" si="3">SUM(O20:O27)</f>
        <v>0</v>
      </c>
      <c r="P19" s="3"/>
      <c r="Q19" s="2"/>
    </row>
    <row r="20" spans="1:17" s="10" customFormat="1" ht="15.6" x14ac:dyDescent="0.3">
      <c r="A20" s="337"/>
      <c r="B20" s="131">
        <v>1</v>
      </c>
      <c r="C20" s="58" t="str">
        <f>'CE Program'!C20</f>
        <v>CSCI 1012</v>
      </c>
      <c r="D20" s="58" t="str">
        <f>'CE Program'!D20</f>
        <v>---</v>
      </c>
      <c r="E20" s="58" t="str">
        <f>'CE Program'!E20</f>
        <v>Introduction to Programming with Python</v>
      </c>
      <c r="F20" s="58">
        <f>'CE Program'!F20</f>
        <v>3</v>
      </c>
      <c r="G20" s="58" t="str">
        <f>'CE Program'!G20</f>
        <v>F &amp; S</v>
      </c>
      <c r="H20" s="58" t="str">
        <f>'CE Program'!H20</f>
        <v>---</v>
      </c>
      <c r="I20" s="41"/>
      <c r="J20" s="55"/>
      <c r="K20" s="50" t="str">
        <f>IF(I20=0,"",LOOKUP(I20,NOTES!$F$11:$F$22,NOTES!$I$11:$I$22))</f>
        <v/>
      </c>
      <c r="L20" s="144"/>
      <c r="M20" s="137"/>
      <c r="N20" s="6">
        <f t="shared" ref="N20:N27" si="4">IF(F20=0,0,IF(I20=0,0,K20*F20))</f>
        <v>0</v>
      </c>
      <c r="O20" s="6">
        <f t="shared" ref="O20:O27" si="5">IF(I20=0,0,F20)</f>
        <v>0</v>
      </c>
      <c r="P20" s="53"/>
      <c r="Q20" s="7"/>
    </row>
    <row r="21" spans="1:17" s="10" customFormat="1" ht="15.6" x14ac:dyDescent="0.3">
      <c r="A21" s="337"/>
      <c r="B21" s="131">
        <f>B20+1</f>
        <v>2</v>
      </c>
      <c r="C21" s="58" t="str">
        <f>'CE Program'!C21</f>
        <v>MAE 1004</v>
      </c>
      <c r="D21" s="58">
        <f>'CE Program'!D21</f>
        <v>4</v>
      </c>
      <c r="E21" s="58" t="str">
        <f>'CE Program'!E21</f>
        <v>Engineering Drawing and Computer Graphics</v>
      </c>
      <c r="F21" s="58">
        <f>'CE Program'!F21</f>
        <v>3</v>
      </c>
      <c r="G21" s="58" t="str">
        <f>'CE Program'!G21</f>
        <v>F &amp; S</v>
      </c>
      <c r="H21" s="58" t="str">
        <f>'CE Program'!H21</f>
        <v xml:space="preserve"> ---</v>
      </c>
      <c r="I21" s="41"/>
      <c r="J21" s="55"/>
      <c r="K21" s="51" t="str">
        <f>IF(I21=0,"",LOOKUP(I21,NOTES!$F$11:$F$22,NOTES!$I$11:$I$22))</f>
        <v/>
      </c>
      <c r="L21" s="145"/>
      <c r="M21" s="137"/>
      <c r="N21" s="6">
        <f t="shared" si="4"/>
        <v>0</v>
      </c>
      <c r="O21" s="6">
        <f t="shared" si="5"/>
        <v>0</v>
      </c>
      <c r="P21" s="53"/>
      <c r="Q21" s="7"/>
    </row>
    <row r="22" spans="1:17" s="10" customFormat="1" ht="15.6" x14ac:dyDescent="0.3">
      <c r="A22" s="337"/>
      <c r="B22" s="131">
        <f t="shared" ref="B22:B26" si="6">B21+1</f>
        <v>3</v>
      </c>
      <c r="C22" s="58" t="str">
        <f>'CE Program'!C22</f>
        <v>Math 1232</v>
      </c>
      <c r="D22" s="58">
        <f>'CE Program'!D22</f>
        <v>32</v>
      </c>
      <c r="E22" s="58" t="str">
        <f>'CE Program'!E22</f>
        <v>Single-Variable Calculus II</v>
      </c>
      <c r="F22" s="58">
        <f>'CE Program'!F22</f>
        <v>3</v>
      </c>
      <c r="G22" s="58" t="str">
        <f>'CE Program'!G22</f>
        <v>F &amp; S</v>
      </c>
      <c r="H22" s="58" t="str">
        <f>'CE Program'!H22</f>
        <v>Prerequisite: Math 1221 or 1231</v>
      </c>
      <c r="I22" s="41"/>
      <c r="J22" s="55"/>
      <c r="K22" s="51" t="str">
        <f>IF(I22=0,"",LOOKUP(I22,NOTES!$F$11:$F$22,NOTES!$I$11:$I$22))</f>
        <v/>
      </c>
      <c r="L22" s="145"/>
      <c r="M22" s="137"/>
      <c r="N22" s="6">
        <f t="shared" si="4"/>
        <v>0</v>
      </c>
      <c r="O22" s="6">
        <f t="shared" si="5"/>
        <v>0</v>
      </c>
      <c r="P22" s="53"/>
      <c r="Q22" s="7"/>
    </row>
    <row r="23" spans="1:17" s="10" customFormat="1" ht="41.4" customHeight="1" x14ac:dyDescent="0.3">
      <c r="A23" s="337"/>
      <c r="B23" s="131">
        <f t="shared" si="6"/>
        <v>4</v>
      </c>
      <c r="C23" s="58" t="str">
        <f>'CE Program'!C23</f>
        <v>Phys 1021</v>
      </c>
      <c r="D23" s="58">
        <f>'CE Program'!D23</f>
        <v>21</v>
      </c>
      <c r="E23" s="58" t="str">
        <f>'CE Program'!E23</f>
        <v>University Physics I</v>
      </c>
      <c r="F23" s="58">
        <f>'CE Program'!F23</f>
        <v>4</v>
      </c>
      <c r="G23" s="58" t="str">
        <f>'CE Program'!G23</f>
        <v>F &amp; S</v>
      </c>
      <c r="H23" s="58" t="str">
        <f>'CE Program'!H23</f>
        <v>Prerequisites: MATH 1220 or MATH 1221 or MATH 1231. Credit cannot be earned for this course and PHYS 1025.</v>
      </c>
      <c r="I23" s="41"/>
      <c r="J23" s="55"/>
      <c r="K23" s="51" t="str">
        <f>IF(I23=0,"",LOOKUP(I23,NOTES!$F$11:$F$22,NOTES!$I$11:$I$22))</f>
        <v/>
      </c>
      <c r="L23" s="145"/>
      <c r="M23" s="137"/>
      <c r="N23" s="6">
        <f t="shared" si="4"/>
        <v>0</v>
      </c>
      <c r="O23" s="6">
        <f t="shared" si="5"/>
        <v>0</v>
      </c>
      <c r="P23" s="53"/>
      <c r="Q23" s="7"/>
    </row>
    <row r="24" spans="1:17" s="10" customFormat="1" ht="19.2" customHeight="1" x14ac:dyDescent="0.3">
      <c r="A24" s="337"/>
      <c r="B24" s="131">
        <f t="shared" si="6"/>
        <v>5</v>
      </c>
      <c r="C24" s="58" t="str">
        <f>'CE Program'!C24</f>
        <v>H/SS 2 - SUST 1001</v>
      </c>
      <c r="D24" s="58" t="str">
        <f>'CE Program'!D24</f>
        <v>---</v>
      </c>
      <c r="E24" s="58" t="str">
        <f>'CE Program'!E24</f>
        <v>Introduction to sustainability</v>
      </c>
      <c r="F24" s="58">
        <f>'CE Program'!F24</f>
        <v>3</v>
      </c>
      <c r="G24" s="58" t="str">
        <f>'CE Program'!G24</f>
        <v>S</v>
      </c>
      <c r="H24" s="58" t="str">
        <f>'CE Program'!H24</f>
        <v xml:space="preserve"> ---</v>
      </c>
      <c r="I24" s="41"/>
      <c r="J24" s="55"/>
      <c r="K24" s="51" t="str">
        <f>IF(I24=0,"",LOOKUP(I24,NOTES!$F$11:$F$22,NOTES!$I$11:$I$22))</f>
        <v/>
      </c>
      <c r="L24" s="145"/>
      <c r="M24" s="137"/>
      <c r="N24" s="6">
        <f t="shared" si="4"/>
        <v>0</v>
      </c>
      <c r="O24" s="6">
        <f t="shared" si="5"/>
        <v>0</v>
      </c>
      <c r="P24" s="53"/>
      <c r="Q24" s="7"/>
    </row>
    <row r="25" spans="1:17" s="10" customFormat="1" ht="15.6" x14ac:dyDescent="0.3">
      <c r="A25" s="337"/>
      <c r="B25" s="131">
        <f t="shared" si="6"/>
        <v>6</v>
      </c>
      <c r="C25" s="58">
        <f>'CE Program'!C25</f>
        <v>0</v>
      </c>
      <c r="D25" s="58" t="str">
        <f>'CE Program'!D25</f>
        <v/>
      </c>
      <c r="E25" s="58" t="str">
        <f>'CE Program'!E25</f>
        <v/>
      </c>
      <c r="F25" s="58" t="str">
        <f>'CE Program'!F25</f>
        <v/>
      </c>
      <c r="G25" s="58" t="str">
        <f>'CE Program'!G25</f>
        <v/>
      </c>
      <c r="H25" s="58" t="str">
        <f>'CE Program'!H25</f>
        <v/>
      </c>
      <c r="I25" s="41"/>
      <c r="J25" s="55"/>
      <c r="K25" s="51" t="str">
        <f>IF(I25=0,"",LOOKUP(I25,NOTES!$F$11:$F$22,NOTES!$I$11:$I$22))</f>
        <v/>
      </c>
      <c r="L25" s="145"/>
      <c r="M25" s="137"/>
      <c r="N25" s="6">
        <f t="shared" si="4"/>
        <v>0</v>
      </c>
      <c r="O25" s="6">
        <f t="shared" si="5"/>
        <v>0</v>
      </c>
      <c r="P25" s="53"/>
      <c r="Q25" s="7"/>
    </row>
    <row r="26" spans="1:17" s="10" customFormat="1" ht="15.6" x14ac:dyDescent="0.3">
      <c r="A26" s="337"/>
      <c r="B26" s="131">
        <f t="shared" si="6"/>
        <v>7</v>
      </c>
      <c r="C26" s="58">
        <f>'CE Program'!C26</f>
        <v>0</v>
      </c>
      <c r="D26" s="58" t="str">
        <f>'CE Program'!D26</f>
        <v/>
      </c>
      <c r="E26" s="58" t="str">
        <f>'CE Program'!E26</f>
        <v/>
      </c>
      <c r="F26" s="58" t="str">
        <f>'CE Program'!F26</f>
        <v/>
      </c>
      <c r="G26" s="58" t="str">
        <f>'CE Program'!G26</f>
        <v/>
      </c>
      <c r="H26" s="58" t="str">
        <f>'CE Program'!H26</f>
        <v/>
      </c>
      <c r="I26" s="41"/>
      <c r="J26" s="55"/>
      <c r="K26" s="51" t="str">
        <f>IF(I26=0,"",LOOKUP(I26,NOTES!$F$11:$F$22,NOTES!$I$11:$I$22))</f>
        <v/>
      </c>
      <c r="L26" s="145"/>
      <c r="M26" s="137"/>
      <c r="N26" s="6">
        <f t="shared" si="4"/>
        <v>0</v>
      </c>
      <c r="O26" s="6">
        <f t="shared" si="5"/>
        <v>0</v>
      </c>
      <c r="P26" s="53"/>
      <c r="Q26" s="7"/>
    </row>
    <row r="27" spans="1:17" s="10" customFormat="1" ht="16.2" thickBot="1" x14ac:dyDescent="0.35">
      <c r="A27" s="338"/>
      <c r="B27" s="132">
        <f>B26+1</f>
        <v>8</v>
      </c>
      <c r="C27" s="58">
        <f>'CE Program'!C27</f>
        <v>0</v>
      </c>
      <c r="D27" s="58" t="str">
        <f>'CE Program'!D27</f>
        <v/>
      </c>
      <c r="E27" s="58" t="str">
        <f>'CE Program'!E27</f>
        <v/>
      </c>
      <c r="F27" s="58" t="str">
        <f>'CE Program'!F27</f>
        <v/>
      </c>
      <c r="G27" s="58" t="str">
        <f>'CE Program'!G27</f>
        <v/>
      </c>
      <c r="H27" s="58" t="str">
        <f>'CE Program'!H27</f>
        <v/>
      </c>
      <c r="I27" s="41"/>
      <c r="J27" s="55"/>
      <c r="K27" s="51" t="str">
        <f>IF(I27=0,"",LOOKUP(I27,NOTES!$F$11:$F$22,NOTES!$I$11:$I$22))</f>
        <v/>
      </c>
      <c r="L27" s="145"/>
      <c r="M27" s="137"/>
      <c r="N27" s="6">
        <f t="shared" si="4"/>
        <v>0</v>
      </c>
      <c r="O27" s="6">
        <f t="shared" si="5"/>
        <v>0</v>
      </c>
      <c r="P27" s="53"/>
      <c r="Q27" s="7"/>
    </row>
    <row r="28" spans="1:17" s="10" customFormat="1" ht="16.5" customHeight="1" thickBot="1" x14ac:dyDescent="0.35">
      <c r="A28" s="336" t="s">
        <v>698</v>
      </c>
      <c r="B28" s="129"/>
      <c r="C28" s="130" t="str">
        <f>C19</f>
        <v>Semester</v>
      </c>
      <c r="D28" s="130">
        <f>D19+1</f>
        <v>3</v>
      </c>
      <c r="E28" s="130" t="str">
        <f>E19</f>
        <v>Total Credit Hours</v>
      </c>
      <c r="F28" s="130">
        <f>SUM(F29:F36)</f>
        <v>16</v>
      </c>
      <c r="G28" s="118" t="str">
        <f>G10</f>
        <v>FALL</v>
      </c>
      <c r="H28" s="118">
        <f>H19</f>
        <v>2022</v>
      </c>
      <c r="I28" s="19"/>
      <c r="J28" s="20"/>
      <c r="K28" s="22">
        <f>IF(O28=0,0,ROUND(N28/O28,2))</f>
        <v>0</v>
      </c>
      <c r="L28" s="146"/>
      <c r="M28" s="138"/>
      <c r="N28" s="13">
        <f>SUM(N29:N36)</f>
        <v>0</v>
      </c>
      <c r="O28" s="14">
        <f t="shared" ref="O28" si="7">SUM(O29:O36)</f>
        <v>0</v>
      </c>
      <c r="P28" s="3"/>
      <c r="Q28" s="2"/>
    </row>
    <row r="29" spans="1:17" s="10" customFormat="1" ht="15.6" x14ac:dyDescent="0.3">
      <c r="A29" s="337"/>
      <c r="B29" s="131">
        <v>1</v>
      </c>
      <c r="C29" s="58" t="str">
        <f>'CE Program'!C29</f>
        <v>ApSc 2057</v>
      </c>
      <c r="D29" s="58" t="str">
        <f>'CE Program'!D29</f>
        <v>  057</v>
      </c>
      <c r="E29" s="58" t="str">
        <f>'CE Program'!E29</f>
        <v> Analytical Mechanics I (w 2-hr recitation)</v>
      </c>
      <c r="F29" s="58">
        <f>'CE Program'!F29</f>
        <v>3</v>
      </c>
      <c r="G29" s="58" t="str">
        <f>'CE Program'!G29</f>
        <v>F &amp; S</v>
      </c>
      <c r="H29" s="58" t="str">
        <f>'CE Program'!H29</f>
        <v>Prerequisite: Phys 1021</v>
      </c>
      <c r="I29" s="41"/>
      <c r="J29" s="55"/>
      <c r="K29" s="50" t="str">
        <f>IF(I29=0,"",LOOKUP(I29,NOTES!$F$11:$F$22,NOTES!$I$11:$I$22))</f>
        <v/>
      </c>
      <c r="L29" s="144"/>
      <c r="M29" s="137"/>
      <c r="N29" s="6">
        <f t="shared" ref="N29:N36" si="8">IF(F29=0,0,IF(I29=0,0,K29*F29))</f>
        <v>0</v>
      </c>
      <c r="O29" s="6">
        <f t="shared" ref="O29:O36" si="9">IF(I29=0,0,F29)</f>
        <v>0</v>
      </c>
      <c r="P29" s="53"/>
      <c r="Q29" s="7"/>
    </row>
    <row r="30" spans="1:17" s="10" customFormat="1" ht="15.6" x14ac:dyDescent="0.3">
      <c r="A30" s="337"/>
      <c r="B30" s="131">
        <f>B29+1</f>
        <v>2</v>
      </c>
      <c r="C30" s="58" t="str">
        <f>'CE Program'!C30</f>
        <v>ApSc 2113</v>
      </c>
      <c r="D30" s="58" t="str">
        <f>'CE Program'!D30</f>
        <v>  113</v>
      </c>
      <c r="E30" s="58" t="str">
        <f>'CE Program'!E30</f>
        <v> Engineering Analysis I</v>
      </c>
      <c r="F30" s="58">
        <f>'CE Program'!F30</f>
        <v>3</v>
      </c>
      <c r="G30" s="58" t="str">
        <f>'CE Program'!G30</f>
        <v>F &amp; S</v>
      </c>
      <c r="H30" s="58" t="str">
        <f>'CE Program'!H30</f>
        <v xml:space="preserve"> Prerequisite or Corequisite: Math 2233</v>
      </c>
      <c r="I30" s="41"/>
      <c r="J30" s="55"/>
      <c r="K30" s="51" t="str">
        <f>IF(I30=0,"",LOOKUP(I30,NOTES!$F$11:$F$22,NOTES!$I$11:$I$22))</f>
        <v/>
      </c>
      <c r="L30" s="145"/>
      <c r="M30" s="137"/>
      <c r="N30" s="6">
        <f t="shared" si="8"/>
        <v>0</v>
      </c>
      <c r="O30" s="6">
        <f t="shared" si="9"/>
        <v>0</v>
      </c>
      <c r="P30" s="53"/>
      <c r="Q30" s="7"/>
    </row>
    <row r="31" spans="1:17" s="10" customFormat="1" ht="15.6" x14ac:dyDescent="0.3">
      <c r="A31" s="337"/>
      <c r="B31" s="131">
        <f t="shared" ref="B31:B35" si="10">B30+1</f>
        <v>3</v>
      </c>
      <c r="C31" s="58" t="str">
        <f>'CE Program'!C31</f>
        <v>H/SS 3</v>
      </c>
      <c r="D31" s="58" t="str">
        <f>'CE Program'!D31</f>
        <v>---</v>
      </c>
      <c r="E31" s="58" t="str">
        <f>'CE Program'!E31</f>
        <v>See the H/SS List</v>
      </c>
      <c r="F31" s="58">
        <f>'CE Program'!F31</f>
        <v>3</v>
      </c>
      <c r="G31" s="58" t="str">
        <f>'CE Program'!G31</f>
        <v>F &amp; S</v>
      </c>
      <c r="H31" s="58" t="str">
        <f>'CE Program'!H31</f>
        <v xml:space="preserve"> ---</v>
      </c>
      <c r="I31" s="41"/>
      <c r="J31" s="55"/>
      <c r="K31" s="51" t="str">
        <f>IF(I31=0,"",LOOKUP(I31,NOTES!$F$11:$F$22,NOTES!$I$11:$I$22))</f>
        <v/>
      </c>
      <c r="L31" s="145"/>
      <c r="M31" s="137"/>
      <c r="N31" s="6">
        <f t="shared" si="8"/>
        <v>0</v>
      </c>
      <c r="O31" s="6">
        <f t="shared" si="9"/>
        <v>0</v>
      </c>
      <c r="P31" s="53"/>
      <c r="Q31" s="7"/>
    </row>
    <row r="32" spans="1:17" s="10" customFormat="1" ht="15.6" customHeight="1" x14ac:dyDescent="0.3">
      <c r="A32" s="337"/>
      <c r="B32" s="131">
        <f t="shared" si="10"/>
        <v>4</v>
      </c>
      <c r="C32" s="58" t="str">
        <f>'CE Program'!C32</f>
        <v>Math 2233</v>
      </c>
      <c r="D32" s="58">
        <f>'CE Program'!D32</f>
        <v>33</v>
      </c>
      <c r="E32" s="58" t="str">
        <f>'CE Program'!E32</f>
        <v>Multivariable Calculus</v>
      </c>
      <c r="F32" s="58">
        <f>'CE Program'!F32</f>
        <v>3</v>
      </c>
      <c r="G32" s="58" t="str">
        <f>'CE Program'!G32</f>
        <v>F &amp; S</v>
      </c>
      <c r="H32" s="58" t="str">
        <f>'CE Program'!H32</f>
        <v>Prerequisite: Math 1232</v>
      </c>
      <c r="I32" s="41"/>
      <c r="J32" s="55"/>
      <c r="K32" s="51" t="str">
        <f>IF(I32=0,"",LOOKUP(I32,NOTES!$F$11:$F$22,NOTES!$I$11:$I$22))</f>
        <v/>
      </c>
      <c r="L32" s="145"/>
      <c r="M32" s="137"/>
      <c r="N32" s="6">
        <f t="shared" si="8"/>
        <v>0</v>
      </c>
      <c r="O32" s="6">
        <f t="shared" si="9"/>
        <v>0</v>
      </c>
      <c r="P32" s="53"/>
      <c r="Q32" s="7"/>
    </row>
    <row r="33" spans="1:17" s="10" customFormat="1" ht="35.4" customHeight="1" x14ac:dyDescent="0.3">
      <c r="A33" s="337"/>
      <c r="B33" s="131">
        <f t="shared" si="10"/>
        <v>5</v>
      </c>
      <c r="C33" s="58" t="str">
        <f>'CE Program'!C33</f>
        <v>Phys 1022</v>
      </c>
      <c r="D33" s="58">
        <f>'CE Program'!D33</f>
        <v>22</v>
      </c>
      <c r="E33" s="58" t="str">
        <f>'CE Program'!E33</f>
        <v>University Physics II</v>
      </c>
      <c r="F33" s="58">
        <f>'CE Program'!F33</f>
        <v>4</v>
      </c>
      <c r="G33" s="58" t="str">
        <f>'CE Program'!G33</f>
        <v>F &amp; S</v>
      </c>
      <c r="H33" s="58" t="str">
        <f>'CE Program'!H33</f>
        <v>Prerequisites: PHYS 1021 or PHYS 1025; and MATH 1232. Credit cannot be earned for this course and PHYS 1026.</v>
      </c>
      <c r="I33" s="41"/>
      <c r="J33" s="55"/>
      <c r="K33" s="51" t="str">
        <f>IF(I33=0,"",LOOKUP(I33,NOTES!$F$11:$F$22,NOTES!$I$11:$I$22))</f>
        <v/>
      </c>
      <c r="L33" s="145"/>
      <c r="M33" s="137"/>
      <c r="N33" s="6">
        <f t="shared" si="8"/>
        <v>0</v>
      </c>
      <c r="O33" s="6">
        <f t="shared" si="9"/>
        <v>0</v>
      </c>
      <c r="P33" s="53"/>
      <c r="Q33" s="7"/>
    </row>
    <row r="34" spans="1:17" s="10" customFormat="1" ht="15.6" x14ac:dyDescent="0.3">
      <c r="A34" s="337"/>
      <c r="B34" s="131">
        <f t="shared" si="10"/>
        <v>6</v>
      </c>
      <c r="C34" s="58">
        <f>'CE Program'!C34</f>
        <v>0</v>
      </c>
      <c r="D34" s="58" t="str">
        <f>'CE Program'!D34</f>
        <v/>
      </c>
      <c r="E34" s="58" t="str">
        <f>'CE Program'!E34</f>
        <v/>
      </c>
      <c r="F34" s="58" t="str">
        <f>'CE Program'!F34</f>
        <v/>
      </c>
      <c r="G34" s="58" t="str">
        <f>'CE Program'!G34</f>
        <v/>
      </c>
      <c r="H34" s="58" t="str">
        <f>'CE Program'!H34</f>
        <v/>
      </c>
      <c r="I34" s="41"/>
      <c r="J34" s="55"/>
      <c r="K34" s="51" t="str">
        <f>IF(I34=0,"",LOOKUP(I34,NOTES!$F$11:$F$22,NOTES!$I$11:$I$22))</f>
        <v/>
      </c>
      <c r="L34" s="145"/>
      <c r="M34" s="137"/>
      <c r="N34" s="6">
        <f t="shared" si="8"/>
        <v>0</v>
      </c>
      <c r="O34" s="6">
        <f t="shared" si="9"/>
        <v>0</v>
      </c>
      <c r="P34" s="53"/>
      <c r="Q34" s="7"/>
    </row>
    <row r="35" spans="1:17" s="10" customFormat="1" ht="15.6" x14ac:dyDescent="0.3">
      <c r="A35" s="337"/>
      <c r="B35" s="131">
        <f t="shared" si="10"/>
        <v>7</v>
      </c>
      <c r="C35" s="58">
        <f>'CE Program'!C35</f>
        <v>0</v>
      </c>
      <c r="D35" s="58" t="str">
        <f>'CE Program'!D35</f>
        <v/>
      </c>
      <c r="E35" s="58" t="str">
        <f>'CE Program'!E35</f>
        <v/>
      </c>
      <c r="F35" s="58" t="str">
        <f>'CE Program'!F35</f>
        <v/>
      </c>
      <c r="G35" s="58" t="str">
        <f>'CE Program'!G35</f>
        <v/>
      </c>
      <c r="H35" s="58" t="str">
        <f>'CE Program'!H35</f>
        <v/>
      </c>
      <c r="I35" s="41"/>
      <c r="J35" s="55"/>
      <c r="K35" s="51" t="str">
        <f>IF(I35=0,"",LOOKUP(I35,NOTES!$F$11:$F$22,NOTES!$I$11:$I$22))</f>
        <v/>
      </c>
      <c r="L35" s="145"/>
      <c r="M35" s="137"/>
      <c r="N35" s="6">
        <f t="shared" si="8"/>
        <v>0</v>
      </c>
      <c r="O35" s="6">
        <f t="shared" si="9"/>
        <v>0</v>
      </c>
      <c r="P35" s="53"/>
      <c r="Q35" s="7"/>
    </row>
    <row r="36" spans="1:17" s="10" customFormat="1" ht="16.2" thickBot="1" x14ac:dyDescent="0.35">
      <c r="A36" s="337"/>
      <c r="B36" s="132">
        <f>B35+1</f>
        <v>8</v>
      </c>
      <c r="C36" s="58">
        <f>'CE Program'!C36</f>
        <v>0</v>
      </c>
      <c r="D36" s="58" t="str">
        <f>'CE Program'!D36</f>
        <v/>
      </c>
      <c r="E36" s="58" t="str">
        <f>'CE Program'!E36</f>
        <v/>
      </c>
      <c r="F36" s="58" t="str">
        <f>'CE Program'!F36</f>
        <v/>
      </c>
      <c r="G36" s="58" t="str">
        <f>'CE Program'!G36</f>
        <v/>
      </c>
      <c r="H36" s="58" t="str">
        <f>'CE Program'!H36</f>
        <v/>
      </c>
      <c r="I36" s="41"/>
      <c r="J36" s="55"/>
      <c r="K36" s="51" t="str">
        <f>IF(I36=0,"",LOOKUP(I36,NOTES!$F$11:$F$22,NOTES!$I$11:$I$22))</f>
        <v/>
      </c>
      <c r="L36" s="145"/>
      <c r="M36" s="137"/>
      <c r="N36" s="6">
        <f t="shared" si="8"/>
        <v>0</v>
      </c>
      <c r="O36" s="6">
        <f t="shared" si="9"/>
        <v>0</v>
      </c>
      <c r="P36" s="53"/>
      <c r="Q36" s="7"/>
    </row>
    <row r="37" spans="1:17" s="10" customFormat="1" ht="16.2" thickBot="1" x14ac:dyDescent="0.35">
      <c r="A37" s="337"/>
      <c r="B37" s="129"/>
      <c r="C37" s="130" t="str">
        <f>C28</f>
        <v>Semester</v>
      </c>
      <c r="D37" s="130">
        <f>D28+1</f>
        <v>4</v>
      </c>
      <c r="E37" s="130" t="str">
        <f>E28</f>
        <v>Total Credit Hours</v>
      </c>
      <c r="F37" s="130">
        <f>SUM(F38:F45)</f>
        <v>16</v>
      </c>
      <c r="G37" s="118" t="str">
        <f>G19</f>
        <v>SPRING</v>
      </c>
      <c r="H37" s="118">
        <f>H28+1</f>
        <v>2023</v>
      </c>
      <c r="I37" s="19"/>
      <c r="J37" s="20"/>
      <c r="K37" s="22">
        <f>IF(O37=0,0,ROUND(N37/O37,2))</f>
        <v>0</v>
      </c>
      <c r="L37" s="146"/>
      <c r="M37" s="138"/>
      <c r="N37" s="13">
        <f>SUM(N38:N45)</f>
        <v>0</v>
      </c>
      <c r="O37" s="14">
        <f t="shared" ref="O37" si="11">SUM(O38:O45)</f>
        <v>0</v>
      </c>
      <c r="P37" s="3"/>
      <c r="Q37" s="2"/>
    </row>
    <row r="38" spans="1:17" s="10" customFormat="1" ht="15.6" x14ac:dyDescent="0.3">
      <c r="A38" s="337"/>
      <c r="B38" s="131">
        <v>1</v>
      </c>
      <c r="C38" s="58" t="str">
        <f>'CE Program'!C38</f>
        <v>ApSc 2058</v>
      </c>
      <c r="D38" s="58" t="str">
        <f>'CE Program'!D38</f>
        <v>  058</v>
      </c>
      <c r="E38" s="58" t="str">
        <f>'CE Program'!E38</f>
        <v> Analytical Mechanics II (w 2-hr recitation)</v>
      </c>
      <c r="F38" s="58">
        <f>'CE Program'!F38</f>
        <v>3</v>
      </c>
      <c r="G38" s="58" t="str">
        <f>'CE Program'!G38</f>
        <v>F &amp; S</v>
      </c>
      <c r="H38" s="58" t="str">
        <f>'CE Program'!H38</f>
        <v>Prerequisite: ApSc 2057</v>
      </c>
      <c r="I38" s="41"/>
      <c r="J38" s="55"/>
      <c r="K38" s="50" t="str">
        <f>IF(I38=0,"",LOOKUP(I38,NOTES!$F$11:$F$22,NOTES!$I$11:$I$22))</f>
        <v/>
      </c>
      <c r="L38" s="144"/>
      <c r="M38" s="137"/>
      <c r="N38" s="6">
        <f t="shared" ref="N38:N45" si="12">IF(F38=0,0,IF(I38=0,0,K38*F38))</f>
        <v>0</v>
      </c>
      <c r="O38" s="6">
        <f t="shared" ref="O38:O45" si="13">IF(I38=0,0,F38)</f>
        <v>0</v>
      </c>
      <c r="P38" s="53"/>
      <c r="Q38" s="7"/>
    </row>
    <row r="39" spans="1:17" s="10" customFormat="1" ht="15.6" x14ac:dyDescent="0.3">
      <c r="A39" s="337"/>
      <c r="B39" s="131">
        <f>B38+1</f>
        <v>2</v>
      </c>
      <c r="C39" s="58" t="str">
        <f>'CE Program'!C39</f>
        <v>ApSc 3115</v>
      </c>
      <c r="D39" s="58">
        <f>'CE Program'!D39</f>
        <v>115</v>
      </c>
      <c r="E39" s="58" t="str">
        <f>'CE Program'!E39</f>
        <v>Engineering Analysis III</v>
      </c>
      <c r="F39" s="58">
        <f>'CE Program'!F39</f>
        <v>3</v>
      </c>
      <c r="G39" s="58" t="str">
        <f>'CE Program'!G39</f>
        <v>F &amp; S</v>
      </c>
      <c r="H39" s="58" t="str">
        <f>'CE Program'!H39</f>
        <v>---</v>
      </c>
      <c r="I39" s="41"/>
      <c r="J39" s="55"/>
      <c r="K39" s="51" t="str">
        <f>IF(I39=0,"",LOOKUP(I39,NOTES!$F$11:$F$22,NOTES!$I$11:$I$22))</f>
        <v/>
      </c>
      <c r="L39" s="145"/>
      <c r="M39" s="137"/>
      <c r="N39" s="6">
        <f t="shared" si="12"/>
        <v>0</v>
      </c>
      <c r="O39" s="6">
        <f t="shared" si="13"/>
        <v>0</v>
      </c>
      <c r="P39" s="53"/>
      <c r="Q39" s="7"/>
    </row>
    <row r="40" spans="1:17" s="10" customFormat="1" ht="15.6" x14ac:dyDescent="0.3">
      <c r="A40" s="337"/>
      <c r="B40" s="131">
        <f t="shared" ref="B40:B42" si="14">B39+1</f>
        <v>3</v>
      </c>
      <c r="C40" s="58" t="str">
        <f>'CE Program'!C40</f>
        <v>CE 1020</v>
      </c>
      <c r="D40" s="58" t="str">
        <f>'CE Program'!D40</f>
        <v>---</v>
      </c>
      <c r="E40" s="58" t="str">
        <f>'CE Program'!E40</f>
        <v>Introduction to a Sustainable World</v>
      </c>
      <c r="F40" s="58">
        <f>'CE Program'!F40</f>
        <v>1</v>
      </c>
      <c r="G40" s="58" t="str">
        <f>'CE Program'!G40</f>
        <v>S</v>
      </c>
      <c r="H40" s="58" t="str">
        <f>'CE Program'!H40</f>
        <v>None</v>
      </c>
      <c r="I40" s="41"/>
      <c r="J40" s="55"/>
      <c r="K40" s="51" t="str">
        <f>IF(I40=0,"",LOOKUP(I40,NOTES!$F$11:$F$22,NOTES!$I$11:$I$22))</f>
        <v/>
      </c>
      <c r="L40" s="145"/>
      <c r="M40" s="137"/>
      <c r="N40" s="6">
        <f t="shared" si="12"/>
        <v>0</v>
      </c>
      <c r="O40" s="6">
        <f t="shared" si="13"/>
        <v>0</v>
      </c>
      <c r="P40" s="53"/>
      <c r="Q40" s="7"/>
    </row>
    <row r="41" spans="1:17" s="10" customFormat="1" ht="15.6" customHeight="1" x14ac:dyDescent="0.3">
      <c r="A41" s="337"/>
      <c r="B41" s="131">
        <f t="shared" si="14"/>
        <v>4</v>
      </c>
      <c r="C41" s="58" t="str">
        <f>'CE Program'!C41</f>
        <v>CE 2210</v>
      </c>
      <c r="D41" s="58" t="str">
        <f>'CE Program'!D41</f>
        <v>  117</v>
      </c>
      <c r="E41" s="58" t="str">
        <f>'CE Program'!E41</f>
        <v> Engineering Computations (w 2-hr recitation)</v>
      </c>
      <c r="F41" s="58">
        <f>'CE Program'!F41</f>
        <v>3</v>
      </c>
      <c r="G41" s="58" t="str">
        <f>'CE Program'!G41</f>
        <v>S</v>
      </c>
      <c r="H41" s="58" t="str">
        <f>'CE Program'!H41</f>
        <v>Prerequisite: ApSc 2113, CSCI 1121</v>
      </c>
      <c r="I41" s="41"/>
      <c r="J41" s="55"/>
      <c r="K41" s="51" t="str">
        <f>IF(I41=0,"",LOOKUP(I41,NOTES!$F$11:$F$22,NOTES!$I$11:$I$22))</f>
        <v/>
      </c>
      <c r="L41" s="145"/>
      <c r="M41" s="137"/>
      <c r="N41" s="6">
        <f t="shared" si="12"/>
        <v>0</v>
      </c>
      <c r="O41" s="6">
        <f t="shared" si="13"/>
        <v>0</v>
      </c>
      <c r="P41" s="53"/>
      <c r="Q41" s="7"/>
    </row>
    <row r="42" spans="1:17" s="10" customFormat="1" ht="15.6" x14ac:dyDescent="0.3">
      <c r="A42" s="337"/>
      <c r="B42" s="131">
        <f t="shared" si="14"/>
        <v>5</v>
      </c>
      <c r="C42" s="58" t="str">
        <f>'CE Program'!C42</f>
        <v>CE 2220</v>
      </c>
      <c r="D42" s="58" t="str">
        <f>'CE Program'!D42</f>
        <v>  120</v>
      </c>
      <c r="E42" s="58" t="str">
        <f>'CE Program'!E42</f>
        <v> Intro to Mechanics of Solids (with Recitation Session)</v>
      </c>
      <c r="F42" s="58">
        <f>'CE Program'!F42</f>
        <v>3</v>
      </c>
      <c r="G42" s="58" t="str">
        <f>'CE Program'!G42</f>
        <v>F &amp; S</v>
      </c>
      <c r="H42" s="58" t="str">
        <f>'CE Program'!H42</f>
        <v>Prerequisite: ApSc 2057, ApSc 2113</v>
      </c>
      <c r="I42" s="41"/>
      <c r="J42" s="55"/>
      <c r="K42" s="51" t="str">
        <f>IF(I42=0,"",LOOKUP(I42,NOTES!$F$11:$F$22,NOTES!$I$11:$I$22))</f>
        <v/>
      </c>
      <c r="L42" s="145"/>
      <c r="M42" s="137"/>
      <c r="N42" s="6">
        <f t="shared" si="12"/>
        <v>0</v>
      </c>
      <c r="O42" s="6">
        <f t="shared" si="13"/>
        <v>0</v>
      </c>
      <c r="P42" s="53"/>
      <c r="Q42" s="7"/>
    </row>
    <row r="43" spans="1:17" s="10" customFormat="1" ht="15.6" x14ac:dyDescent="0.3">
      <c r="A43" s="337"/>
      <c r="B43" s="131">
        <f>B42+1</f>
        <v>6</v>
      </c>
      <c r="C43" s="58" t="str">
        <f>'CE Program'!C43</f>
        <v>CE 2710</v>
      </c>
      <c r="D43" s="58" t="str">
        <f>'CE Program'!D43</f>
        <v>  170</v>
      </c>
      <c r="E43" s="58" t="str">
        <f>'CE Program'!E43</f>
        <v> Intro to Transportation Engine</v>
      </c>
      <c r="F43" s="58">
        <f>'CE Program'!F43</f>
        <v>3</v>
      </c>
      <c r="G43" s="58" t="str">
        <f>'CE Program'!G43</f>
        <v>S</v>
      </c>
      <c r="H43" s="58" t="str">
        <f>'CE Program'!H43</f>
        <v>Prerequisite: Math 2233</v>
      </c>
      <c r="I43" s="41"/>
      <c r="J43" s="55"/>
      <c r="K43" s="51" t="str">
        <f>IF(I43=0,"",LOOKUP(I43,NOTES!$F$11:$F$22,NOTES!$I$11:$I$22))</f>
        <v/>
      </c>
      <c r="L43" s="145"/>
      <c r="M43" s="137"/>
      <c r="N43" s="6">
        <f t="shared" si="12"/>
        <v>0</v>
      </c>
      <c r="O43" s="6">
        <f t="shared" si="13"/>
        <v>0</v>
      </c>
      <c r="P43" s="53"/>
      <c r="Q43" s="7"/>
    </row>
    <row r="44" spans="1:17" s="10" customFormat="1" ht="15.6" x14ac:dyDescent="0.3">
      <c r="A44" s="337"/>
      <c r="B44" s="131">
        <f>B43+1</f>
        <v>7</v>
      </c>
      <c r="C44" s="58">
        <f>'CE Program'!C44</f>
        <v>0</v>
      </c>
      <c r="D44" s="58" t="str">
        <f>'CE Program'!D44</f>
        <v/>
      </c>
      <c r="E44" s="58" t="str">
        <f>'CE Program'!E44</f>
        <v/>
      </c>
      <c r="F44" s="58" t="str">
        <f>'CE Program'!F44</f>
        <v/>
      </c>
      <c r="G44" s="58" t="str">
        <f>'CE Program'!G44</f>
        <v/>
      </c>
      <c r="H44" s="58" t="str">
        <f>'CE Program'!H44</f>
        <v/>
      </c>
      <c r="I44" s="41"/>
      <c r="J44" s="55"/>
      <c r="K44" s="51" t="str">
        <f>IF(I44=0,"",LOOKUP(I44,NOTES!$F$11:$F$22,NOTES!$I$11:$I$22))</f>
        <v/>
      </c>
      <c r="L44" s="145"/>
      <c r="M44" s="137"/>
      <c r="N44" s="6">
        <f t="shared" si="12"/>
        <v>0</v>
      </c>
      <c r="O44" s="6">
        <f t="shared" si="13"/>
        <v>0</v>
      </c>
      <c r="P44" s="53"/>
      <c r="Q44" s="7"/>
    </row>
    <row r="45" spans="1:17" s="10" customFormat="1" ht="16.2" thickBot="1" x14ac:dyDescent="0.35">
      <c r="A45" s="338"/>
      <c r="B45" s="132">
        <f>B44+1</f>
        <v>8</v>
      </c>
      <c r="C45" s="58">
        <f>'CE Program'!C45</f>
        <v>0</v>
      </c>
      <c r="D45" s="58" t="str">
        <f>'CE Program'!D45</f>
        <v/>
      </c>
      <c r="E45" s="58" t="str">
        <f>'CE Program'!E45</f>
        <v/>
      </c>
      <c r="F45" s="58" t="str">
        <f>'CE Program'!F45</f>
        <v/>
      </c>
      <c r="G45" s="58" t="str">
        <f>'CE Program'!G45</f>
        <v/>
      </c>
      <c r="H45" s="58" t="str">
        <f>'CE Program'!H45</f>
        <v/>
      </c>
      <c r="I45" s="41"/>
      <c r="J45" s="55"/>
      <c r="K45" s="51" t="str">
        <f>IF(I45=0,"",LOOKUP(I45,NOTES!$F$11:$F$22,NOTES!$I$11:$I$22))</f>
        <v/>
      </c>
      <c r="L45" s="145"/>
      <c r="M45" s="137"/>
      <c r="N45" s="6">
        <f t="shared" si="12"/>
        <v>0</v>
      </c>
      <c r="O45" s="6">
        <f t="shared" si="13"/>
        <v>0</v>
      </c>
      <c r="P45" s="53"/>
      <c r="Q45" s="7"/>
    </row>
    <row r="46" spans="1:17" s="10" customFormat="1" ht="16.5" customHeight="1" thickBot="1" x14ac:dyDescent="0.35">
      <c r="A46" s="336" t="s">
        <v>699</v>
      </c>
      <c r="B46" s="129"/>
      <c r="C46" s="130" t="str">
        <f>C37</f>
        <v>Semester</v>
      </c>
      <c r="D46" s="130">
        <f>D37+1</f>
        <v>5</v>
      </c>
      <c r="E46" s="130" t="str">
        <f>E37</f>
        <v>Total Credit Hours</v>
      </c>
      <c r="F46" s="130">
        <f>SUM(F47:F54)</f>
        <v>16</v>
      </c>
      <c r="G46" s="118" t="str">
        <f>G28</f>
        <v>FALL</v>
      </c>
      <c r="H46" s="118">
        <f>H37</f>
        <v>2023</v>
      </c>
      <c r="I46" s="19"/>
      <c r="J46" s="20"/>
      <c r="K46" s="22">
        <f>IF(O46=0,0,ROUND(N46/O46,2))</f>
        <v>0</v>
      </c>
      <c r="L46" s="146"/>
      <c r="M46" s="138"/>
      <c r="N46" s="13">
        <f t="shared" ref="N46:O46" si="15">SUM(N47:N54)</f>
        <v>0</v>
      </c>
      <c r="O46" s="14">
        <f t="shared" si="15"/>
        <v>0</v>
      </c>
      <c r="P46" s="3"/>
      <c r="Q46" s="2"/>
    </row>
    <row r="47" spans="1:17" s="10" customFormat="1" ht="15.6" x14ac:dyDescent="0.3">
      <c r="A47" s="337"/>
      <c r="B47" s="131">
        <v>1</v>
      </c>
      <c r="C47" s="58" t="str">
        <f>'CE Program'!C47</f>
        <v>CE 3110W</v>
      </c>
      <c r="D47" s="58" t="str">
        <f>'CE Program'!D47</f>
        <v>  166</v>
      </c>
      <c r="E47" s="58" t="str">
        <f>'CE Program'!E47</f>
        <v> Materials Engineering</v>
      </c>
      <c r="F47" s="58">
        <f>'CE Program'!F47</f>
        <v>2</v>
      </c>
      <c r="G47" s="58" t="str">
        <f>'CE Program'!G47</f>
        <v>F</v>
      </c>
      <c r="H47" s="58" t="str">
        <f>'CE Program'!H47</f>
        <v xml:space="preserve">Prerequisite: CHEM 1111, CE 2220 </v>
      </c>
      <c r="I47" s="41"/>
      <c r="J47" s="55"/>
      <c r="K47" s="50" t="str">
        <f>IF(I47=0,"",LOOKUP(I47,NOTES!$F$11:$F$22,NOTES!$I$11:$I$22))</f>
        <v/>
      </c>
      <c r="L47" s="144"/>
      <c r="M47" s="137"/>
      <c r="N47" s="6">
        <f t="shared" ref="N47:N54" si="16">IF(F47=0,0,IF(I47=0,0,K47*F47))</f>
        <v>0</v>
      </c>
      <c r="O47" s="6">
        <f t="shared" ref="O47:O54" si="17">IF(I47=0,0,F47)</f>
        <v>0</v>
      </c>
      <c r="P47" s="53"/>
      <c r="Q47" s="7"/>
    </row>
    <row r="48" spans="1:17" s="10" customFormat="1" ht="15.6" x14ac:dyDescent="0.3">
      <c r="A48" s="337"/>
      <c r="B48" s="131">
        <f>B47+1</f>
        <v>2</v>
      </c>
      <c r="C48" s="58" t="str">
        <f>'CE Program'!C48</f>
        <v>CE 3111W</v>
      </c>
      <c r="D48" s="58" t="str">
        <f>'CE Program'!D48</f>
        <v>  167W</v>
      </c>
      <c r="E48" s="58" t="str">
        <f>'CE Program'!E48</f>
        <v> Mechanics of Materials Lab (WID)</v>
      </c>
      <c r="F48" s="58">
        <f>'CE Program'!F48</f>
        <v>1</v>
      </c>
      <c r="G48" s="58" t="str">
        <f>'CE Program'!G48</f>
        <v>F</v>
      </c>
      <c r="H48" s="58" t="str">
        <f>'CE Program'!H48</f>
        <v>Prerequisite or corequisite: CE3110W</v>
      </c>
      <c r="I48" s="41"/>
      <c r="J48" s="55"/>
      <c r="K48" s="51" t="str">
        <f>IF(I48=0,"",LOOKUP(I48,NOTES!$F$11:$F$22,NOTES!$I$11:$I$22))</f>
        <v/>
      </c>
      <c r="L48" s="145"/>
      <c r="M48" s="137"/>
      <c r="N48" s="6">
        <f t="shared" si="16"/>
        <v>0</v>
      </c>
      <c r="O48" s="6">
        <f t="shared" si="17"/>
        <v>0</v>
      </c>
      <c r="P48" s="53"/>
      <c r="Q48" s="7"/>
    </row>
    <row r="49" spans="1:17" s="10" customFormat="1" ht="15.6" x14ac:dyDescent="0.3">
      <c r="A49" s="337"/>
      <c r="B49" s="131">
        <f t="shared" ref="B49:B51" si="18">B48+1</f>
        <v>3</v>
      </c>
      <c r="C49" s="58" t="str">
        <f>'CE Program'!C49</f>
        <v>CE 3250</v>
      </c>
      <c r="D49" s="58" t="str">
        <f>'CE Program'!D49</f>
        <v>---</v>
      </c>
      <c r="E49" s="58" t="str">
        <f>'CE Program'!E49</f>
        <v> Structural Analysis (w 2-hr recitation)</v>
      </c>
      <c r="F49" s="58">
        <f>'CE Program'!F49</f>
        <v>3</v>
      </c>
      <c r="G49" s="58" t="str">
        <f>'CE Program'!G49</f>
        <v>S</v>
      </c>
      <c r="H49" s="58" t="str">
        <f>'CE Program'!H49</f>
        <v>Prerequisite: CE 2210, CE 2220</v>
      </c>
      <c r="I49" s="41"/>
      <c r="J49" s="55"/>
      <c r="K49" s="51" t="str">
        <f>IF(I49=0,"",LOOKUP(I49,NOTES!$F$11:$F$22,NOTES!$I$11:$I$22))</f>
        <v/>
      </c>
      <c r="L49" s="145"/>
      <c r="M49" s="137"/>
      <c r="N49" s="6">
        <f t="shared" si="16"/>
        <v>0</v>
      </c>
      <c r="O49" s="6">
        <f t="shared" si="17"/>
        <v>0</v>
      </c>
      <c r="P49" s="53"/>
      <c r="Q49" s="7"/>
    </row>
    <row r="50" spans="1:17" s="10" customFormat="1" ht="15.6" customHeight="1" x14ac:dyDescent="0.3">
      <c r="A50" s="337"/>
      <c r="B50" s="131">
        <f t="shared" si="18"/>
        <v>4</v>
      </c>
      <c r="C50" s="58" t="str">
        <f>'CE Program'!C50</f>
        <v>CE 3604</v>
      </c>
      <c r="D50" s="58" t="str">
        <f>'CE Program'!D50</f>
        <v>  195</v>
      </c>
      <c r="E50" s="58" t="str">
        <f>'CE Program'!E50</f>
        <v> Physical Hydrology (Cross Listed CE 6604)</v>
      </c>
      <c r="F50" s="58">
        <f>'CE Program'!F50</f>
        <v>3</v>
      </c>
      <c r="G50" s="58" t="str">
        <f>'CE Program'!G50</f>
        <v>F</v>
      </c>
      <c r="H50" s="58" t="str">
        <f>'CE Program'!H50</f>
        <v>Prerequisite: ApSc 3115, CoPrerequisite: MAE 3216
Credit cannot be earned for this course and CE 6604</v>
      </c>
      <c r="I50" s="41"/>
      <c r="J50" s="55"/>
      <c r="K50" s="51" t="str">
        <f>IF(I50=0,"",LOOKUP(I50,NOTES!$F$11:$F$22,NOTES!$I$11:$I$22))</f>
        <v/>
      </c>
      <c r="L50" s="145"/>
      <c r="M50" s="137"/>
      <c r="N50" s="6">
        <f t="shared" si="16"/>
        <v>0</v>
      </c>
      <c r="O50" s="6">
        <f t="shared" si="17"/>
        <v>0</v>
      </c>
      <c r="P50" s="53"/>
      <c r="Q50" s="7"/>
    </row>
    <row r="51" spans="1:17" s="10" customFormat="1" ht="18" customHeight="1" x14ac:dyDescent="0.3">
      <c r="A51" s="337"/>
      <c r="B51" s="131">
        <f t="shared" si="18"/>
        <v>5</v>
      </c>
      <c r="C51" s="58" t="str">
        <f>'CE Program'!C51</f>
        <v>H/SS 4</v>
      </c>
      <c r="D51" s="58" t="str">
        <f>'CE Program'!D51</f>
        <v>---</v>
      </c>
      <c r="E51" s="58" t="str">
        <f>'CE Program'!E51</f>
        <v>See the H/SS List</v>
      </c>
      <c r="F51" s="58">
        <f>'CE Program'!F51</f>
        <v>3</v>
      </c>
      <c r="G51" s="58" t="str">
        <f>'CE Program'!G51</f>
        <v>F &amp; S</v>
      </c>
      <c r="H51" s="58" t="str">
        <f>'CE Program'!H51</f>
        <v xml:space="preserve"> ---</v>
      </c>
      <c r="I51" s="41"/>
      <c r="J51" s="55"/>
      <c r="K51" s="51" t="str">
        <f>IF(I51=0,"",LOOKUP(I51,NOTES!$F$11:$F$22,NOTES!$I$11:$I$22))</f>
        <v/>
      </c>
      <c r="L51" s="145"/>
      <c r="M51" s="137"/>
      <c r="N51" s="6">
        <f t="shared" si="16"/>
        <v>0</v>
      </c>
      <c r="O51" s="6">
        <f t="shared" si="17"/>
        <v>0</v>
      </c>
      <c r="P51" s="53"/>
      <c r="Q51" s="7"/>
    </row>
    <row r="52" spans="1:17" s="10" customFormat="1" ht="15.6" x14ac:dyDescent="0.3">
      <c r="A52" s="337"/>
      <c r="B52" s="131">
        <f>B51+1</f>
        <v>6</v>
      </c>
      <c r="C52" s="58" t="str">
        <f>'CE Program'!C52</f>
        <v>MAE 3126</v>
      </c>
      <c r="D52" s="58">
        <f>'CE Program'!D52</f>
        <v>126</v>
      </c>
      <c r="E52" s="58" t="str">
        <f>'CE Program'!E52</f>
        <v>Fluid Mechanics</v>
      </c>
      <c r="F52" s="58">
        <f>'CE Program'!F52</f>
        <v>3</v>
      </c>
      <c r="G52" s="58" t="str">
        <f>'CE Program'!G52</f>
        <v>F</v>
      </c>
      <c r="H52" s="58" t="str">
        <f>'CE Program'!H52</f>
        <v>Prerequisite: ApSc 2058</v>
      </c>
      <c r="I52" s="41"/>
      <c r="J52" s="55"/>
      <c r="K52" s="51" t="str">
        <f>IF(I52=0,"",LOOKUP(I52,NOTES!$F$11:$F$22,NOTES!$I$11:$I$22))</f>
        <v/>
      </c>
      <c r="L52" s="145"/>
      <c r="M52" s="137"/>
      <c r="N52" s="6">
        <f t="shared" si="16"/>
        <v>0</v>
      </c>
      <c r="O52" s="6">
        <f t="shared" si="17"/>
        <v>0</v>
      </c>
      <c r="P52" s="53"/>
      <c r="Q52" s="7"/>
    </row>
    <row r="53" spans="1:17" s="10" customFormat="1" ht="15.6" x14ac:dyDescent="0.3">
      <c r="A53" s="337"/>
      <c r="B53" s="131">
        <f>B52+1</f>
        <v>7</v>
      </c>
      <c r="C53" s="58" t="str">
        <f>'CE Program'!C53</f>
        <v>MAE 3127</v>
      </c>
      <c r="D53" s="58" t="str">
        <f>'CE Program'!D53</f>
        <v>---</v>
      </c>
      <c r="E53" s="58" t="str">
        <f>'CE Program'!E53</f>
        <v>Fluid Mechanics Lab</v>
      </c>
      <c r="F53" s="58">
        <f>'CE Program'!F53</f>
        <v>1</v>
      </c>
      <c r="G53" s="58" t="str">
        <f>'CE Program'!G53</f>
        <v>F</v>
      </c>
      <c r="H53" s="58" t="str">
        <f>'CE Program'!H53</f>
        <v>Prerequisites: APSC 2058. Corequisites: MAE 3126.</v>
      </c>
      <c r="I53" s="41"/>
      <c r="J53" s="55"/>
      <c r="K53" s="51" t="str">
        <f>IF(I53=0,"",LOOKUP(I53,NOTES!$F$11:$F$22,NOTES!$I$11:$I$22))</f>
        <v/>
      </c>
      <c r="L53" s="145"/>
      <c r="M53" s="137"/>
      <c r="N53" s="6">
        <f t="shared" si="16"/>
        <v>0</v>
      </c>
      <c r="O53" s="6">
        <f t="shared" si="17"/>
        <v>0</v>
      </c>
      <c r="P53" s="53"/>
      <c r="Q53" s="7"/>
    </row>
    <row r="54" spans="1:17" s="10" customFormat="1" ht="16.2" thickBot="1" x14ac:dyDescent="0.35">
      <c r="A54" s="337"/>
      <c r="B54" s="132">
        <f>B53+1</f>
        <v>8</v>
      </c>
      <c r="C54" s="58">
        <f>'CE Program'!C54</f>
        <v>0</v>
      </c>
      <c r="D54" s="58" t="str">
        <f>'CE Program'!D54</f>
        <v/>
      </c>
      <c r="E54" s="58" t="str">
        <f>'CE Program'!E54</f>
        <v/>
      </c>
      <c r="F54" s="58" t="str">
        <f>'CE Program'!F54</f>
        <v/>
      </c>
      <c r="G54" s="58" t="str">
        <f>'CE Program'!G54</f>
        <v/>
      </c>
      <c r="H54" s="58" t="str">
        <f>'CE Program'!H54</f>
        <v/>
      </c>
      <c r="I54" s="41"/>
      <c r="J54" s="55"/>
      <c r="K54" s="51" t="str">
        <f>IF(I54=0,"",LOOKUP(I54,NOTES!$F$11:$F$22,NOTES!$I$11:$I$22))</f>
        <v/>
      </c>
      <c r="L54" s="145"/>
      <c r="M54" s="137"/>
      <c r="N54" s="6">
        <f t="shared" si="16"/>
        <v>0</v>
      </c>
      <c r="O54" s="6">
        <f t="shared" si="17"/>
        <v>0</v>
      </c>
      <c r="P54" s="53"/>
      <c r="Q54" s="7"/>
    </row>
    <row r="55" spans="1:17" s="10" customFormat="1" ht="16.2" thickBot="1" x14ac:dyDescent="0.35">
      <c r="A55" s="337"/>
      <c r="B55" s="129"/>
      <c r="C55" s="130" t="str">
        <f>C46</f>
        <v>Semester</v>
      </c>
      <c r="D55" s="130">
        <f>D46+1</f>
        <v>6</v>
      </c>
      <c r="E55" s="130" t="str">
        <f>E46</f>
        <v>Total Credit Hours</v>
      </c>
      <c r="F55" s="130">
        <f>SUM(F56:F63)</f>
        <v>15</v>
      </c>
      <c r="G55" s="118" t="str">
        <f>G37</f>
        <v>SPRING</v>
      </c>
      <c r="H55" s="118">
        <f>H46+1</f>
        <v>2024</v>
      </c>
      <c r="I55" s="19"/>
      <c r="J55" s="20"/>
      <c r="K55" s="22">
        <f>IF(O55=0,0,ROUND(N55/O55,2))</f>
        <v>0</v>
      </c>
      <c r="L55" s="146"/>
      <c r="M55" s="138"/>
      <c r="N55" s="13">
        <f t="shared" ref="N55:O55" si="19">SUM(N56:N63)</f>
        <v>0</v>
      </c>
      <c r="O55" s="14">
        <f t="shared" si="19"/>
        <v>0</v>
      </c>
      <c r="P55" s="3"/>
      <c r="Q55" s="2"/>
    </row>
    <row r="56" spans="1:17" s="10" customFormat="1" ht="15.6" x14ac:dyDescent="0.3">
      <c r="A56" s="337"/>
      <c r="B56" s="131">
        <v>1</v>
      </c>
      <c r="C56" s="58" t="str">
        <f>'CE Program'!C56</f>
        <v>CE 3310</v>
      </c>
      <c r="D56" s="58" t="str">
        <f>'CE Program'!D56</f>
        <v>  192</v>
      </c>
      <c r="E56" s="58" t="str">
        <f>'CE Program'!E56</f>
        <v> Reinforced Concrete Structures</v>
      </c>
      <c r="F56" s="58">
        <f>'CE Program'!F56</f>
        <v>3</v>
      </c>
      <c r="G56" s="58" t="str">
        <f>'CE Program'!G56</f>
        <v>S</v>
      </c>
      <c r="H56" s="58" t="str">
        <f>'CE Program'!H56</f>
        <v>Prerequisite: CE 3250</v>
      </c>
      <c r="I56" s="41"/>
      <c r="J56" s="55"/>
      <c r="K56" s="50" t="str">
        <f>IF(I56=0,"",LOOKUP(I56,NOTES!$F$11:$F$22,NOTES!$I$11:$I$22))</f>
        <v/>
      </c>
      <c r="L56" s="144"/>
      <c r="M56" s="137"/>
      <c r="N56" s="6">
        <f t="shared" ref="N56:N63" si="20">IF(F56=0,0,IF(I56=0,0,K56*F56))</f>
        <v>0</v>
      </c>
      <c r="O56" s="6">
        <f t="shared" ref="O56:O63" si="21">IF(I56=0,0,F56)</f>
        <v>0</v>
      </c>
      <c r="P56" s="53"/>
      <c r="Q56" s="7"/>
    </row>
    <row r="57" spans="1:17" s="10" customFormat="1" ht="15.6" x14ac:dyDescent="0.3">
      <c r="A57" s="337"/>
      <c r="B57" s="131">
        <f>B56+1</f>
        <v>2</v>
      </c>
      <c r="C57" s="58" t="str">
        <f>'CE Program'!C57</f>
        <v>CE 3311</v>
      </c>
      <c r="D57" s="58" t="str">
        <f>'CE Program'!D57</f>
        <v>---</v>
      </c>
      <c r="E57" s="58" t="str">
        <f>'CE Program'!E57</f>
        <v> Reinforced Concrete Project</v>
      </c>
      <c r="F57" s="58">
        <f>'CE Program'!F57</f>
        <v>1</v>
      </c>
      <c r="G57" s="58" t="str">
        <f>'CE Program'!G57</f>
        <v>S</v>
      </c>
      <c r="H57" s="58" t="str">
        <f>'CE Program'!H57</f>
        <v>Corequisite: CE 3310</v>
      </c>
      <c r="I57" s="41"/>
      <c r="J57" s="55"/>
      <c r="K57" s="51" t="str">
        <f>IF(I57=0,"",LOOKUP(I57,NOTES!$F$11:$F$22,NOTES!$I$11:$I$22))</f>
        <v/>
      </c>
      <c r="L57" s="145"/>
      <c r="M57" s="137"/>
      <c r="N57" s="6">
        <f t="shared" si="20"/>
        <v>0</v>
      </c>
      <c r="O57" s="6">
        <f t="shared" si="21"/>
        <v>0</v>
      </c>
      <c r="P57" s="53"/>
      <c r="Q57" s="7"/>
    </row>
    <row r="58" spans="1:17" s="10" customFormat="1" ht="15.6" x14ac:dyDescent="0.3">
      <c r="A58" s="337"/>
      <c r="B58" s="131">
        <f t="shared" ref="B58:B60" si="22">B57+1</f>
        <v>3</v>
      </c>
      <c r="C58" s="58" t="str">
        <f>'CE Program'!C58</f>
        <v>CE 3520</v>
      </c>
      <c r="D58" s="58" t="str">
        <f>'CE Program'!D58</f>
        <v>  194</v>
      </c>
      <c r="E58" s="58" t="str">
        <f>'CE Program'!E58</f>
        <v> Envir Eng I:Water Resourc&amp;Qual</v>
      </c>
      <c r="F58" s="58">
        <f>'CE Program'!F58</f>
        <v>3</v>
      </c>
      <c r="G58" s="58" t="str">
        <f>'CE Program'!G58</f>
        <v>S</v>
      </c>
      <c r="H58" s="58" t="str">
        <f>'CE Program'!H58</f>
        <v>Prerequisite: CHEM 1111, MAE 3126</v>
      </c>
      <c r="I58" s="41"/>
      <c r="J58" s="55"/>
      <c r="K58" s="51" t="str">
        <f>IF(I58=0,"",LOOKUP(I58,NOTES!$F$11:$F$22,NOTES!$I$11:$I$22))</f>
        <v/>
      </c>
      <c r="L58" s="145"/>
      <c r="M58" s="137"/>
      <c r="N58" s="6">
        <f t="shared" si="20"/>
        <v>0</v>
      </c>
      <c r="O58" s="6">
        <f t="shared" si="21"/>
        <v>0</v>
      </c>
      <c r="P58" s="53"/>
      <c r="Q58" s="7"/>
    </row>
    <row r="59" spans="1:17" s="10" customFormat="1" ht="15.6" customHeight="1" x14ac:dyDescent="0.3">
      <c r="A59" s="337"/>
      <c r="B59" s="131">
        <f t="shared" si="22"/>
        <v>4</v>
      </c>
      <c r="C59" s="58" t="str">
        <f>'CE Program'!C59</f>
        <v>CE 3521</v>
      </c>
      <c r="D59" s="58" t="str">
        <f>'CE Program'!D59</f>
        <v>  189</v>
      </c>
      <c r="E59" s="58" t="str">
        <f>'CE Program'!E59</f>
        <v> Environmental Engineering Lab</v>
      </c>
      <c r="F59" s="58">
        <f>'CE Program'!F59</f>
        <v>1</v>
      </c>
      <c r="G59" s="58" t="str">
        <f>'CE Program'!G59</f>
        <v>S</v>
      </c>
      <c r="H59" s="58" t="str">
        <f>'CE Program'!H59</f>
        <v xml:space="preserve"> Corequisite: CE 3520</v>
      </c>
      <c r="I59" s="41"/>
      <c r="J59" s="55"/>
      <c r="K59" s="51" t="str">
        <f>IF(I59=0,"",LOOKUP(I59,NOTES!$F$11:$F$22,NOTES!$I$11:$I$22))</f>
        <v/>
      </c>
      <c r="L59" s="145"/>
      <c r="M59" s="137"/>
      <c r="N59" s="6">
        <f t="shared" si="20"/>
        <v>0</v>
      </c>
      <c r="O59" s="6">
        <f t="shared" si="21"/>
        <v>0</v>
      </c>
      <c r="P59" s="53"/>
      <c r="Q59" s="7"/>
    </row>
    <row r="60" spans="1:17" s="10" customFormat="1" ht="15.6" x14ac:dyDescent="0.3">
      <c r="A60" s="337"/>
      <c r="B60" s="131">
        <f t="shared" si="22"/>
        <v>5</v>
      </c>
      <c r="C60" s="58" t="str">
        <f>'CE Program'!C60</f>
        <v>CE 3610</v>
      </c>
      <c r="D60" s="58" t="str">
        <f>'CE Program'!D60</f>
        <v>  193</v>
      </c>
      <c r="E60" s="58" t="str">
        <f>'CE Program'!E60</f>
        <v> Hydraulics of Open Channel Flow</v>
      </c>
      <c r="F60" s="58">
        <f>'CE Program'!F60</f>
        <v>3</v>
      </c>
      <c r="G60" s="58" t="str">
        <f>'CE Program'!G60</f>
        <v>S</v>
      </c>
      <c r="H60" s="58" t="str">
        <f>'CE Program'!H60</f>
        <v>Prerequisite: MAE 3126</v>
      </c>
      <c r="I60" s="41"/>
      <c r="J60" s="55"/>
      <c r="K60" s="51" t="str">
        <f>IF(I60=0,"",LOOKUP(I60,NOTES!$F$11:$F$22,NOTES!$I$11:$I$22))</f>
        <v/>
      </c>
      <c r="L60" s="145"/>
      <c r="M60" s="137"/>
      <c r="N60" s="6">
        <f t="shared" si="20"/>
        <v>0</v>
      </c>
      <c r="O60" s="6">
        <f t="shared" si="21"/>
        <v>0</v>
      </c>
      <c r="P60" s="53"/>
      <c r="Q60" s="7"/>
    </row>
    <row r="61" spans="1:17" s="10" customFormat="1" ht="15.6" x14ac:dyDescent="0.3">
      <c r="A61" s="337"/>
      <c r="B61" s="131">
        <f>B60+1</f>
        <v>6</v>
      </c>
      <c r="C61" s="58" t="str">
        <f>'CE Program'!C61</f>
        <v>CE 3611</v>
      </c>
      <c r="D61" s="58" t="str">
        <f>'CE Program'!D61</f>
        <v>  188</v>
      </c>
      <c r="E61" s="58" t="str">
        <f>'CE Program'!E61</f>
        <v> Hydraulics Laboratory</v>
      </c>
      <c r="F61" s="58">
        <f>'CE Program'!F61</f>
        <v>1</v>
      </c>
      <c r="G61" s="58" t="str">
        <f>'CE Program'!G61</f>
        <v>S</v>
      </c>
      <c r="H61" s="58" t="str">
        <f>'CE Program'!H61</f>
        <v>Prerequisite or corequisite: CE 3610</v>
      </c>
      <c r="I61" s="41"/>
      <c r="J61" s="55"/>
      <c r="K61" s="51" t="str">
        <f>IF(I61=0,"",LOOKUP(I61,NOTES!$F$11:$F$22,NOTES!$I$11:$I$22))</f>
        <v/>
      </c>
      <c r="L61" s="145"/>
      <c r="M61" s="137"/>
      <c r="N61" s="6">
        <f t="shared" si="20"/>
        <v>0</v>
      </c>
      <c r="O61" s="6">
        <f t="shared" si="21"/>
        <v>0</v>
      </c>
      <c r="P61" s="53"/>
      <c r="Q61" s="7"/>
    </row>
    <row r="62" spans="1:17" s="10" customFormat="1" ht="15.6" x14ac:dyDescent="0.3">
      <c r="A62" s="337"/>
      <c r="B62" s="131">
        <f>B61+1</f>
        <v>7</v>
      </c>
      <c r="C62" s="58" t="str">
        <f>'CE Program'!C62</f>
        <v>H/SS 5 - WID</v>
      </c>
      <c r="D62" s="58" t="str">
        <f>'CE Program'!D62</f>
        <v>---</v>
      </c>
      <c r="E62" s="58" t="str">
        <f>'CE Program'!E62</f>
        <v>See the H/SS List: Select a WID course</v>
      </c>
      <c r="F62" s="58">
        <f>'CE Program'!F62</f>
        <v>3</v>
      </c>
      <c r="G62" s="58" t="str">
        <f>'CE Program'!G62</f>
        <v>F &amp; S</v>
      </c>
      <c r="H62" s="58" t="str">
        <f>'CE Program'!H62</f>
        <v xml:space="preserve"> ---</v>
      </c>
      <c r="I62" s="41"/>
      <c r="J62" s="55"/>
      <c r="K62" s="51" t="str">
        <f>IF(I62=0,"",LOOKUP(I62,NOTES!$F$11:$F$22,NOTES!$I$11:$I$22))</f>
        <v/>
      </c>
      <c r="L62" s="145"/>
      <c r="M62" s="137"/>
      <c r="N62" s="6">
        <f t="shared" si="20"/>
        <v>0</v>
      </c>
      <c r="O62" s="6">
        <f t="shared" si="21"/>
        <v>0</v>
      </c>
      <c r="P62" s="53"/>
      <c r="Q62" s="7"/>
    </row>
    <row r="63" spans="1:17" s="10" customFormat="1" ht="16.2" thickBot="1" x14ac:dyDescent="0.35">
      <c r="A63" s="338"/>
      <c r="B63" s="132">
        <f>B62+1</f>
        <v>8</v>
      </c>
      <c r="C63" s="58">
        <f>'CE Program'!C63</f>
        <v>0</v>
      </c>
      <c r="D63" s="58" t="str">
        <f>'CE Program'!D63</f>
        <v/>
      </c>
      <c r="E63" s="58" t="str">
        <f>'CE Program'!E63</f>
        <v/>
      </c>
      <c r="F63" s="58" t="str">
        <f>'CE Program'!F63</f>
        <v/>
      </c>
      <c r="G63" s="58" t="str">
        <f>'CE Program'!G63</f>
        <v/>
      </c>
      <c r="H63" s="58" t="str">
        <f>'CE Program'!H63</f>
        <v/>
      </c>
      <c r="I63" s="41"/>
      <c r="J63" s="55"/>
      <c r="K63" s="51" t="str">
        <f>IF(I63=0,"",LOOKUP(I63,NOTES!$F$11:$F$22,NOTES!$I$11:$I$22))</f>
        <v/>
      </c>
      <c r="L63" s="145"/>
      <c r="M63" s="137"/>
      <c r="N63" s="6">
        <f t="shared" si="20"/>
        <v>0</v>
      </c>
      <c r="O63" s="6">
        <f t="shared" si="21"/>
        <v>0</v>
      </c>
      <c r="P63" s="53"/>
      <c r="Q63" s="7"/>
    </row>
    <row r="64" spans="1:17" s="10" customFormat="1" ht="16.5" customHeight="1" thickBot="1" x14ac:dyDescent="0.35">
      <c r="A64" s="336" t="s">
        <v>700</v>
      </c>
      <c r="B64" s="129"/>
      <c r="C64" s="130" t="str">
        <f>C55</f>
        <v>Semester</v>
      </c>
      <c r="D64" s="130">
        <f>D55+1</f>
        <v>7</v>
      </c>
      <c r="E64" s="130" t="str">
        <f>E55</f>
        <v>Total Credit Hours</v>
      </c>
      <c r="F64" s="130">
        <f>SUM(F65:F72)</f>
        <v>13</v>
      </c>
      <c r="G64" s="118" t="str">
        <f>G46</f>
        <v>FALL</v>
      </c>
      <c r="H64" s="118">
        <f>H55</f>
        <v>2024</v>
      </c>
      <c r="I64" s="19"/>
      <c r="J64" s="20"/>
      <c r="K64" s="22">
        <f>IF(O64=0,0,ROUND(N64/O64,2))</f>
        <v>0</v>
      </c>
      <c r="L64" s="146"/>
      <c r="M64" s="138"/>
      <c r="N64" s="13">
        <f>SUM(N65:N72)-N66</f>
        <v>0</v>
      </c>
      <c r="O64" s="13">
        <f>SUM(O65:O72)-O66</f>
        <v>0</v>
      </c>
      <c r="P64" s="3"/>
      <c r="Q64" s="2"/>
    </row>
    <row r="65" spans="1:17" s="10" customFormat="1" ht="15.6" x14ac:dyDescent="0.3">
      <c r="A65" s="337"/>
      <c r="B65" s="131">
        <v>1</v>
      </c>
      <c r="C65" s="58" t="str">
        <f>'CE Program'!C65</f>
        <v>CE 4320</v>
      </c>
      <c r="D65" s="58" t="str">
        <f>'CE Program'!D65</f>
        <v>  191</v>
      </c>
      <c r="E65" s="58" t="str">
        <f>'CE Program'!E65</f>
        <v> Metal Structures</v>
      </c>
      <c r="F65" s="58">
        <f>'CE Program'!F65</f>
        <v>3</v>
      </c>
      <c r="G65" s="58" t="str">
        <f>'CE Program'!G65</f>
        <v>F</v>
      </c>
      <c r="H65" s="58" t="str">
        <f>'CE Program'!H65</f>
        <v>Prerequisite: CE 3240</v>
      </c>
      <c r="I65" s="41"/>
      <c r="J65" s="55"/>
      <c r="K65" s="50" t="str">
        <f>IF(I65=0,"",LOOKUP(I65,NOTES!$F$11:$F$22,NOTES!$I$11:$I$22))</f>
        <v/>
      </c>
      <c r="L65" s="144"/>
      <c r="M65" s="137"/>
      <c r="N65" s="6">
        <f t="shared" ref="N65" si="23">IF(F65=0,0,IF(I65=0,0,K65*F65))</f>
        <v>0</v>
      </c>
      <c r="O65" s="6">
        <f t="shared" ref="O65:O72" si="24">IF(I65=0,0,F65)</f>
        <v>0</v>
      </c>
      <c r="P65" s="53"/>
      <c r="Q65" s="7"/>
    </row>
    <row r="66" spans="1:17" s="10" customFormat="1" ht="19.95" customHeight="1" x14ac:dyDescent="0.3">
      <c r="A66" s="337"/>
      <c r="B66" s="131">
        <f>B65+1</f>
        <v>2</v>
      </c>
      <c r="C66" s="58" t="str">
        <f>'CE Program'!C66</f>
        <v>CE 4410</v>
      </c>
      <c r="D66" s="58" t="str">
        <f>'CE Program'!D66</f>
        <v>  168</v>
      </c>
      <c r="E66" s="58" t="str">
        <f>'CE Program'!E66</f>
        <v> Intro-Geotechnical Engineering</v>
      </c>
      <c r="F66" s="58">
        <f>'CE Program'!F66</f>
        <v>3</v>
      </c>
      <c r="G66" s="58" t="str">
        <f>'CE Program'!G66</f>
        <v>F</v>
      </c>
      <c r="H66" s="58" t="str">
        <f>'CE Program'!H66</f>
        <v>Prerequisites: CE 2220, CHEM 1111 and MAE 3126</v>
      </c>
      <c r="I66" s="41"/>
      <c r="J66" s="55"/>
      <c r="K66" s="51" t="str">
        <f>IF(I66=0,"",LOOKUP(I66,NOTES!$F$11:$F$22,NOTES!$I$11:$I$22))</f>
        <v/>
      </c>
      <c r="L66" s="145"/>
      <c r="M66" s="137"/>
      <c r="N66" s="166">
        <f>IF(F66=0,0,IF(I66=0,0,K66*F66))</f>
        <v>0</v>
      </c>
      <c r="O66" s="166">
        <f t="shared" si="24"/>
        <v>0</v>
      </c>
      <c r="P66" s="53"/>
      <c r="Q66" s="7"/>
    </row>
    <row r="67" spans="1:17" s="10" customFormat="1" ht="15.6" x14ac:dyDescent="0.3">
      <c r="A67" s="337"/>
      <c r="B67" s="131">
        <f t="shared" ref="B67:B69" si="25">B66+1</f>
        <v>3</v>
      </c>
      <c r="C67" s="58" t="str">
        <f>'CE Program'!C67</f>
        <v>CE 4411</v>
      </c>
      <c r="D67" s="58" t="str">
        <f>'CE Program'!D67</f>
        <v>  185</v>
      </c>
      <c r="E67" s="58" t="str">
        <f>'CE Program'!E67</f>
        <v> Geotechnical Engineering Lab</v>
      </c>
      <c r="F67" s="58">
        <f>'CE Program'!F67</f>
        <v>1</v>
      </c>
      <c r="G67" s="58" t="str">
        <f>'CE Program'!G67</f>
        <v>F</v>
      </c>
      <c r="H67" s="58" t="str">
        <f>'CE Program'!H67</f>
        <v>Prerequisite or corequisite: CE 4410</v>
      </c>
      <c r="I67" s="41"/>
      <c r="J67" s="55"/>
      <c r="K67" s="51" t="str">
        <f>IF(I67=0,"",LOOKUP(I67,NOTES!$F$11:$F$22,NOTES!$I$11:$I$22))</f>
        <v/>
      </c>
      <c r="L67" s="145"/>
      <c r="M67" s="137"/>
      <c r="N67" s="6">
        <f t="shared" ref="N67:N72" si="26">IF(F67=0,0,IF(I67=0,0,K67*F67))</f>
        <v>0</v>
      </c>
      <c r="O67" s="6">
        <f t="shared" si="24"/>
        <v>0</v>
      </c>
      <c r="P67" s="53"/>
      <c r="Q67" s="7"/>
    </row>
    <row r="68" spans="1:17" s="10" customFormat="1" ht="31.2" customHeight="1" x14ac:dyDescent="0.3">
      <c r="A68" s="337"/>
      <c r="B68" s="131">
        <f t="shared" si="25"/>
        <v>4</v>
      </c>
      <c r="C68" s="58" t="str">
        <f>'CE Program'!C68</f>
        <v>CE 4530</v>
      </c>
      <c r="D68" s="58" t="str">
        <f>'CE Program'!D68</f>
        <v>  197</v>
      </c>
      <c r="E68" s="58" t="str">
        <f>'CE Program'!E68</f>
        <v>Waste Water Treatment Design &amp; Use (Cross Listed CE 6504)</v>
      </c>
      <c r="F68" s="58">
        <f>'CE Program'!F68</f>
        <v>3</v>
      </c>
      <c r="G68" s="58" t="str">
        <f>'CE Program'!G68</f>
        <v>F</v>
      </c>
      <c r="H68" s="58" t="str">
        <f>'CE Program'!H68</f>
        <v>Prerequisites: CE 3520. Credit cannot be earned for this course and CE 6504</v>
      </c>
      <c r="I68" s="41"/>
      <c r="J68" s="55"/>
      <c r="K68" s="51" t="str">
        <f>IF(I68=0,"",LOOKUP(I68,NOTES!$F$11:$F$22,NOTES!$I$11:$I$22))</f>
        <v/>
      </c>
      <c r="L68" s="145"/>
      <c r="M68" s="137"/>
      <c r="N68" s="6">
        <f t="shared" si="26"/>
        <v>0</v>
      </c>
      <c r="O68" s="6">
        <f t="shared" si="24"/>
        <v>0</v>
      </c>
      <c r="P68" s="53"/>
      <c r="Q68" s="7"/>
    </row>
    <row r="69" spans="1:17" s="10" customFormat="1" ht="15.6" x14ac:dyDescent="0.3">
      <c r="A69" s="337"/>
      <c r="B69" s="131">
        <f t="shared" si="25"/>
        <v>5</v>
      </c>
      <c r="C69" s="196" t="s">
        <v>751</v>
      </c>
      <c r="D69" s="196" t="str">
        <f>'CE Program'!D69</f>
        <v>---</v>
      </c>
      <c r="E69" s="196" t="str">
        <f>'CE Program'!E69</f>
        <v>See the CE Eng. Elective List</v>
      </c>
      <c r="F69" s="58">
        <f>'CE Program'!F69</f>
        <v>3</v>
      </c>
      <c r="G69" s="58" t="str">
        <f>'CE Program'!G69</f>
        <v>F &amp; S</v>
      </c>
      <c r="H69" s="58" t="str">
        <f>'CE Program'!H69</f>
        <v xml:space="preserve"> ---</v>
      </c>
      <c r="I69" s="41"/>
      <c r="J69" s="55"/>
      <c r="K69" s="51" t="str">
        <f>IF(I69=0,"",LOOKUP(I69,NOTES!$F$11:$F$22,NOTES!$I$11:$I$22))</f>
        <v/>
      </c>
      <c r="L69" s="145"/>
      <c r="M69" s="137"/>
      <c r="N69" s="6">
        <f t="shared" si="26"/>
        <v>0</v>
      </c>
      <c r="O69" s="6">
        <f t="shared" si="24"/>
        <v>0</v>
      </c>
      <c r="P69" s="53"/>
      <c r="Q69" s="7"/>
    </row>
    <row r="70" spans="1:17" s="10" customFormat="1" ht="17.399999999999999" customHeight="1" x14ac:dyDescent="0.3">
      <c r="A70" s="337"/>
      <c r="B70" s="131">
        <f>B69+1</f>
        <v>6</v>
      </c>
      <c r="C70" s="58">
        <f>'CE Program'!C70</f>
        <v>0</v>
      </c>
      <c r="D70" s="58" t="str">
        <f>'CE Program'!D70</f>
        <v/>
      </c>
      <c r="E70" s="58" t="str">
        <f>'CE Program'!E70</f>
        <v/>
      </c>
      <c r="F70" s="58" t="str">
        <f>'CE Program'!F70</f>
        <v/>
      </c>
      <c r="G70" s="58" t="str">
        <f>'CE Program'!G70</f>
        <v/>
      </c>
      <c r="H70" s="58" t="str">
        <f>'CE Program'!H70</f>
        <v/>
      </c>
      <c r="I70" s="41"/>
      <c r="J70" s="55"/>
      <c r="K70" s="51" t="str">
        <f>IF(I70=0,"",LOOKUP(I70,NOTES!$F$11:$F$22,NOTES!$I$11:$I$22))</f>
        <v/>
      </c>
      <c r="L70" s="145"/>
      <c r="M70" s="137"/>
      <c r="N70" s="6">
        <f t="shared" si="26"/>
        <v>0</v>
      </c>
      <c r="O70" s="6">
        <f t="shared" si="24"/>
        <v>0</v>
      </c>
      <c r="P70" s="53"/>
      <c r="Q70" s="7"/>
    </row>
    <row r="71" spans="1:17" s="10" customFormat="1" ht="15.6" x14ac:dyDescent="0.3">
      <c r="A71" s="337"/>
      <c r="B71" s="131">
        <f>B70+1</f>
        <v>7</v>
      </c>
      <c r="C71" s="58">
        <f>'CE Program'!C71</f>
        <v>0</v>
      </c>
      <c r="D71" s="58" t="str">
        <f>'CE Program'!D71</f>
        <v/>
      </c>
      <c r="E71" s="58" t="str">
        <f>'CE Program'!E71</f>
        <v/>
      </c>
      <c r="F71" s="58" t="str">
        <f>'CE Program'!F71</f>
        <v/>
      </c>
      <c r="G71" s="58" t="str">
        <f>'CE Program'!G71</f>
        <v/>
      </c>
      <c r="H71" s="58" t="str">
        <f>'CE Program'!H71</f>
        <v/>
      </c>
      <c r="I71" s="41"/>
      <c r="J71" s="55"/>
      <c r="K71" s="51" t="str">
        <f>IF(I71=0,"",LOOKUP(I71,NOTES!$F$11:$F$22,NOTES!$I$11:$I$22))</f>
        <v/>
      </c>
      <c r="L71" s="145"/>
      <c r="M71" s="137"/>
      <c r="N71" s="6">
        <f t="shared" si="26"/>
        <v>0</v>
      </c>
      <c r="O71" s="6">
        <f t="shared" si="24"/>
        <v>0</v>
      </c>
      <c r="P71" s="53"/>
      <c r="Q71" s="7"/>
    </row>
    <row r="72" spans="1:17" s="10" customFormat="1" ht="16.2" thickBot="1" x14ac:dyDescent="0.35">
      <c r="A72" s="337"/>
      <c r="B72" s="132">
        <f>B71+1</f>
        <v>8</v>
      </c>
      <c r="C72" s="58">
        <f>'CE Program'!C72</f>
        <v>0</v>
      </c>
      <c r="D72" s="58" t="str">
        <f>'CE Program'!D72</f>
        <v/>
      </c>
      <c r="E72" s="58" t="str">
        <f>'CE Program'!E72</f>
        <v/>
      </c>
      <c r="F72" s="58" t="str">
        <f>'CE Program'!F72</f>
        <v/>
      </c>
      <c r="G72" s="58" t="str">
        <f>'CE Program'!G72</f>
        <v/>
      </c>
      <c r="H72" s="58" t="str">
        <f>'CE Program'!H72</f>
        <v/>
      </c>
      <c r="I72" s="41"/>
      <c r="J72" s="55"/>
      <c r="K72" s="51" t="str">
        <f>IF(I72=0,"",LOOKUP(I72,NOTES!$F$11:$F$22,NOTES!$I$11:$I$22))</f>
        <v/>
      </c>
      <c r="L72" s="145"/>
      <c r="M72" s="137"/>
      <c r="N72" s="6">
        <f t="shared" si="26"/>
        <v>0</v>
      </c>
      <c r="O72" s="6">
        <f t="shared" si="24"/>
        <v>0</v>
      </c>
      <c r="P72" s="53"/>
      <c r="Q72" s="7"/>
    </row>
    <row r="73" spans="1:17" s="66" customFormat="1" ht="16.2" thickBot="1" x14ac:dyDescent="0.35">
      <c r="A73" s="337"/>
      <c r="B73" s="122"/>
      <c r="C73" s="214" t="str">
        <f>C64</f>
        <v>Semester</v>
      </c>
      <c r="D73" s="123">
        <f>D64+1</f>
        <v>8</v>
      </c>
      <c r="E73" s="123" t="str">
        <f>E64</f>
        <v>Total Credit Hours</v>
      </c>
      <c r="F73" s="123">
        <f>SUM(F74:F81)</f>
        <v>12</v>
      </c>
      <c r="G73" s="59" t="str">
        <f>G55</f>
        <v>SPRING</v>
      </c>
      <c r="H73" s="59">
        <f>H64+1</f>
        <v>2025</v>
      </c>
      <c r="I73" s="59"/>
      <c r="J73" s="60"/>
      <c r="K73" s="61">
        <f>IF(O73=0,0,ROUND(N73/O73,2))</f>
        <v>0</v>
      </c>
      <c r="L73" s="146"/>
      <c r="M73" s="139"/>
      <c r="N73" s="62">
        <f t="shared" ref="N73:O73" si="27">SUM(N74:N81)</f>
        <v>0</v>
      </c>
      <c r="O73" s="63">
        <f t="shared" si="27"/>
        <v>0</v>
      </c>
      <c r="P73" s="64"/>
      <c r="Q73" s="65"/>
    </row>
    <row r="74" spans="1:17" s="10" customFormat="1" ht="31.2" x14ac:dyDescent="0.3">
      <c r="A74" s="337"/>
      <c r="B74" s="124">
        <v>1</v>
      </c>
      <c r="C74" s="215" t="str">
        <f>'CE Program'!C74</f>
        <v>CE 4721</v>
      </c>
      <c r="D74" s="58" t="str">
        <f>'CE Program'!D74</f>
        <v>  272</v>
      </c>
      <c r="E74" s="58" t="str">
        <f>'CE Program'!E74</f>
        <v> Traffic Engin &amp; Highway Safety (Cross listed as CE 6721)</v>
      </c>
      <c r="F74" s="58">
        <f>'CE Program'!F74</f>
        <v>3</v>
      </c>
      <c r="G74" s="58" t="str">
        <f>'CE Program'!G74</f>
        <v>F</v>
      </c>
      <c r="H74" s="58" t="str">
        <f>'CE Program'!H74</f>
        <v>Credit cannot be earned for this course and CE 6721</v>
      </c>
      <c r="I74" s="41"/>
      <c r="J74" s="55"/>
      <c r="K74" s="50" t="str">
        <f>IF(I74=0,"",LOOKUP(I74,NOTES!$F$11:$F$22,NOTES!$I$11:$I$22))</f>
        <v/>
      </c>
      <c r="L74" s="144"/>
      <c r="M74" s="137"/>
      <c r="N74" s="6">
        <f>IF(F74=0,0,IF(I74=0,0,K74*F74))</f>
        <v>0</v>
      </c>
      <c r="O74" s="6">
        <f t="shared" ref="O74:O81" si="28">IF(I74=0,0,F74)</f>
        <v>0</v>
      </c>
      <c r="P74" s="53"/>
      <c r="Q74" s="7"/>
    </row>
    <row r="75" spans="1:17" s="10" customFormat="1" ht="33" customHeight="1" x14ac:dyDescent="0.3">
      <c r="A75" s="337"/>
      <c r="B75" s="124">
        <f>B74+1</f>
        <v>2</v>
      </c>
      <c r="C75" s="215" t="str">
        <f>'CE Program'!C75</f>
        <v>Eng. Topics in Business &amp; Public Policy</v>
      </c>
      <c r="D75" s="58" t="str">
        <f>'CE Program'!D75</f>
        <v>---</v>
      </c>
      <c r="E75" s="58" t="str">
        <f>'CE Program'!E75</f>
        <v>Select one of the following courses: EMSE 6410, EMSE 3820, SUST 2002, PHIL 2281</v>
      </c>
      <c r="F75" s="58">
        <f>'CE Program'!F75</f>
        <v>3</v>
      </c>
      <c r="G75" s="58" t="str">
        <f>'CE Program'!G75</f>
        <v>F &amp; S</v>
      </c>
      <c r="H75" s="58" t="str">
        <f>'CE Program'!H75</f>
        <v xml:space="preserve">See prerequisites of the selected course on the GW bulletin </v>
      </c>
      <c r="I75" s="41"/>
      <c r="J75" s="55"/>
      <c r="K75" s="51" t="str">
        <f>IF(I75=0,"",LOOKUP(I75,NOTES!$F$11:$F$22,NOTES!$I$11:$I$22))</f>
        <v/>
      </c>
      <c r="L75" s="145"/>
      <c r="M75" s="137"/>
      <c r="N75" s="6">
        <f t="shared" ref="N75:N81" si="29">IF(F75=0,0,IF(I75=0,0,K75*F75))</f>
        <v>0</v>
      </c>
      <c r="O75" s="6">
        <f t="shared" si="28"/>
        <v>0</v>
      </c>
      <c r="P75" s="53"/>
      <c r="Q75" s="7"/>
    </row>
    <row r="76" spans="1:17" s="10" customFormat="1" ht="15.6" x14ac:dyDescent="0.3">
      <c r="A76" s="337"/>
      <c r="B76" s="124">
        <f t="shared" ref="B76:B78" si="30">B75+1</f>
        <v>3</v>
      </c>
      <c r="C76" s="215" t="str">
        <f>'CE Program'!C76</f>
        <v>H/SS 6 - PHIL 2135</v>
      </c>
      <c r="D76" s="58" t="str">
        <f>'CE Program'!D76</f>
        <v>---</v>
      </c>
      <c r="E76" s="58" t="str">
        <f>'CE Program'!E76</f>
        <v>Ethics in Business and the Professions</v>
      </c>
      <c r="F76" s="58">
        <f>'CE Program'!F76</f>
        <v>3</v>
      </c>
      <c r="G76" s="58" t="str">
        <f>'CE Program'!G76</f>
        <v>F &amp; S</v>
      </c>
      <c r="H76" s="58" t="str">
        <f>'CE Program'!H76</f>
        <v xml:space="preserve"> ---</v>
      </c>
      <c r="I76" s="41"/>
      <c r="J76" s="55"/>
      <c r="K76" s="51" t="str">
        <f>IF(I76=0,"",LOOKUP(I76,NOTES!$F$11:$F$22,NOTES!$I$11:$I$22))</f>
        <v/>
      </c>
      <c r="L76" s="145"/>
      <c r="M76" s="137"/>
      <c r="N76" s="6">
        <f t="shared" si="29"/>
        <v>0</v>
      </c>
      <c r="O76" s="6">
        <f t="shared" si="28"/>
        <v>0</v>
      </c>
      <c r="P76" s="53"/>
      <c r="Q76" s="7"/>
    </row>
    <row r="77" spans="1:17" s="10" customFormat="1" ht="15.6" customHeight="1" x14ac:dyDescent="0.3">
      <c r="A77" s="337"/>
      <c r="B77" s="124">
        <f t="shared" si="30"/>
        <v>4</v>
      </c>
      <c r="C77" s="216" t="s">
        <v>751</v>
      </c>
      <c r="D77" s="196" t="str">
        <f>'CE Program'!D77</f>
        <v>---</v>
      </c>
      <c r="E77" s="196" t="str">
        <f>'CE Program'!E77</f>
        <v>See the CE Eng. Elective List</v>
      </c>
      <c r="F77" s="58">
        <f>'CE Program'!F77</f>
        <v>3</v>
      </c>
      <c r="G77" s="58" t="str">
        <f>'CE Program'!G77</f>
        <v>F &amp; S</v>
      </c>
      <c r="H77" s="58" t="str">
        <f>'CE Program'!H77</f>
        <v xml:space="preserve"> ---</v>
      </c>
      <c r="I77" s="41"/>
      <c r="J77" s="55"/>
      <c r="K77" s="51" t="str">
        <f>IF(I77=0,"",LOOKUP(I77,NOTES!$F$11:$F$22,NOTES!$I$11:$I$22))</f>
        <v/>
      </c>
      <c r="L77" s="145"/>
      <c r="M77" s="137"/>
      <c r="N77" s="6">
        <f t="shared" si="29"/>
        <v>0</v>
      </c>
      <c r="O77" s="6">
        <f t="shared" si="28"/>
        <v>0</v>
      </c>
      <c r="P77" s="53"/>
      <c r="Q77" s="7"/>
    </row>
    <row r="78" spans="1:17" s="10" customFormat="1" ht="16.2" customHeight="1" x14ac:dyDescent="0.3">
      <c r="A78" s="337"/>
      <c r="B78" s="124">
        <f t="shared" si="30"/>
        <v>5</v>
      </c>
      <c r="C78" s="215">
        <f>'CE Program'!C78</f>
        <v>0</v>
      </c>
      <c r="D78" s="58" t="str">
        <f>'CE Program'!D78</f>
        <v/>
      </c>
      <c r="E78" s="58" t="str">
        <f>'CE Program'!E78</f>
        <v/>
      </c>
      <c r="F78" s="58" t="str">
        <f>'CE Program'!F78</f>
        <v/>
      </c>
      <c r="G78" s="58" t="str">
        <f>'CE Program'!G78</f>
        <v/>
      </c>
      <c r="H78" s="58" t="str">
        <f>'CE Program'!H78</f>
        <v/>
      </c>
      <c r="I78" s="41"/>
      <c r="J78" s="55"/>
      <c r="K78" s="51" t="str">
        <f>IF(I78=0,"",LOOKUP(I78,NOTES!$F$11:$F$22,NOTES!$I$11:$I$22))</f>
        <v/>
      </c>
      <c r="L78" s="145"/>
      <c r="M78" s="137"/>
      <c r="N78" s="6">
        <f t="shared" si="29"/>
        <v>0</v>
      </c>
      <c r="O78" s="6">
        <f t="shared" si="28"/>
        <v>0</v>
      </c>
      <c r="P78" s="53"/>
      <c r="Q78" s="7"/>
    </row>
    <row r="79" spans="1:17" s="10" customFormat="1" ht="19.2" customHeight="1" x14ac:dyDescent="0.3">
      <c r="A79" s="337"/>
      <c r="B79" s="124">
        <f>B78+1</f>
        <v>6</v>
      </c>
      <c r="C79" s="215">
        <f>'CE Program'!C79</f>
        <v>0</v>
      </c>
      <c r="D79" s="58" t="str">
        <f>'CE Program'!D79</f>
        <v/>
      </c>
      <c r="E79" s="58" t="str">
        <f>'CE Program'!E79</f>
        <v/>
      </c>
      <c r="F79" s="58" t="str">
        <f>'CE Program'!F79</f>
        <v/>
      </c>
      <c r="G79" s="58" t="str">
        <f>'CE Program'!G79</f>
        <v/>
      </c>
      <c r="H79" s="58" t="str">
        <f>'CE Program'!H79</f>
        <v/>
      </c>
      <c r="I79" s="41"/>
      <c r="J79" s="55"/>
      <c r="K79" s="51" t="str">
        <f>IF(I79=0,"",LOOKUP(I79,NOTES!$F$11:$F$22,NOTES!$I$11:$I$22))</f>
        <v/>
      </c>
      <c r="L79" s="145"/>
      <c r="M79" s="137"/>
      <c r="N79" s="6">
        <f t="shared" si="29"/>
        <v>0</v>
      </c>
      <c r="O79" s="6">
        <f t="shared" si="28"/>
        <v>0</v>
      </c>
      <c r="P79" s="53"/>
      <c r="Q79" s="7"/>
    </row>
    <row r="80" spans="1:17" s="10" customFormat="1" ht="15.6" x14ac:dyDescent="0.3">
      <c r="A80" s="337"/>
      <c r="B80" s="124">
        <f>B79+1</f>
        <v>7</v>
      </c>
      <c r="C80" s="215">
        <f>'CE Program'!C80</f>
        <v>0</v>
      </c>
      <c r="D80" s="58" t="str">
        <f>'CE Program'!D80</f>
        <v/>
      </c>
      <c r="E80" s="58" t="str">
        <f>'CE Program'!E80</f>
        <v/>
      </c>
      <c r="F80" s="58" t="str">
        <f>'CE Program'!F80</f>
        <v/>
      </c>
      <c r="G80" s="58" t="str">
        <f>'CE Program'!G80</f>
        <v/>
      </c>
      <c r="H80" s="58" t="str">
        <f>'CE Program'!H80</f>
        <v/>
      </c>
      <c r="I80" s="41"/>
      <c r="J80" s="55"/>
      <c r="K80" s="51" t="str">
        <f>IF(I80=0,"",LOOKUP(I80,NOTES!$F$11:$F$22,NOTES!$I$11:$I$22))</f>
        <v/>
      </c>
      <c r="L80" s="145"/>
      <c r="M80" s="137"/>
      <c r="N80" s="6">
        <f t="shared" si="29"/>
        <v>0</v>
      </c>
      <c r="O80" s="6">
        <f t="shared" si="28"/>
        <v>0</v>
      </c>
      <c r="P80" s="53"/>
      <c r="Q80" s="7"/>
    </row>
    <row r="81" spans="1:25" s="10" customFormat="1" ht="16.2" thickBot="1" x14ac:dyDescent="0.35">
      <c r="A81" s="338"/>
      <c r="B81" s="127">
        <f>B80+1</f>
        <v>8</v>
      </c>
      <c r="C81" s="217">
        <f>'CE Program'!C81</f>
        <v>0</v>
      </c>
      <c r="D81" s="218" t="str">
        <f>'CE Program'!D81</f>
        <v/>
      </c>
      <c r="E81" s="218" t="str">
        <f>'CE Program'!E81</f>
        <v/>
      </c>
      <c r="F81" s="218" t="str">
        <f>'CE Program'!F81</f>
        <v/>
      </c>
      <c r="G81" s="218" t="str">
        <f>'CE Program'!G81</f>
        <v/>
      </c>
      <c r="H81" s="218" t="str">
        <f>'CE Program'!H81</f>
        <v/>
      </c>
      <c r="I81" s="42"/>
      <c r="J81" s="56"/>
      <c r="K81" s="52" t="str">
        <f>IF(I81=0,"",LOOKUP(I81,NOTES!$F$11:$F$22,NOTES!$I$11:$I$22))</f>
        <v/>
      </c>
      <c r="L81" s="147"/>
      <c r="M81" s="137"/>
      <c r="N81" s="6">
        <f t="shared" si="29"/>
        <v>0</v>
      </c>
      <c r="O81" s="6">
        <f t="shared" si="28"/>
        <v>0</v>
      </c>
      <c r="P81" s="53"/>
      <c r="Q81" s="7"/>
    </row>
    <row r="82" spans="1:25" s="10" customFormat="1" ht="16.2" thickBot="1" x14ac:dyDescent="0.35">
      <c r="A82" s="210"/>
      <c r="B82" s="211"/>
      <c r="C82" s="212"/>
      <c r="D82" s="212"/>
      <c r="E82" s="212"/>
      <c r="F82" s="212"/>
      <c r="G82" s="212"/>
      <c r="H82" s="212"/>
      <c r="I82" s="213"/>
      <c r="J82" s="213"/>
      <c r="K82" s="5"/>
      <c r="L82" s="213"/>
      <c r="M82" s="137"/>
      <c r="N82" s="6"/>
      <c r="O82" s="6"/>
      <c r="P82" s="53"/>
      <c r="Q82" s="7"/>
    </row>
    <row r="83" spans="1:25" ht="26.4" thickBot="1" x14ac:dyDescent="0.35">
      <c r="A83" s="192"/>
      <c r="C83" s="333" t="s">
        <v>760</v>
      </c>
      <c r="D83" s="334"/>
      <c r="E83" s="334"/>
      <c r="F83" s="334"/>
      <c r="G83" s="334"/>
      <c r="H83" s="335"/>
      <c r="U83" s="57"/>
      <c r="Y83" s="57"/>
    </row>
    <row r="84" spans="1:25" ht="31.2" x14ac:dyDescent="0.3">
      <c r="A84" s="193"/>
      <c r="B84" s="194"/>
      <c r="C84" s="219" t="s">
        <v>814</v>
      </c>
      <c r="D84" s="219" t="s">
        <v>365</v>
      </c>
      <c r="E84" s="219" t="s">
        <v>12</v>
      </c>
      <c r="F84" s="219" t="s">
        <v>815</v>
      </c>
      <c r="G84" s="219" t="s">
        <v>14</v>
      </c>
      <c r="H84" s="219" t="s">
        <v>15</v>
      </c>
      <c r="Y84" s="57"/>
    </row>
    <row r="85" spans="1:25" ht="15.6" x14ac:dyDescent="0.3">
      <c r="A85" s="193"/>
      <c r="B85" s="194"/>
      <c r="C85" s="208" t="str">
        <f>'Course List'!C77</f>
        <v>CE 6501</v>
      </c>
      <c r="D85" s="208" t="str">
        <f>'Course List'!D77</f>
        <v>  240</v>
      </c>
      <c r="E85" s="208" t="str">
        <f>'Course List'!E77</f>
        <v>Aquatic Chemistry</v>
      </c>
      <c r="F85" s="208">
        <f>'Course List'!F77</f>
        <v>3</v>
      </c>
      <c r="G85" s="208" t="str">
        <f>'Course List'!G77</f>
        <v>F</v>
      </c>
      <c r="H85" s="208" t="str">
        <f>'Course List'!H77</f>
        <v>Prerequisite: Chem 1111</v>
      </c>
      <c r="I85" s="194"/>
      <c r="J85" s="194"/>
      <c r="K85" s="194"/>
      <c r="Y85" s="57"/>
    </row>
    <row r="86" spans="1:25" ht="15.6" x14ac:dyDescent="0.3">
      <c r="A86" s="193"/>
      <c r="B86" s="194"/>
      <c r="C86" s="208" t="str">
        <f>'Course List'!C78</f>
        <v>CE 6502</v>
      </c>
      <c r="D86" s="208" t="str">
        <f>'Course List'!D78</f>
        <v>---</v>
      </c>
      <c r="E86" s="208" t="str">
        <f>'Course List'!E78</f>
        <v>Env. Eng. Design: Drinking Water Treatment</v>
      </c>
      <c r="F86" s="208">
        <f>'Course List'!F78</f>
        <v>3</v>
      </c>
      <c r="G86" s="208" t="str">
        <f>'Course List'!G78</f>
        <v>S</v>
      </c>
      <c r="H86" s="208" t="str">
        <f>'Course List'!H78</f>
        <v>Prerequisite: CE 3520</v>
      </c>
      <c r="Y86" s="57"/>
    </row>
    <row r="87" spans="1:25" ht="15.6" x14ac:dyDescent="0.3">
      <c r="A87" s="193"/>
      <c r="B87" s="194"/>
      <c r="C87" s="208" t="str">
        <f>'Course List'!C79</f>
        <v>CE 6503</v>
      </c>
      <c r="D87" s="208" t="str">
        <f>'Course List'!D79</f>
        <v>  242</v>
      </c>
      <c r="E87" s="208" t="str">
        <f>'Course List'!E79</f>
        <v> Principles of Envr Engr</v>
      </c>
      <c r="F87" s="208">
        <f>'Course List'!F79</f>
        <v>3</v>
      </c>
      <c r="G87" s="208" t="str">
        <f>'Course List'!G79</f>
        <v>F</v>
      </c>
      <c r="H87" s="208" t="str">
        <f>'Course List'!H79</f>
        <v>Prerequisite: CE 3520</v>
      </c>
      <c r="Y87" s="57"/>
    </row>
    <row r="88" spans="1:25" ht="15.6" x14ac:dyDescent="0.3">
      <c r="A88" s="193"/>
      <c r="B88" s="194"/>
      <c r="C88" s="208" t="str">
        <f>'Course List'!C81</f>
        <v>CE 6505</v>
      </c>
      <c r="D88" s="208" t="str">
        <f>'Course List'!D81</f>
        <v>  244</v>
      </c>
      <c r="E88" s="208" t="str">
        <f>'Course List'!E81</f>
        <v> Environmental Impact Assessmen</v>
      </c>
      <c r="F88" s="208">
        <f>'Course List'!F81</f>
        <v>3</v>
      </c>
      <c r="G88" s="208" t="str">
        <f>'Course List'!G81</f>
        <v>F</v>
      </c>
      <c r="H88" s="208" t="str">
        <f>'Course List'!H81</f>
        <v>Prerequisite: CE 3520</v>
      </c>
      <c r="Y88" s="57"/>
    </row>
    <row r="89" spans="1:25" ht="15.6" x14ac:dyDescent="0.3">
      <c r="A89" s="193"/>
      <c r="B89" s="194"/>
      <c r="C89" s="208" t="str">
        <f>'Course List'!C82</f>
        <v>CE 6506</v>
      </c>
      <c r="D89" s="208" t="str">
        <f>'Course List'!D82</f>
        <v>  245</v>
      </c>
      <c r="E89" s="208" t="str">
        <f>'Course List'!E82</f>
        <v>Microbiology for Environmental Engineers</v>
      </c>
      <c r="F89" s="208">
        <f>'Course List'!F82</f>
        <v>3</v>
      </c>
      <c r="G89" s="208" t="str">
        <f>'Course List'!G82</f>
        <v>S (Even)</v>
      </c>
      <c r="H89" s="208" t="str">
        <f>'Course List'!H82</f>
        <v>Prerequisite: CE 3520</v>
      </c>
      <c r="Y89" s="57"/>
    </row>
    <row r="90" spans="1:25" ht="31.2" x14ac:dyDescent="0.3">
      <c r="A90" s="193"/>
      <c r="B90" s="194"/>
      <c r="C90" s="208" t="str">
        <f>'Course List'!C83</f>
        <v>CE 6507</v>
      </c>
      <c r="D90" s="208" t="str">
        <f>'Course List'!D83</f>
        <v>  246</v>
      </c>
      <c r="E90" s="208" t="str">
        <f>'Course List'!E83</f>
        <v> Advanced Technologies in Environmental Engineering</v>
      </c>
      <c r="F90" s="208">
        <f>'Course List'!F83</f>
        <v>3</v>
      </c>
      <c r="G90" s="208" t="str">
        <f>'Course List'!G83</f>
        <v>S</v>
      </c>
      <c r="H90" s="208" t="str">
        <f>'Course List'!H83</f>
        <v>Prerequisite: CE 3520, CE 4530/CE 6504</v>
      </c>
      <c r="Y90" s="57"/>
    </row>
    <row r="91" spans="1:25" ht="15.6" x14ac:dyDescent="0.3">
      <c r="A91" s="193"/>
      <c r="B91" s="194"/>
      <c r="C91" s="208" t="str">
        <f>'Course List'!C84</f>
        <v>CE 6508</v>
      </c>
      <c r="D91" s="208" t="str">
        <f>'Course List'!D84</f>
        <v>  247</v>
      </c>
      <c r="E91" s="208" t="str">
        <f>'Course List'!E84</f>
        <v> Industrial Waste Treatment</v>
      </c>
      <c r="F91" s="208">
        <f>'Course List'!F84</f>
        <v>3</v>
      </c>
      <c r="G91" s="208" t="str">
        <f>'Course List'!G84</f>
        <v>F</v>
      </c>
      <c r="H91" s="208" t="str">
        <f>'Course List'!H84</f>
        <v>---</v>
      </c>
    </row>
    <row r="92" spans="1:25" ht="15.6" x14ac:dyDescent="0.3">
      <c r="A92" s="193"/>
      <c r="B92" s="194"/>
      <c r="C92" s="208" t="str">
        <f>'Course List'!C85</f>
        <v>CE 6509</v>
      </c>
      <c r="D92" s="208" t="str">
        <f>'Course List'!D85</f>
        <v>  248</v>
      </c>
      <c r="E92" s="208" t="str">
        <f>'Course List'!E85</f>
        <v> Intro to Hazardous Wastes</v>
      </c>
      <c r="F92" s="208">
        <f>'Course List'!F85</f>
        <v>3</v>
      </c>
      <c r="G92" s="208" t="str">
        <f>'Course List'!G85</f>
        <v>S</v>
      </c>
      <c r="H92" s="208" t="str">
        <f>'Course List'!H85</f>
        <v>Prerequisite: CE 3520</v>
      </c>
    </row>
    <row r="93" spans="1:25" ht="15.6" x14ac:dyDescent="0.3">
      <c r="A93" s="193"/>
      <c r="B93" s="194"/>
      <c r="C93" s="208"/>
      <c r="D93" s="208"/>
      <c r="E93" s="208"/>
      <c r="F93" s="208"/>
      <c r="G93" s="208"/>
      <c r="H93" s="208"/>
    </row>
    <row r="94" spans="1:25" ht="15.6" x14ac:dyDescent="0.3">
      <c r="A94" s="193"/>
      <c r="B94" s="194"/>
      <c r="C94" s="208" t="str">
        <f>'Course List'!C88</f>
        <v>CE 6602</v>
      </c>
      <c r="D94" s="208" t="str">
        <f>'Course List'!D88</f>
        <v>  251</v>
      </c>
      <c r="E94" s="208" t="str">
        <f>'Course List'!E88</f>
        <v> Hydraulic Engineering</v>
      </c>
      <c r="F94" s="208">
        <f>'Course List'!F88</f>
        <v>3</v>
      </c>
      <c r="G94" s="208" t="str">
        <f>'Course List'!G88</f>
        <v>F</v>
      </c>
      <c r="H94" s="208" t="str">
        <f>'Course List'!H88</f>
        <v>Prerequisite: CE 3610</v>
      </c>
    </row>
    <row r="95" spans="1:25" ht="31.2" x14ac:dyDescent="0.3">
      <c r="A95" s="193"/>
      <c r="B95" s="194"/>
      <c r="C95" s="208" t="str">
        <f>'Course List'!C90</f>
        <v>CE 6604</v>
      </c>
      <c r="D95" s="208" t="str">
        <f>'Course List'!D90</f>
        <v>  253</v>
      </c>
      <c r="E95" s="208" t="str">
        <f>'Course List'!E90</f>
        <v>Physical Hydrology (Cross Listed CE 3604)</v>
      </c>
      <c r="F95" s="208">
        <f>'Course List'!F90</f>
        <v>3</v>
      </c>
      <c r="G95" s="208" t="str">
        <f>'Course List'!G90</f>
        <v>F</v>
      </c>
      <c r="H95" s="208" t="str">
        <f>'Course List'!H90</f>
        <v>Prerequisites: APSC 3115 or equivalent. Corequisites: MAE 3126 or equivalent. Credit cannot be earned for this course and CE 3604.</v>
      </c>
    </row>
    <row r="96" spans="1:25" ht="31.2" x14ac:dyDescent="0.3">
      <c r="A96" s="193"/>
      <c r="B96" s="194"/>
      <c r="C96" s="208" t="str">
        <f>'Course List'!C95</f>
        <v>CE 6609</v>
      </c>
      <c r="D96" s="208" t="str">
        <f>'Course List'!D95</f>
        <v>  258</v>
      </c>
      <c r="E96" s="208" t="str">
        <f>'Course List'!E95</f>
        <v>Numerical Methods in Environmental and Water Resources</v>
      </c>
      <c r="F96" s="208">
        <f>'Course List'!F95</f>
        <v>3</v>
      </c>
      <c r="G96" s="208" t="str">
        <f>'Course List'!G95</f>
        <v>S</v>
      </c>
      <c r="H96" s="208" t="str">
        <f>'Course List'!H95</f>
        <v>Prerequisite: CE2210, MAE 3126</v>
      </c>
    </row>
    <row r="97" spans="1:8" ht="15.6" x14ac:dyDescent="0.3">
      <c r="A97" s="193"/>
      <c r="B97" s="194"/>
      <c r="C97" s="208" t="str">
        <f>'Course List'!C96</f>
        <v>CE 6611</v>
      </c>
      <c r="D97" s="208" t="str">
        <f>'Course List'!D96</f>
        <v>  259</v>
      </c>
      <c r="E97" s="208" t="str">
        <f>'Course List'!E96</f>
        <v xml:space="preserve">Advanced Hydrology </v>
      </c>
      <c r="F97" s="208">
        <f>'Course List'!F96</f>
        <v>3</v>
      </c>
      <c r="G97" s="208" t="str">
        <f>'Course List'!G96</f>
        <v>S</v>
      </c>
      <c r="H97" s="208" t="str">
        <f>'Course List'!H96</f>
        <v>Prerequisite: CE 3604/CE 6604</v>
      </c>
    </row>
    <row r="98" spans="1:8" ht="15.6" x14ac:dyDescent="0.3">
      <c r="A98" s="193"/>
      <c r="B98" s="194"/>
      <c r="C98" s="194"/>
    </row>
    <row r="99" spans="1:8" ht="15.6" x14ac:dyDescent="0.3">
      <c r="A99" s="193"/>
      <c r="B99" s="194"/>
      <c r="C99" s="194"/>
    </row>
    <row r="100" spans="1:8" ht="15.6" x14ac:dyDescent="0.3">
      <c r="A100" s="193"/>
      <c r="B100" s="194"/>
      <c r="C100" s="194"/>
    </row>
    <row r="101" spans="1:8" ht="15.6" x14ac:dyDescent="0.3">
      <c r="A101" s="193"/>
      <c r="B101" s="194"/>
      <c r="C101" s="194"/>
    </row>
    <row r="102" spans="1:8" ht="15.6" x14ac:dyDescent="0.3">
      <c r="A102" s="193"/>
      <c r="B102" s="194"/>
      <c r="C102" s="194"/>
    </row>
    <row r="103" spans="1:8" ht="15.6" x14ac:dyDescent="0.3">
      <c r="A103" s="193"/>
      <c r="B103" s="194"/>
      <c r="C103" s="194"/>
    </row>
    <row r="104" spans="1:8" ht="15.6" x14ac:dyDescent="0.3">
      <c r="A104" s="193"/>
      <c r="B104" s="194"/>
      <c r="C104" s="194"/>
    </row>
    <row r="105" spans="1:8" ht="15.6" x14ac:dyDescent="0.3">
      <c r="A105" s="193"/>
      <c r="B105" s="194"/>
      <c r="C105" s="194"/>
    </row>
    <row r="106" spans="1:8" ht="15.6" x14ac:dyDescent="0.3">
      <c r="A106" s="193"/>
      <c r="B106" s="194"/>
      <c r="C106" s="194"/>
    </row>
    <row r="107" spans="1:8" ht="15.6" x14ac:dyDescent="0.3">
      <c r="A107" s="193"/>
      <c r="B107" s="194"/>
      <c r="C107" s="194"/>
    </row>
    <row r="108" spans="1:8" ht="15.6" x14ac:dyDescent="0.3">
      <c r="A108" s="193"/>
      <c r="B108" s="194"/>
      <c r="C108" s="194"/>
    </row>
    <row r="109" spans="1:8" ht="15.6" x14ac:dyDescent="0.3">
      <c r="A109" s="193"/>
      <c r="B109" s="194"/>
      <c r="C109" s="194"/>
    </row>
    <row r="110" spans="1:8" ht="15.6" x14ac:dyDescent="0.3">
      <c r="A110" s="193"/>
      <c r="B110" s="194"/>
      <c r="C110" s="194"/>
    </row>
    <row r="111" spans="1:8" ht="15.6" x14ac:dyDescent="0.3">
      <c r="A111" s="193"/>
      <c r="B111" s="194"/>
      <c r="C111" s="194"/>
    </row>
    <row r="112" spans="1:8" ht="15.6" x14ac:dyDescent="0.3">
      <c r="A112" s="193"/>
      <c r="B112" s="194"/>
      <c r="C112" s="194"/>
    </row>
    <row r="113" spans="1:3" ht="15.6" x14ac:dyDescent="0.3">
      <c r="A113" s="193"/>
      <c r="B113" s="194"/>
      <c r="C113" s="194"/>
    </row>
    <row r="114" spans="1:3" ht="15.6" x14ac:dyDescent="0.3">
      <c r="A114" s="193"/>
      <c r="B114" s="194"/>
      <c r="C114" s="194"/>
    </row>
    <row r="115" spans="1:3" ht="15.6" x14ac:dyDescent="0.3">
      <c r="A115" s="193"/>
      <c r="B115" s="194"/>
      <c r="C115" s="194"/>
    </row>
    <row r="116" spans="1:3" ht="15.6" x14ac:dyDescent="0.3">
      <c r="A116" s="193"/>
      <c r="B116" s="194"/>
      <c r="C116" s="194"/>
    </row>
    <row r="117" spans="1:3" ht="15.6" x14ac:dyDescent="0.3">
      <c r="A117" s="193"/>
      <c r="B117" s="194"/>
      <c r="C117" s="194"/>
    </row>
    <row r="118" spans="1:3" ht="15.6" x14ac:dyDescent="0.3">
      <c r="A118" s="193"/>
      <c r="B118" s="194"/>
      <c r="C118" s="194"/>
    </row>
  </sheetData>
  <sheetProtection algorithmName="SHA-512" hashValue="SyVybxu20wqKiTmY71+ylqAuAKduwddNBABjruKA7WcOSu2K10Cj3jze3H53GmbuikeA4p2EGDxDd2DveF07Uw==" saltValue="hpRgbi3ni39q18fa5kE4Ow==" spinCount="100000" sheet="1" objects="1" scenarios="1"/>
  <mergeCells count="19">
    <mergeCell ref="C83:H83"/>
    <mergeCell ref="L9:L10"/>
    <mergeCell ref="A10:A27"/>
    <mergeCell ref="A28:A45"/>
    <mergeCell ref="A46:A63"/>
    <mergeCell ref="A64:A81"/>
    <mergeCell ref="C6:D6"/>
    <mergeCell ref="E6:G6"/>
    <mergeCell ref="I6:J6"/>
    <mergeCell ref="C7:D7"/>
    <mergeCell ref="E7:G7"/>
    <mergeCell ref="I7:J7"/>
    <mergeCell ref="C5:G5"/>
    <mergeCell ref="I5:J5"/>
    <mergeCell ref="B1:K1"/>
    <mergeCell ref="B2:K2"/>
    <mergeCell ref="B3:K3"/>
    <mergeCell ref="C4:D4"/>
    <mergeCell ref="F4:G4"/>
  </mergeCells>
  <pageMargins left="0.7" right="0.7" top="0.51" bottom="0.42" header="0.3" footer="0.3"/>
  <pageSetup scale="70" fitToHeight="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41"/>
  <sheetViews>
    <sheetView showGridLines="0" zoomScale="75" zoomScaleNormal="75" workbookViewId="0">
      <selection activeCell="C12" sqref="C12"/>
    </sheetView>
  </sheetViews>
  <sheetFormatPr defaultColWidth="9.109375" defaultRowHeight="25.8" x14ac:dyDescent="0.5"/>
  <cols>
    <col min="1" max="1" width="6.109375" style="168" customWidth="1"/>
    <col min="2" max="2" width="4.6640625" style="25" customWidth="1"/>
    <col min="3" max="3" width="21.88671875" style="25" customWidth="1"/>
    <col min="4" max="4" width="9.109375" style="25" customWidth="1"/>
    <col min="5" max="5" width="44.33203125" style="25" customWidth="1"/>
    <col min="6" max="6" width="10.6640625" style="25" customWidth="1"/>
    <col min="7" max="7" width="10.5546875" style="25" customWidth="1"/>
    <col min="8" max="8" width="68.21875" style="25" customWidth="1"/>
    <col min="9" max="9" width="8.5546875" style="25" customWidth="1"/>
    <col min="10" max="10" width="12.5546875" style="25" customWidth="1"/>
    <col min="11" max="11" width="11" style="6" customWidth="1"/>
    <col min="12" max="12" width="67.33203125" style="273" customWidth="1"/>
    <col min="13" max="13" width="8" style="6" customWidth="1"/>
    <col min="14" max="15" width="7" style="6" customWidth="1"/>
    <col min="16" max="16" width="7.6640625" style="6" customWidth="1"/>
    <col min="17" max="17" width="4.6640625" style="6" customWidth="1"/>
    <col min="18" max="29" width="9.109375" style="6"/>
    <col min="30" max="16384" width="9.109375" style="25"/>
  </cols>
  <sheetData>
    <row r="1" spans="1:29" s="225" customFormat="1" x14ac:dyDescent="0.5">
      <c r="A1" s="167"/>
      <c r="B1" s="344" t="s">
        <v>0</v>
      </c>
      <c r="C1" s="344"/>
      <c r="D1" s="344"/>
      <c r="E1" s="344"/>
      <c r="F1" s="344"/>
      <c r="G1" s="344"/>
      <c r="H1" s="344"/>
      <c r="I1" s="344"/>
      <c r="J1" s="344"/>
      <c r="K1" s="344"/>
      <c r="L1" s="272"/>
      <c r="M1" s="54"/>
      <c r="N1" s="54"/>
      <c r="O1" s="54"/>
      <c r="P1" s="54"/>
      <c r="Q1" s="54"/>
      <c r="R1" s="54"/>
      <c r="S1" s="54"/>
      <c r="T1" s="54"/>
      <c r="U1" s="54"/>
      <c r="V1" s="54"/>
      <c r="W1" s="54"/>
      <c r="X1" s="54"/>
      <c r="Y1" s="54"/>
      <c r="Z1" s="54"/>
      <c r="AA1" s="54"/>
      <c r="AB1" s="54"/>
      <c r="AC1" s="54"/>
    </row>
    <row r="2" spans="1:29" s="225" customFormat="1" x14ac:dyDescent="0.5">
      <c r="A2" s="167"/>
      <c r="B2" s="344" t="s">
        <v>1</v>
      </c>
      <c r="C2" s="344"/>
      <c r="D2" s="344"/>
      <c r="E2" s="344"/>
      <c r="F2" s="344"/>
      <c r="G2" s="344"/>
      <c r="H2" s="344"/>
      <c r="I2" s="344"/>
      <c r="J2" s="344"/>
      <c r="K2" s="344"/>
      <c r="L2" s="272"/>
      <c r="M2" s="54"/>
      <c r="N2" s="54"/>
      <c r="O2" s="54"/>
      <c r="P2" s="54"/>
      <c r="Q2" s="54"/>
      <c r="R2" s="54"/>
      <c r="S2" s="54"/>
      <c r="T2" s="54"/>
      <c r="U2" s="54"/>
      <c r="V2" s="54"/>
      <c r="W2" s="54"/>
      <c r="X2" s="54"/>
      <c r="Y2" s="54"/>
      <c r="Z2" s="54"/>
      <c r="AA2" s="54"/>
      <c r="AB2" s="54"/>
      <c r="AC2" s="54"/>
    </row>
    <row r="3" spans="1:29" s="225" customFormat="1" ht="26.4" thickBot="1" x14ac:dyDescent="0.55000000000000004">
      <c r="A3" s="167"/>
      <c r="B3" s="344" t="s">
        <v>2</v>
      </c>
      <c r="C3" s="344"/>
      <c r="D3" s="344"/>
      <c r="E3" s="344"/>
      <c r="F3" s="344"/>
      <c r="G3" s="344"/>
      <c r="H3" s="344"/>
      <c r="I3" s="344"/>
      <c r="J3" s="344"/>
      <c r="K3" s="344"/>
      <c r="L3" s="272"/>
      <c r="M3" s="54"/>
      <c r="N3" s="54"/>
      <c r="O3" s="54"/>
      <c r="P3" s="54"/>
      <c r="Q3" s="54"/>
      <c r="R3" s="54"/>
      <c r="S3" s="54"/>
      <c r="T3" s="54"/>
      <c r="U3" s="54"/>
      <c r="V3" s="54"/>
      <c r="W3" s="54"/>
      <c r="X3" s="54"/>
      <c r="Y3" s="54"/>
      <c r="Z3" s="54"/>
      <c r="AA3" s="54"/>
      <c r="AB3" s="54"/>
      <c r="AC3" s="54"/>
    </row>
    <row r="4" spans="1:29" ht="17.25" customHeight="1" x14ac:dyDescent="0.5">
      <c r="C4" s="318" t="s">
        <v>358</v>
      </c>
      <c r="D4" s="319"/>
      <c r="E4" s="226">
        <f>NOTES!C9</f>
        <v>2021</v>
      </c>
      <c r="F4" s="320">
        <f>E4+1</f>
        <v>2022</v>
      </c>
      <c r="G4" s="321"/>
      <c r="H4" s="226" t="s">
        <v>364</v>
      </c>
      <c r="I4" s="226">
        <f>E4+3</f>
        <v>2024</v>
      </c>
      <c r="J4" s="227">
        <f>F4+3</f>
        <v>2025</v>
      </c>
      <c r="K4" s="16" t="s">
        <v>393</v>
      </c>
      <c r="L4" s="142"/>
    </row>
    <row r="5" spans="1:29" s="5" customFormat="1" ht="16.5" customHeight="1" thickBot="1" x14ac:dyDescent="0.55000000000000004">
      <c r="A5" s="169"/>
      <c r="C5" s="314" t="s">
        <v>441</v>
      </c>
      <c r="D5" s="315"/>
      <c r="E5" s="315"/>
      <c r="F5" s="315"/>
      <c r="G5" s="315"/>
      <c r="H5" s="224" t="s">
        <v>391</v>
      </c>
      <c r="I5" s="342">
        <f>F10+F19+F28+F37+F46+F55+F64+F73+F82+F91</f>
        <v>147</v>
      </c>
      <c r="J5" s="343"/>
      <c r="K5" s="17">
        <f>O9</f>
        <v>0</v>
      </c>
      <c r="L5" s="143"/>
      <c r="M5" s="158"/>
      <c r="P5" s="6"/>
      <c r="Q5" s="120"/>
    </row>
    <row r="6" spans="1:29" s="54" customFormat="1" ht="15.75" customHeight="1" x14ac:dyDescent="0.5">
      <c r="A6" s="170"/>
      <c r="C6" s="325" t="s">
        <v>368</v>
      </c>
      <c r="D6" s="316"/>
      <c r="E6" s="310"/>
      <c r="F6" s="310"/>
      <c r="G6" s="310"/>
      <c r="H6" s="222" t="s">
        <v>366</v>
      </c>
      <c r="I6" s="310"/>
      <c r="J6" s="311"/>
      <c r="K6" s="16" t="s">
        <v>392</v>
      </c>
      <c r="L6" s="142"/>
      <c r="N6" s="6"/>
      <c r="O6" s="6"/>
      <c r="P6" s="6"/>
      <c r="Q6" s="6"/>
    </row>
    <row r="7" spans="1:29" s="54" customFormat="1" ht="16.5" customHeight="1" thickBot="1" x14ac:dyDescent="0.55000000000000004">
      <c r="A7" s="170"/>
      <c r="C7" s="326" t="s">
        <v>369</v>
      </c>
      <c r="D7" s="327"/>
      <c r="E7" s="312"/>
      <c r="F7" s="312"/>
      <c r="G7" s="312"/>
      <c r="H7" s="223" t="s">
        <v>367</v>
      </c>
      <c r="I7" s="312"/>
      <c r="J7" s="313"/>
      <c r="K7" s="18">
        <f>IF(O9=0,0,ROUND(N9/O9,2))</f>
        <v>0</v>
      </c>
      <c r="L7" s="143"/>
      <c r="M7" s="162"/>
      <c r="N7" s="6"/>
      <c r="O7" s="6"/>
      <c r="P7" s="6"/>
      <c r="Q7" s="6"/>
    </row>
    <row r="8" spans="1:29" s="54" customFormat="1" ht="26.4" thickBot="1" x14ac:dyDescent="0.55000000000000004">
      <c r="A8" s="170"/>
      <c r="D8" s="5"/>
      <c r="F8" s="5"/>
      <c r="G8" s="5"/>
      <c r="H8" s="5"/>
      <c r="I8" s="5"/>
      <c r="J8" s="5"/>
      <c r="K8" s="5"/>
      <c r="L8" s="143"/>
      <c r="N8" s="6"/>
      <c r="O8" s="6"/>
      <c r="P8" s="6"/>
      <c r="Q8" s="6"/>
    </row>
    <row r="9" spans="1:29" s="5" customFormat="1" ht="32.25" customHeight="1" thickBot="1" x14ac:dyDescent="0.35">
      <c r="A9" s="171"/>
      <c r="C9" s="11" t="s">
        <v>336</v>
      </c>
      <c r="D9" s="12" t="s">
        <v>365</v>
      </c>
      <c r="E9" s="12" t="s">
        <v>12</v>
      </c>
      <c r="F9" s="12" t="s">
        <v>13</v>
      </c>
      <c r="G9" s="12" t="s">
        <v>14</v>
      </c>
      <c r="H9" s="12" t="s">
        <v>15</v>
      </c>
      <c r="I9" s="12" t="s">
        <v>5</v>
      </c>
      <c r="J9" s="121" t="s">
        <v>14</v>
      </c>
      <c r="K9" s="21" t="s">
        <v>373</v>
      </c>
      <c r="L9" s="307" t="s">
        <v>662</v>
      </c>
      <c r="N9" s="15">
        <f>N10+N19+N28+N37+N46+N55+N64+N73+N82+N91</f>
        <v>0</v>
      </c>
      <c r="O9" s="15">
        <f>O10+O19+O28+O37+O46+O55+O64+O73+O82+O91</f>
        <v>0</v>
      </c>
    </row>
    <row r="10" spans="1:29" s="54" customFormat="1" ht="16.2" thickBot="1" x14ac:dyDescent="0.35">
      <c r="A10" s="336" t="s">
        <v>697</v>
      </c>
      <c r="B10" s="122"/>
      <c r="C10" s="123" t="s">
        <v>14</v>
      </c>
      <c r="D10" s="123">
        <v>1</v>
      </c>
      <c r="E10" s="123" t="s">
        <v>357</v>
      </c>
      <c r="F10" s="123">
        <f>SUM(F11:F18)</f>
        <v>16</v>
      </c>
      <c r="G10" s="59" t="s">
        <v>3</v>
      </c>
      <c r="H10" s="59">
        <f>E4</f>
        <v>2021</v>
      </c>
      <c r="I10" s="19"/>
      <c r="J10" s="20"/>
      <c r="K10" s="22">
        <f>IF(O10=0,0,ROUND(N10/O10,2))</f>
        <v>0</v>
      </c>
      <c r="L10" s="308"/>
      <c r="N10" s="13">
        <f>SUM(N11:N18)</f>
        <v>0</v>
      </c>
      <c r="O10" s="14">
        <f>SUM(O11:O18)</f>
        <v>0</v>
      </c>
      <c r="P10" s="158"/>
      <c r="Q10" s="158"/>
    </row>
    <row r="11" spans="1:29" s="54" customFormat="1" ht="15.6" x14ac:dyDescent="0.3">
      <c r="A11" s="337"/>
      <c r="B11" s="124">
        <v>1</v>
      </c>
      <c r="C11" s="58" t="str">
        <f>'CE Program'!C11</f>
        <v>CE 1010</v>
      </c>
      <c r="D11" s="58" t="str">
        <f>'CE Program'!D11</f>
        <v>  001</v>
      </c>
      <c r="E11" s="58" t="str">
        <f>'CE Program'!E11</f>
        <v> Intro:Civil &amp; Environmentl Eng</v>
      </c>
      <c r="F11" s="58">
        <f>'CE Program'!F11</f>
        <v>1</v>
      </c>
      <c r="G11" s="58" t="str">
        <f>'CE Program'!G11</f>
        <v>F</v>
      </c>
      <c r="H11" s="58" t="str">
        <f>'CE Program'!H11</f>
        <v>None</v>
      </c>
      <c r="I11" s="41"/>
      <c r="J11" s="55"/>
      <c r="K11" s="50" t="str">
        <f>IF(I11=0,"",LOOKUP(I11,NOTES!$F$11:$F$22,NOTES!$I$11:$I$22))</f>
        <v/>
      </c>
      <c r="L11" s="144"/>
      <c r="N11" s="6">
        <f>IF(F11=0,0,IF(I11=0,0,K11*F11))</f>
        <v>0</v>
      </c>
      <c r="O11" s="6">
        <f>IF(I11=0,0,F11)</f>
        <v>0</v>
      </c>
      <c r="P11" s="6"/>
      <c r="Q11" s="6"/>
    </row>
    <row r="12" spans="1:29" s="54" customFormat="1" ht="98.4" customHeight="1" x14ac:dyDescent="0.3">
      <c r="A12" s="337"/>
      <c r="B12" s="124">
        <f>B11+1</f>
        <v>2</v>
      </c>
      <c r="C12" s="58" t="str">
        <f>'CE Program'!C12</f>
        <v>Chem 1111</v>
      </c>
      <c r="D12" s="58">
        <f>'CE Program'!D12</f>
        <v>11</v>
      </c>
      <c r="E12" s="58" t="str">
        <f>'CE Program'!E12</f>
        <v>General Chemistry I</v>
      </c>
      <c r="F12" s="58">
        <f>'CE Program'!F12</f>
        <v>4</v>
      </c>
      <c r="G12" s="58" t="str">
        <f>'CE Program'!G12</f>
        <v>F &amp; S</v>
      </c>
      <c r="H12" s="58" t="str">
        <f>'CE Program'!H12</f>
        <v>Restricted to students who have successfully completed high school algebra prior to matriculation and have completed the ALEKS chemistry preparatory course at GW and achieved at least 95 percent mastery.
For students who need more time to satisfy the prerequisite, please read the note given in the NOTES' column ---&gt;</v>
      </c>
      <c r="I12" s="41"/>
      <c r="J12" s="55"/>
      <c r="K12" s="51" t="str">
        <f>IF(I12=0,"",LOOKUP(I12,NOTES!$F$11:$F$22,NOTES!$I$11:$I$22))</f>
        <v/>
      </c>
      <c r="L12" s="369" t="str">
        <f>'CE Program'!L12</f>
        <v>CHEM 1111 is not a prerequisite for any courses in Semesters 2, 3 &amp; 4. Therefore, students have many chances to take CHEM 1111 before it becomes a prerequisite in Semester #5.</v>
      </c>
      <c r="N12" s="6">
        <f t="shared" ref="N12:N16" si="0">IF(F12=0,0,IF(I12=0,0,K12*F12))</f>
        <v>0</v>
      </c>
      <c r="O12" s="6">
        <f t="shared" ref="O12:O18" si="1">IF(I12=0,0,F12)</f>
        <v>0</v>
      </c>
      <c r="P12" s="6"/>
      <c r="Q12" s="6"/>
    </row>
    <row r="13" spans="1:29" s="54" customFormat="1" ht="15.6" x14ac:dyDescent="0.3">
      <c r="A13" s="337"/>
      <c r="B13" s="124">
        <f t="shared" ref="B13:B16" si="2">B12+1</f>
        <v>3</v>
      </c>
      <c r="C13" s="58" t="str">
        <f>'CE Program'!C13</f>
        <v>H/SS 1</v>
      </c>
      <c r="D13" s="58" t="str">
        <f>'CE Program'!D13</f>
        <v>---</v>
      </c>
      <c r="E13" s="58" t="str">
        <f>'CE Program'!E13</f>
        <v>See the H/SS List</v>
      </c>
      <c r="F13" s="58">
        <f>'CE Program'!F13</f>
        <v>3</v>
      </c>
      <c r="G13" s="58" t="str">
        <f>'CE Program'!G13</f>
        <v>F &amp; S</v>
      </c>
      <c r="H13" s="58" t="str">
        <f>'CE Program'!H13</f>
        <v xml:space="preserve"> ---</v>
      </c>
      <c r="I13" s="41"/>
      <c r="J13" s="55"/>
      <c r="K13" s="51" t="str">
        <f>IF(I13=0,"",LOOKUP(I13,NOTES!$F$11:$F$22,NOTES!$I$11:$I$22))</f>
        <v/>
      </c>
      <c r="N13" s="6">
        <f t="shared" si="0"/>
        <v>0</v>
      </c>
      <c r="O13" s="6">
        <f t="shared" si="1"/>
        <v>0</v>
      </c>
      <c r="P13" s="6"/>
      <c r="Q13" s="6"/>
    </row>
    <row r="14" spans="1:29" s="54" customFormat="1" ht="80.400000000000006" customHeight="1" x14ac:dyDescent="0.3">
      <c r="A14" s="337"/>
      <c r="B14" s="124">
        <f t="shared" si="2"/>
        <v>4</v>
      </c>
      <c r="C14" s="58" t="str">
        <f>'CE Program'!C14</f>
        <v>Math 1231</v>
      </c>
      <c r="D14" s="58">
        <f>'CE Program'!D14</f>
        <v>31</v>
      </c>
      <c r="E14" s="58" t="str">
        <f>'CE Program'!E14</f>
        <v>Single-Variable Calculus I </v>
      </c>
      <c r="F14" s="58">
        <f>'CE Program'!F14</f>
        <v>3</v>
      </c>
      <c r="G14" s="58" t="str">
        <f>'CE Program'!G14</f>
        <v>F &amp; S</v>
      </c>
      <c r="H14" s="58" t="str">
        <f>'CE Program'!H14</f>
        <v>Restricted to students with a minimum score of 76 on the ALEKS placement examination. 
For students who don't satisfy the prerequisite, please check the alternative way given in the NOTES' column ---&gt;</v>
      </c>
      <c r="I14" s="41"/>
      <c r="J14" s="55"/>
      <c r="K14" s="51" t="str">
        <f>IF(I14=0,"",LOOKUP(I14,NOTES!$F$11:$F$22,NOTES!$I$11:$I$22))</f>
        <v/>
      </c>
      <c r="L14" s="369" t="str">
        <f>'CE Program'!L14</f>
        <v>Students who don't satisfy the required ALKES score must register for MATH 1220 in Semester #1, MATH 1221 in Semester #2, and MATH 1232 in the summer before Semester #3. 
Prerequisites for MATH 1220: Students with a minimum score of 61 on the ALEKS placement examination.</v>
      </c>
      <c r="N14" s="6">
        <f t="shared" si="0"/>
        <v>0</v>
      </c>
      <c r="O14" s="6">
        <f t="shared" si="1"/>
        <v>0</v>
      </c>
      <c r="P14" s="6"/>
      <c r="Q14" s="6"/>
    </row>
    <row r="15" spans="1:29" s="54" customFormat="1" ht="15.6" x14ac:dyDescent="0.3">
      <c r="A15" s="337"/>
      <c r="B15" s="124">
        <f t="shared" si="2"/>
        <v>5</v>
      </c>
      <c r="C15" s="58" t="str">
        <f>'CE Program'!C15</f>
        <v>SEAS 1001</v>
      </c>
      <c r="D15" s="58" t="str">
        <f>'CE Program'!D15</f>
        <v>  001</v>
      </c>
      <c r="E15" s="58" t="str">
        <f>'CE Program'!E15</f>
        <v> Engineering Orientation</v>
      </c>
      <c r="F15" s="58">
        <f>'CE Program'!F15</f>
        <v>1</v>
      </c>
      <c r="G15" s="58" t="str">
        <f>'CE Program'!G15</f>
        <v>F</v>
      </c>
      <c r="H15" s="58" t="str">
        <f>'CE Program'!H15</f>
        <v xml:space="preserve"> ---</v>
      </c>
      <c r="I15" s="41"/>
      <c r="J15" s="55"/>
      <c r="K15" s="51" t="str">
        <f>IF(I15=0,"",LOOKUP(I15,NOTES!$F$11:$F$22,NOTES!$I$11:$I$22))</f>
        <v/>
      </c>
      <c r="L15" s="145"/>
      <c r="N15" s="6">
        <f t="shared" si="0"/>
        <v>0</v>
      </c>
      <c r="O15" s="6">
        <f t="shared" si="1"/>
        <v>0</v>
      </c>
      <c r="P15" s="6"/>
      <c r="Q15" s="6"/>
    </row>
    <row r="16" spans="1:29" s="54" customFormat="1" ht="15.6" x14ac:dyDescent="0.3">
      <c r="A16" s="337"/>
      <c r="B16" s="124">
        <f t="shared" si="2"/>
        <v>6</v>
      </c>
      <c r="C16" s="58" t="str">
        <f>'CE Program'!C16</f>
        <v>UW 1020</v>
      </c>
      <c r="D16" s="58">
        <f>'CE Program'!D16</f>
        <v>20</v>
      </c>
      <c r="E16" s="58" t="str">
        <f>'CE Program'!E16</f>
        <v>University Writing </v>
      </c>
      <c r="F16" s="58">
        <f>'CE Program'!F16</f>
        <v>4</v>
      </c>
      <c r="G16" s="58" t="str">
        <f>'CE Program'!G16</f>
        <v>F &amp; S</v>
      </c>
      <c r="H16" s="58" t="str">
        <f>'CE Program'!H16</f>
        <v xml:space="preserve"> ---</v>
      </c>
      <c r="I16" s="41"/>
      <c r="J16" s="55"/>
      <c r="K16" s="51" t="str">
        <f>IF(I16=0,"",LOOKUP(I16,NOTES!$F$11:$F$22,NOTES!$I$11:$I$22))</f>
        <v/>
      </c>
      <c r="L16" s="145"/>
      <c r="N16" s="6">
        <f t="shared" si="0"/>
        <v>0</v>
      </c>
      <c r="O16" s="6">
        <f t="shared" si="1"/>
        <v>0</v>
      </c>
      <c r="P16" s="6"/>
      <c r="Q16" s="6"/>
    </row>
    <row r="17" spans="1:17" s="54" customFormat="1" ht="15.6" x14ac:dyDescent="0.3">
      <c r="A17" s="337"/>
      <c r="B17" s="124">
        <f>B16+1</f>
        <v>7</v>
      </c>
      <c r="C17" s="58">
        <f>'CE Program'!C17</f>
        <v>0</v>
      </c>
      <c r="D17" s="58" t="str">
        <f>'CE Program'!D17</f>
        <v/>
      </c>
      <c r="E17" s="58" t="str">
        <f>'CE Program'!E17</f>
        <v/>
      </c>
      <c r="F17" s="58" t="str">
        <f>'CE Program'!F17</f>
        <v/>
      </c>
      <c r="G17" s="58" t="str">
        <f>'CE Program'!G17</f>
        <v/>
      </c>
      <c r="H17" s="58" t="str">
        <f>'CE Program'!H17</f>
        <v/>
      </c>
      <c r="I17" s="41"/>
      <c r="J17" s="55"/>
      <c r="K17" s="51" t="str">
        <f>IF(I17=0,"",LOOKUP(I17,NOTES!$F$11:$F$22,NOTES!$I$11:$I$22))</f>
        <v/>
      </c>
      <c r="L17" s="145"/>
      <c r="N17" s="6">
        <f>IF(F17=0,0,IF(I17=0,0,K17*F17))</f>
        <v>0</v>
      </c>
      <c r="O17" s="6">
        <f t="shared" si="1"/>
        <v>0</v>
      </c>
      <c r="P17" s="6"/>
      <c r="Q17" s="6"/>
    </row>
    <row r="18" spans="1:17" s="54" customFormat="1" ht="16.2" thickBot="1" x14ac:dyDescent="0.35">
      <c r="A18" s="337"/>
      <c r="B18" s="127">
        <f>B17+1</f>
        <v>8</v>
      </c>
      <c r="C18" s="58">
        <f>'CE Program'!C18</f>
        <v>0</v>
      </c>
      <c r="D18" s="58" t="str">
        <f>'CE Program'!D18</f>
        <v/>
      </c>
      <c r="E18" s="58" t="str">
        <f>'CE Program'!E18</f>
        <v/>
      </c>
      <c r="F18" s="58" t="str">
        <f>'CE Program'!F18</f>
        <v/>
      </c>
      <c r="G18" s="58" t="str">
        <f>'CE Program'!G18</f>
        <v/>
      </c>
      <c r="H18" s="58" t="str">
        <f>'CE Program'!H18</f>
        <v/>
      </c>
      <c r="I18" s="41"/>
      <c r="J18" s="55"/>
      <c r="K18" s="51" t="str">
        <f>IF(I18=0,"",LOOKUP(I18,NOTES!$F$11:$F$22,NOTES!$I$11:$I$22))</f>
        <v/>
      </c>
      <c r="L18" s="145"/>
      <c r="N18" s="6">
        <f t="shared" ref="N18" si="3">IF(F18=0,0,IF(I18=0,0,K18*F18))</f>
        <v>0</v>
      </c>
      <c r="O18" s="6">
        <f t="shared" si="1"/>
        <v>0</v>
      </c>
      <c r="P18" s="6"/>
      <c r="Q18" s="6"/>
    </row>
    <row r="19" spans="1:17" s="54" customFormat="1" ht="16.2" thickBot="1" x14ac:dyDescent="0.35">
      <c r="A19" s="337"/>
      <c r="B19" s="122"/>
      <c r="C19" s="123" t="str">
        <f>C10</f>
        <v>Semester</v>
      </c>
      <c r="D19" s="123">
        <f>D10+1</f>
        <v>2</v>
      </c>
      <c r="E19" s="123" t="str">
        <f>E10</f>
        <v>Total Credit Hours</v>
      </c>
      <c r="F19" s="123">
        <f>SUM(F20:F27)</f>
        <v>16</v>
      </c>
      <c r="G19" s="59" t="s">
        <v>4</v>
      </c>
      <c r="H19" s="59">
        <f>H10+1</f>
        <v>2022</v>
      </c>
      <c r="I19" s="19"/>
      <c r="J19" s="20"/>
      <c r="K19" s="22">
        <f>IF(O19=0,0,ROUND(N19/O19,2))</f>
        <v>0</v>
      </c>
      <c r="L19" s="146"/>
      <c r="N19" s="13">
        <f>SUM(N20:N27)</f>
        <v>0</v>
      </c>
      <c r="O19" s="14">
        <f t="shared" ref="O19" si="4">SUM(O20:O27)</f>
        <v>0</v>
      </c>
      <c r="P19" s="158"/>
      <c r="Q19" s="158"/>
    </row>
    <row r="20" spans="1:17" s="54" customFormat="1" ht="15.6" x14ac:dyDescent="0.3">
      <c r="A20" s="337"/>
      <c r="B20" s="124">
        <v>1</v>
      </c>
      <c r="C20" s="58" t="str">
        <f>'CE Program'!C20</f>
        <v>CSCI 1012</v>
      </c>
      <c r="D20" s="58" t="str">
        <f>'CE Program'!D20</f>
        <v>---</v>
      </c>
      <c r="E20" s="58" t="str">
        <f>'CE Program'!E20</f>
        <v>Introduction to Programming with Python</v>
      </c>
      <c r="F20" s="58">
        <f>'CE Program'!F20</f>
        <v>3</v>
      </c>
      <c r="G20" s="58" t="str">
        <f>'CE Program'!G20</f>
        <v>F &amp; S</v>
      </c>
      <c r="H20" s="58" t="str">
        <f>'CE Program'!H20</f>
        <v>---</v>
      </c>
      <c r="I20" s="41"/>
      <c r="J20" s="55"/>
      <c r="K20" s="50" t="str">
        <f>IF(I20=0,"",LOOKUP(I20,NOTES!$F$11:$F$22,NOTES!$I$11:$I$22))</f>
        <v/>
      </c>
      <c r="L20" s="144"/>
      <c r="N20" s="6">
        <f t="shared" ref="N20:N27" si="5">IF(F20=0,0,IF(I20=0,0,K20*F20))</f>
        <v>0</v>
      </c>
      <c r="O20" s="6">
        <f t="shared" ref="O20:O27" si="6">IF(I20=0,0,F20)</f>
        <v>0</v>
      </c>
      <c r="P20" s="6"/>
      <c r="Q20" s="6"/>
    </row>
    <row r="21" spans="1:17" s="54" customFormat="1" ht="15.6" x14ac:dyDescent="0.3">
      <c r="A21" s="337"/>
      <c r="B21" s="124">
        <f>B20+1</f>
        <v>2</v>
      </c>
      <c r="C21" s="58" t="str">
        <f>'CE Program'!C21</f>
        <v>MAE 1004</v>
      </c>
      <c r="D21" s="58">
        <f>'CE Program'!D21</f>
        <v>4</v>
      </c>
      <c r="E21" s="58" t="str">
        <f>'CE Program'!E21</f>
        <v>Engineering Drawing and Computer Graphics</v>
      </c>
      <c r="F21" s="58">
        <f>'CE Program'!F21</f>
        <v>3</v>
      </c>
      <c r="G21" s="58" t="str">
        <f>'CE Program'!G21</f>
        <v>F &amp; S</v>
      </c>
      <c r="H21" s="58" t="str">
        <f>'CE Program'!H21</f>
        <v xml:space="preserve"> ---</v>
      </c>
      <c r="I21" s="41"/>
      <c r="J21" s="55"/>
      <c r="K21" s="51" t="str">
        <f>IF(I21=0,"",LOOKUP(I21,NOTES!$F$11:$F$22,NOTES!$I$11:$I$22))</f>
        <v/>
      </c>
      <c r="L21" s="145"/>
      <c r="N21" s="6">
        <f t="shared" si="5"/>
        <v>0</v>
      </c>
      <c r="O21" s="6">
        <f t="shared" si="6"/>
        <v>0</v>
      </c>
      <c r="P21" s="6"/>
      <c r="Q21" s="6"/>
    </row>
    <row r="22" spans="1:17" s="54" customFormat="1" ht="15.6" x14ac:dyDescent="0.3">
      <c r="A22" s="337"/>
      <c r="B22" s="124">
        <f t="shared" ref="B22:B26" si="7">B21+1</f>
        <v>3</v>
      </c>
      <c r="C22" s="58" t="str">
        <f>'CE Program'!C22</f>
        <v>Math 1232</v>
      </c>
      <c r="D22" s="58">
        <f>'CE Program'!D22</f>
        <v>32</v>
      </c>
      <c r="E22" s="58" t="str">
        <f>'CE Program'!E22</f>
        <v>Single-Variable Calculus II</v>
      </c>
      <c r="F22" s="58">
        <f>'CE Program'!F22</f>
        <v>3</v>
      </c>
      <c r="G22" s="58" t="str">
        <f>'CE Program'!G22</f>
        <v>F &amp; S</v>
      </c>
      <c r="H22" s="58" t="str">
        <f>'CE Program'!H22</f>
        <v>Prerequisite: Math 1221 or 1231</v>
      </c>
      <c r="I22" s="41"/>
      <c r="J22" s="55"/>
      <c r="K22" s="51" t="str">
        <f>IF(I22=0,"",LOOKUP(I22,NOTES!$F$11:$F$22,NOTES!$I$11:$I$22))</f>
        <v/>
      </c>
      <c r="L22" s="145"/>
      <c r="N22" s="6">
        <f t="shared" si="5"/>
        <v>0</v>
      </c>
      <c r="O22" s="6">
        <f t="shared" si="6"/>
        <v>0</v>
      </c>
      <c r="P22" s="6"/>
      <c r="Q22" s="6"/>
    </row>
    <row r="23" spans="1:17" s="54" customFormat="1" ht="35.4" customHeight="1" x14ac:dyDescent="0.3">
      <c r="A23" s="337"/>
      <c r="B23" s="124">
        <f t="shared" si="7"/>
        <v>4</v>
      </c>
      <c r="C23" s="58" t="str">
        <f>'CE Program'!C23</f>
        <v>Phys 1021</v>
      </c>
      <c r="D23" s="58">
        <f>'CE Program'!D23</f>
        <v>21</v>
      </c>
      <c r="E23" s="58" t="str">
        <f>'CE Program'!E23</f>
        <v>University Physics I</v>
      </c>
      <c r="F23" s="58">
        <f>'CE Program'!F23</f>
        <v>4</v>
      </c>
      <c r="G23" s="58" t="str">
        <f>'CE Program'!G23</f>
        <v>F &amp; S</v>
      </c>
      <c r="H23" s="58" t="str">
        <f>'CE Program'!H23</f>
        <v>Prerequisites: MATH 1220 or MATH 1221 or MATH 1231. Credit cannot be earned for this course and PHYS 1025.</v>
      </c>
      <c r="I23" s="41"/>
      <c r="J23" s="55"/>
      <c r="K23" s="51" t="str">
        <f>IF(I23=0,"",LOOKUP(I23,NOTES!$F$11:$F$22,NOTES!$I$11:$I$22))</f>
        <v/>
      </c>
      <c r="L23" s="145"/>
      <c r="N23" s="6">
        <f t="shared" si="5"/>
        <v>0</v>
      </c>
      <c r="O23" s="6">
        <f t="shared" si="6"/>
        <v>0</v>
      </c>
      <c r="P23" s="6"/>
      <c r="Q23" s="6"/>
    </row>
    <row r="24" spans="1:17" s="54" customFormat="1" ht="15.6" x14ac:dyDescent="0.3">
      <c r="A24" s="337"/>
      <c r="B24" s="124">
        <f t="shared" si="7"/>
        <v>5</v>
      </c>
      <c r="C24" s="58" t="str">
        <f>'CE Program'!C24</f>
        <v>H/SS 2 - SUST 1001</v>
      </c>
      <c r="D24" s="58" t="str">
        <f>'CE Program'!D24</f>
        <v>---</v>
      </c>
      <c r="E24" s="58" t="str">
        <f>'CE Program'!E24</f>
        <v>Introduction to sustainability</v>
      </c>
      <c r="F24" s="58">
        <f>'CE Program'!F24</f>
        <v>3</v>
      </c>
      <c r="G24" s="58" t="str">
        <f>'CE Program'!G24</f>
        <v>S</v>
      </c>
      <c r="H24" s="58" t="str">
        <f>'CE Program'!H24</f>
        <v xml:space="preserve"> ---</v>
      </c>
      <c r="I24" s="41"/>
      <c r="J24" s="55"/>
      <c r="K24" s="51" t="str">
        <f>IF(I24=0,"",LOOKUP(I24,NOTES!$F$11:$F$22,NOTES!$I$11:$I$22))</f>
        <v/>
      </c>
      <c r="L24" s="145"/>
      <c r="N24" s="6">
        <f t="shared" si="5"/>
        <v>0</v>
      </c>
      <c r="O24" s="6">
        <f t="shared" si="6"/>
        <v>0</v>
      </c>
      <c r="P24" s="6"/>
      <c r="Q24" s="6"/>
    </row>
    <row r="25" spans="1:17" s="54" customFormat="1" ht="15.6" x14ac:dyDescent="0.3">
      <c r="A25" s="337"/>
      <c r="B25" s="124">
        <f t="shared" si="7"/>
        <v>6</v>
      </c>
      <c r="C25" s="58">
        <f>'CE Program'!C25</f>
        <v>0</v>
      </c>
      <c r="D25" s="58" t="str">
        <f>'CE Program'!D25</f>
        <v/>
      </c>
      <c r="E25" s="58" t="str">
        <f>'CE Program'!E25</f>
        <v/>
      </c>
      <c r="F25" s="58" t="str">
        <f>'CE Program'!F25</f>
        <v/>
      </c>
      <c r="G25" s="58" t="str">
        <f>'CE Program'!G25</f>
        <v/>
      </c>
      <c r="H25" s="58" t="str">
        <f>'CE Program'!H25</f>
        <v/>
      </c>
      <c r="I25" s="41"/>
      <c r="J25" s="55"/>
      <c r="K25" s="51" t="str">
        <f>IF(I25=0,"",LOOKUP(I25,NOTES!$F$11:$F$22,NOTES!$I$11:$I$22))</f>
        <v/>
      </c>
      <c r="L25" s="145"/>
      <c r="N25" s="6">
        <f t="shared" si="5"/>
        <v>0</v>
      </c>
      <c r="O25" s="6">
        <f t="shared" si="6"/>
        <v>0</v>
      </c>
      <c r="P25" s="6"/>
      <c r="Q25" s="6"/>
    </row>
    <row r="26" spans="1:17" s="54" customFormat="1" ht="15.6" x14ac:dyDescent="0.3">
      <c r="A26" s="337"/>
      <c r="B26" s="124">
        <f t="shared" si="7"/>
        <v>7</v>
      </c>
      <c r="C26" s="58">
        <f>'CE Program'!C26</f>
        <v>0</v>
      </c>
      <c r="D26" s="58" t="str">
        <f>'CE Program'!D26</f>
        <v/>
      </c>
      <c r="E26" s="58" t="str">
        <f>'CE Program'!E26</f>
        <v/>
      </c>
      <c r="F26" s="58" t="str">
        <f>'CE Program'!F26</f>
        <v/>
      </c>
      <c r="G26" s="58" t="str">
        <f>'CE Program'!G26</f>
        <v/>
      </c>
      <c r="H26" s="58" t="str">
        <f>'CE Program'!H26</f>
        <v/>
      </c>
      <c r="I26" s="41"/>
      <c r="J26" s="55"/>
      <c r="K26" s="51" t="str">
        <f>IF(I26=0,"",LOOKUP(I26,NOTES!$F$11:$F$22,NOTES!$I$11:$I$22))</f>
        <v/>
      </c>
      <c r="L26" s="145"/>
      <c r="N26" s="6">
        <f t="shared" si="5"/>
        <v>0</v>
      </c>
      <c r="O26" s="6">
        <f t="shared" si="6"/>
        <v>0</v>
      </c>
      <c r="P26" s="6"/>
      <c r="Q26" s="6"/>
    </row>
    <row r="27" spans="1:17" s="54" customFormat="1" ht="16.2" thickBot="1" x14ac:dyDescent="0.35">
      <c r="A27" s="338"/>
      <c r="B27" s="127">
        <f>B26+1</f>
        <v>8</v>
      </c>
      <c r="C27" s="58">
        <f>'CE Program'!C27</f>
        <v>0</v>
      </c>
      <c r="D27" s="58" t="str">
        <f>'CE Program'!D27</f>
        <v/>
      </c>
      <c r="E27" s="58" t="str">
        <f>'CE Program'!E27</f>
        <v/>
      </c>
      <c r="F27" s="58" t="str">
        <f>'CE Program'!F27</f>
        <v/>
      </c>
      <c r="G27" s="58" t="str">
        <f>'CE Program'!G27</f>
        <v/>
      </c>
      <c r="H27" s="58" t="str">
        <f>'CE Program'!H27</f>
        <v/>
      </c>
      <c r="I27" s="41"/>
      <c r="J27" s="55"/>
      <c r="K27" s="51" t="str">
        <f>IF(I27=0,"",LOOKUP(I27,NOTES!$F$11:$F$22,NOTES!$I$11:$I$22))</f>
        <v/>
      </c>
      <c r="L27" s="145"/>
      <c r="N27" s="6">
        <f t="shared" si="5"/>
        <v>0</v>
      </c>
      <c r="O27" s="6">
        <f t="shared" si="6"/>
        <v>0</v>
      </c>
      <c r="P27" s="6"/>
      <c r="Q27" s="6"/>
    </row>
    <row r="28" spans="1:17" s="54" customFormat="1" ht="16.2" thickBot="1" x14ac:dyDescent="0.35">
      <c r="A28" s="336" t="s">
        <v>698</v>
      </c>
      <c r="B28" s="122"/>
      <c r="C28" s="123" t="str">
        <f>C19</f>
        <v>Semester</v>
      </c>
      <c r="D28" s="123">
        <f>D19+1</f>
        <v>3</v>
      </c>
      <c r="E28" s="123" t="str">
        <f>E19</f>
        <v>Total Credit Hours</v>
      </c>
      <c r="F28" s="123">
        <f>SUM(F29:F36)</f>
        <v>16</v>
      </c>
      <c r="G28" s="59" t="str">
        <f>G10</f>
        <v>FALL</v>
      </c>
      <c r="H28" s="59">
        <f>H19</f>
        <v>2022</v>
      </c>
      <c r="I28" s="19"/>
      <c r="J28" s="20"/>
      <c r="K28" s="22">
        <f>IF(O28=0,0,ROUND(N28/O28,2))</f>
        <v>0</v>
      </c>
      <c r="L28" s="146"/>
      <c r="N28" s="13">
        <f>SUM(N29:N36)</f>
        <v>0</v>
      </c>
      <c r="O28" s="14">
        <f t="shared" ref="O28" si="8">SUM(O29:O36)</f>
        <v>0</v>
      </c>
      <c r="P28" s="158"/>
      <c r="Q28" s="158"/>
    </row>
    <row r="29" spans="1:17" s="54" customFormat="1" ht="15.6" x14ac:dyDescent="0.3">
      <c r="A29" s="337"/>
      <c r="B29" s="124">
        <v>1</v>
      </c>
      <c r="C29" s="58" t="str">
        <f>'CE Program'!C29</f>
        <v>ApSc 2057</v>
      </c>
      <c r="D29" s="58" t="str">
        <f>'CE Program'!D29</f>
        <v>  057</v>
      </c>
      <c r="E29" s="58" t="str">
        <f>'CE Program'!E29</f>
        <v> Analytical Mechanics I (w 2-hr recitation)</v>
      </c>
      <c r="F29" s="58">
        <f>'CE Program'!F29</f>
        <v>3</v>
      </c>
      <c r="G29" s="58" t="str">
        <f>'CE Program'!G29</f>
        <v>F &amp; S</v>
      </c>
      <c r="H29" s="58" t="str">
        <f>'CE Program'!H29</f>
        <v>Prerequisite: Phys 1021</v>
      </c>
      <c r="I29" s="41"/>
      <c r="J29" s="55"/>
      <c r="K29" s="50" t="str">
        <f>IF(I29=0,"",LOOKUP(I29,NOTES!$F$11:$F$22,NOTES!$I$11:$I$22))</f>
        <v/>
      </c>
      <c r="L29" s="144"/>
      <c r="N29" s="6">
        <f t="shared" ref="N29:N36" si="9">IF(F29=0,0,IF(I29=0,0,K29*F29))</f>
        <v>0</v>
      </c>
      <c r="O29" s="6">
        <f t="shared" ref="O29:O36" si="10">IF(I29=0,0,F29)</f>
        <v>0</v>
      </c>
      <c r="P29" s="6"/>
      <c r="Q29" s="6"/>
    </row>
    <row r="30" spans="1:17" s="54" customFormat="1" ht="15.6" x14ac:dyDescent="0.3">
      <c r="A30" s="337"/>
      <c r="B30" s="124">
        <f>B29+1</f>
        <v>2</v>
      </c>
      <c r="C30" s="58" t="str">
        <f>'CE Program'!C30</f>
        <v>ApSc 2113</v>
      </c>
      <c r="D30" s="58" t="str">
        <f>'CE Program'!D30</f>
        <v>  113</v>
      </c>
      <c r="E30" s="58" t="str">
        <f>'CE Program'!E30</f>
        <v> Engineering Analysis I</v>
      </c>
      <c r="F30" s="58">
        <f>'CE Program'!F30</f>
        <v>3</v>
      </c>
      <c r="G30" s="58" t="str">
        <f>'CE Program'!G30</f>
        <v>F &amp; S</v>
      </c>
      <c r="H30" s="58" t="str">
        <f>'CE Program'!H30</f>
        <v xml:space="preserve"> Prerequisite or Corequisite: Math 2233</v>
      </c>
      <c r="I30" s="41"/>
      <c r="J30" s="55"/>
      <c r="K30" s="51" t="str">
        <f>IF(I30=0,"",LOOKUP(I30,NOTES!$F$11:$F$22,NOTES!$I$11:$I$22))</f>
        <v/>
      </c>
      <c r="L30" s="145"/>
      <c r="N30" s="6">
        <f t="shared" si="9"/>
        <v>0</v>
      </c>
      <c r="O30" s="6">
        <f t="shared" si="10"/>
        <v>0</v>
      </c>
      <c r="P30" s="6"/>
      <c r="Q30" s="6"/>
    </row>
    <row r="31" spans="1:17" s="54" customFormat="1" ht="15.6" x14ac:dyDescent="0.3">
      <c r="A31" s="337"/>
      <c r="B31" s="124">
        <f t="shared" ref="B31:B35" si="11">B30+1</f>
        <v>3</v>
      </c>
      <c r="C31" s="58" t="str">
        <f>'CE Program'!C31</f>
        <v>H/SS 3</v>
      </c>
      <c r="D31" s="58" t="str">
        <f>'CE Program'!D31</f>
        <v>---</v>
      </c>
      <c r="E31" s="58" t="str">
        <f>'CE Program'!E31</f>
        <v>See the H/SS List</v>
      </c>
      <c r="F31" s="58">
        <f>'CE Program'!F31</f>
        <v>3</v>
      </c>
      <c r="G31" s="58" t="str">
        <f>'CE Program'!G31</f>
        <v>F &amp; S</v>
      </c>
      <c r="H31" s="58" t="str">
        <f>'CE Program'!H31</f>
        <v xml:space="preserve"> ---</v>
      </c>
      <c r="I31" s="41"/>
      <c r="J31" s="55"/>
      <c r="K31" s="51" t="str">
        <f>IF(I31=0,"",LOOKUP(I31,NOTES!$F$11:$F$22,NOTES!$I$11:$I$22))</f>
        <v/>
      </c>
      <c r="L31" s="145"/>
      <c r="N31" s="6">
        <f t="shared" si="9"/>
        <v>0</v>
      </c>
      <c r="O31" s="6">
        <f t="shared" si="10"/>
        <v>0</v>
      </c>
      <c r="P31" s="6"/>
      <c r="Q31" s="6"/>
    </row>
    <row r="32" spans="1:17" s="54" customFormat="1" ht="15.6" customHeight="1" x14ac:dyDescent="0.3">
      <c r="A32" s="337"/>
      <c r="B32" s="124">
        <f t="shared" si="11"/>
        <v>4</v>
      </c>
      <c r="C32" s="58" t="str">
        <f>'CE Program'!C32</f>
        <v>Math 2233</v>
      </c>
      <c r="D32" s="58">
        <f>'CE Program'!D32</f>
        <v>33</v>
      </c>
      <c r="E32" s="58" t="str">
        <f>'CE Program'!E32</f>
        <v>Multivariable Calculus</v>
      </c>
      <c r="F32" s="58">
        <f>'CE Program'!F32</f>
        <v>3</v>
      </c>
      <c r="G32" s="58" t="str">
        <f>'CE Program'!G32</f>
        <v>F &amp; S</v>
      </c>
      <c r="H32" s="58" t="str">
        <f>'CE Program'!H32</f>
        <v>Prerequisite: Math 1232</v>
      </c>
      <c r="I32" s="41"/>
      <c r="J32" s="55"/>
      <c r="K32" s="51" t="str">
        <f>IF(I32=0,"",LOOKUP(I32,NOTES!$F$11:$F$22,NOTES!$I$11:$I$22))</f>
        <v/>
      </c>
      <c r="L32" s="145"/>
      <c r="N32" s="6">
        <f t="shared" si="9"/>
        <v>0</v>
      </c>
      <c r="O32" s="6">
        <f t="shared" si="10"/>
        <v>0</v>
      </c>
      <c r="P32" s="6"/>
      <c r="Q32" s="6"/>
    </row>
    <row r="33" spans="1:17" s="54" customFormat="1" ht="34.200000000000003" customHeight="1" x14ac:dyDescent="0.3">
      <c r="A33" s="337"/>
      <c r="B33" s="124">
        <f t="shared" si="11"/>
        <v>5</v>
      </c>
      <c r="C33" s="58" t="str">
        <f>'CE Program'!C33</f>
        <v>Phys 1022</v>
      </c>
      <c r="D33" s="58">
        <f>'CE Program'!D33</f>
        <v>22</v>
      </c>
      <c r="E33" s="58" t="str">
        <f>'CE Program'!E33</f>
        <v>University Physics II</v>
      </c>
      <c r="F33" s="58">
        <f>'CE Program'!F33</f>
        <v>4</v>
      </c>
      <c r="G33" s="58" t="str">
        <f>'CE Program'!G33</f>
        <v>F &amp; S</v>
      </c>
      <c r="H33" s="58" t="str">
        <f>'CE Program'!H33</f>
        <v>Prerequisites: PHYS 1021 or PHYS 1025; and MATH 1232. Credit cannot be earned for this course and PHYS 1026.</v>
      </c>
      <c r="I33" s="41"/>
      <c r="J33" s="55"/>
      <c r="K33" s="51" t="str">
        <f>IF(I33=0,"",LOOKUP(I33,NOTES!$F$11:$F$22,NOTES!$I$11:$I$22))</f>
        <v/>
      </c>
      <c r="L33" s="145"/>
      <c r="N33" s="6">
        <f t="shared" si="9"/>
        <v>0</v>
      </c>
      <c r="O33" s="6">
        <f t="shared" si="10"/>
        <v>0</v>
      </c>
      <c r="P33" s="6"/>
      <c r="Q33" s="6"/>
    </row>
    <row r="34" spans="1:17" s="54" customFormat="1" ht="15.6" x14ac:dyDescent="0.3">
      <c r="A34" s="337"/>
      <c r="B34" s="124">
        <f t="shared" si="11"/>
        <v>6</v>
      </c>
      <c r="C34" s="58">
        <f>'CE Program'!C34</f>
        <v>0</v>
      </c>
      <c r="D34" s="58" t="str">
        <f>'CE Program'!D34</f>
        <v/>
      </c>
      <c r="E34" s="58" t="str">
        <f>'CE Program'!E34</f>
        <v/>
      </c>
      <c r="F34" s="58" t="str">
        <f>'CE Program'!F34</f>
        <v/>
      </c>
      <c r="G34" s="58" t="str">
        <f>'CE Program'!G34</f>
        <v/>
      </c>
      <c r="H34" s="58" t="str">
        <f>'CE Program'!H34</f>
        <v/>
      </c>
      <c r="I34" s="41"/>
      <c r="J34" s="55"/>
      <c r="K34" s="51" t="str">
        <f>IF(I34=0,"",LOOKUP(I34,NOTES!$F$11:$F$22,NOTES!$I$11:$I$22))</f>
        <v/>
      </c>
      <c r="L34" s="145"/>
      <c r="N34" s="6">
        <f t="shared" si="9"/>
        <v>0</v>
      </c>
      <c r="O34" s="6">
        <f t="shared" si="10"/>
        <v>0</v>
      </c>
      <c r="P34" s="6"/>
      <c r="Q34" s="6"/>
    </row>
    <row r="35" spans="1:17" s="54" customFormat="1" ht="15.6" x14ac:dyDescent="0.3">
      <c r="A35" s="337"/>
      <c r="B35" s="124">
        <f t="shared" si="11"/>
        <v>7</v>
      </c>
      <c r="C35" s="58">
        <f>'CE Program'!C35</f>
        <v>0</v>
      </c>
      <c r="D35" s="58" t="str">
        <f>'CE Program'!D35</f>
        <v/>
      </c>
      <c r="E35" s="58" t="str">
        <f>'CE Program'!E35</f>
        <v/>
      </c>
      <c r="F35" s="58" t="str">
        <f>'CE Program'!F35</f>
        <v/>
      </c>
      <c r="G35" s="58" t="str">
        <f>'CE Program'!G35</f>
        <v/>
      </c>
      <c r="H35" s="58" t="str">
        <f>'CE Program'!H35</f>
        <v/>
      </c>
      <c r="I35" s="41"/>
      <c r="J35" s="55"/>
      <c r="K35" s="51" t="str">
        <f>IF(I35=0,"",LOOKUP(I35,NOTES!$F$11:$F$22,NOTES!$I$11:$I$22))</f>
        <v/>
      </c>
      <c r="L35" s="145"/>
      <c r="N35" s="6">
        <f t="shared" si="9"/>
        <v>0</v>
      </c>
      <c r="O35" s="6">
        <f t="shared" si="10"/>
        <v>0</v>
      </c>
      <c r="P35" s="6"/>
      <c r="Q35" s="6"/>
    </row>
    <row r="36" spans="1:17" s="54" customFormat="1" ht="16.2" thickBot="1" x14ac:dyDescent="0.35">
      <c r="A36" s="337"/>
      <c r="B36" s="127">
        <f>B35+1</f>
        <v>8</v>
      </c>
      <c r="C36" s="58">
        <f>'CE Program'!C36</f>
        <v>0</v>
      </c>
      <c r="D36" s="58" t="str">
        <f>'CE Program'!D36</f>
        <v/>
      </c>
      <c r="E36" s="58" t="str">
        <f>'CE Program'!E36</f>
        <v/>
      </c>
      <c r="F36" s="58" t="str">
        <f>'CE Program'!F36</f>
        <v/>
      </c>
      <c r="G36" s="58" t="str">
        <f>'CE Program'!G36</f>
        <v/>
      </c>
      <c r="H36" s="58" t="str">
        <f>'CE Program'!H36</f>
        <v/>
      </c>
      <c r="I36" s="41"/>
      <c r="J36" s="55"/>
      <c r="K36" s="51" t="str">
        <f>IF(I36=0,"",LOOKUP(I36,NOTES!$F$11:$F$22,NOTES!$I$11:$I$22))</f>
        <v/>
      </c>
      <c r="L36" s="145"/>
      <c r="N36" s="6">
        <f t="shared" si="9"/>
        <v>0</v>
      </c>
      <c r="O36" s="6">
        <f t="shared" si="10"/>
        <v>0</v>
      </c>
      <c r="P36" s="6"/>
      <c r="Q36" s="6"/>
    </row>
    <row r="37" spans="1:17" s="54" customFormat="1" ht="16.2" thickBot="1" x14ac:dyDescent="0.35">
      <c r="A37" s="337"/>
      <c r="B37" s="122"/>
      <c r="C37" s="123" t="str">
        <f>C28</f>
        <v>Semester</v>
      </c>
      <c r="D37" s="123">
        <f>D28+1</f>
        <v>4</v>
      </c>
      <c r="E37" s="123" t="str">
        <f>E28</f>
        <v>Total Credit Hours</v>
      </c>
      <c r="F37" s="123">
        <f>SUM(F38:F45)</f>
        <v>16</v>
      </c>
      <c r="G37" s="59" t="str">
        <f>G19</f>
        <v>SPRING</v>
      </c>
      <c r="H37" s="59">
        <f>H28+1</f>
        <v>2023</v>
      </c>
      <c r="I37" s="19"/>
      <c r="J37" s="20"/>
      <c r="K37" s="22">
        <f>IF(O37=0,0,ROUND(N37/O37,2))</f>
        <v>0</v>
      </c>
      <c r="L37" s="146"/>
      <c r="N37" s="13">
        <f>SUM(N38:N45)</f>
        <v>0</v>
      </c>
      <c r="O37" s="14">
        <f t="shared" ref="O37" si="12">SUM(O38:O45)</f>
        <v>0</v>
      </c>
      <c r="P37" s="158"/>
      <c r="Q37" s="158"/>
    </row>
    <row r="38" spans="1:17" s="54" customFormat="1" ht="15.6" x14ac:dyDescent="0.3">
      <c r="A38" s="337"/>
      <c r="B38" s="124">
        <v>1</v>
      </c>
      <c r="C38" s="58" t="str">
        <f>'CE Program'!C38</f>
        <v>ApSc 2058</v>
      </c>
      <c r="D38" s="58" t="str">
        <f>'CE Program'!D38</f>
        <v>  058</v>
      </c>
      <c r="E38" s="58" t="str">
        <f>'CE Program'!E38</f>
        <v> Analytical Mechanics II (w 2-hr recitation)</v>
      </c>
      <c r="F38" s="58">
        <f>'CE Program'!F38</f>
        <v>3</v>
      </c>
      <c r="G38" s="58" t="str">
        <f>'CE Program'!G38</f>
        <v>F &amp; S</v>
      </c>
      <c r="H38" s="58" t="str">
        <f>'CE Program'!H38</f>
        <v>Prerequisite: ApSc 2057</v>
      </c>
      <c r="I38" s="41"/>
      <c r="J38" s="55"/>
      <c r="K38" s="50" t="str">
        <f>IF(I38=0,"",LOOKUP(I38,NOTES!$F$11:$F$22,NOTES!$I$11:$I$22))</f>
        <v/>
      </c>
      <c r="L38" s="144"/>
      <c r="N38" s="6">
        <f t="shared" ref="N38:N45" si="13">IF(F38=0,0,IF(I38=0,0,K38*F38))</f>
        <v>0</v>
      </c>
      <c r="O38" s="6">
        <f t="shared" ref="O38:O45" si="14">IF(I38=0,0,F38)</f>
        <v>0</v>
      </c>
      <c r="P38" s="6"/>
      <c r="Q38" s="6"/>
    </row>
    <row r="39" spans="1:17" s="54" customFormat="1" ht="15.6" x14ac:dyDescent="0.3">
      <c r="A39" s="337"/>
      <c r="B39" s="124">
        <f>B38+1</f>
        <v>2</v>
      </c>
      <c r="C39" s="58" t="str">
        <f>'CE Program'!C39</f>
        <v>ApSc 3115</v>
      </c>
      <c r="D39" s="58">
        <f>'CE Program'!D39</f>
        <v>115</v>
      </c>
      <c r="E39" s="58" t="str">
        <f>'CE Program'!E39</f>
        <v>Engineering Analysis III</v>
      </c>
      <c r="F39" s="58">
        <f>'CE Program'!F39</f>
        <v>3</v>
      </c>
      <c r="G39" s="58" t="str">
        <f>'CE Program'!G39</f>
        <v>F &amp; S</v>
      </c>
      <c r="H39" s="58" t="str">
        <f>'CE Program'!H39</f>
        <v>---</v>
      </c>
      <c r="I39" s="41"/>
      <c r="J39" s="55"/>
      <c r="K39" s="51" t="str">
        <f>IF(I39=0,"",LOOKUP(I39,NOTES!$F$11:$F$22,NOTES!$I$11:$I$22))</f>
        <v/>
      </c>
      <c r="L39" s="145"/>
      <c r="N39" s="6">
        <f t="shared" si="13"/>
        <v>0</v>
      </c>
      <c r="O39" s="6">
        <f t="shared" si="14"/>
        <v>0</v>
      </c>
      <c r="P39" s="6"/>
      <c r="Q39" s="6"/>
    </row>
    <row r="40" spans="1:17" s="54" customFormat="1" ht="15.6" x14ac:dyDescent="0.3">
      <c r="A40" s="337"/>
      <c r="B40" s="124">
        <f t="shared" ref="B40:B42" si="15">B39+1</f>
        <v>3</v>
      </c>
      <c r="C40" s="58" t="str">
        <f>'CE Program'!C40</f>
        <v>CE 1020</v>
      </c>
      <c r="D40" s="58" t="str">
        <f>'CE Program'!D40</f>
        <v>---</v>
      </c>
      <c r="E40" s="58" t="str">
        <f>'CE Program'!E40</f>
        <v>Introduction to a Sustainable World</v>
      </c>
      <c r="F40" s="58">
        <f>'CE Program'!F40</f>
        <v>1</v>
      </c>
      <c r="G40" s="58" t="str">
        <f>'CE Program'!G40</f>
        <v>S</v>
      </c>
      <c r="H40" s="58" t="str">
        <f>'CE Program'!H40</f>
        <v>None</v>
      </c>
      <c r="I40" s="41"/>
      <c r="J40" s="55"/>
      <c r="K40" s="51" t="str">
        <f>IF(I40=0,"",LOOKUP(I40,NOTES!$F$11:$F$22,NOTES!$I$11:$I$22))</f>
        <v/>
      </c>
      <c r="L40" s="145"/>
      <c r="N40" s="6">
        <f t="shared" si="13"/>
        <v>0</v>
      </c>
      <c r="O40" s="6">
        <f t="shared" si="14"/>
        <v>0</v>
      </c>
      <c r="P40" s="6"/>
      <c r="Q40" s="6"/>
    </row>
    <row r="41" spans="1:17" s="54" customFormat="1" ht="15.6" customHeight="1" x14ac:dyDescent="0.3">
      <c r="A41" s="337"/>
      <c r="B41" s="124">
        <f t="shared" si="15"/>
        <v>4</v>
      </c>
      <c r="C41" s="58" t="str">
        <f>'CE Program'!C41</f>
        <v>CE 2210</v>
      </c>
      <c r="D41" s="58" t="str">
        <f>'CE Program'!D41</f>
        <v>  117</v>
      </c>
      <c r="E41" s="58" t="str">
        <f>'CE Program'!E41</f>
        <v> Engineering Computations (w 2-hr recitation)</v>
      </c>
      <c r="F41" s="58">
        <f>'CE Program'!F41</f>
        <v>3</v>
      </c>
      <c r="G41" s="58" t="str">
        <f>'CE Program'!G41</f>
        <v>S</v>
      </c>
      <c r="H41" s="58" t="str">
        <f>'CE Program'!H41</f>
        <v>Prerequisite: ApSc 2113, CSCI 1121</v>
      </c>
      <c r="I41" s="41"/>
      <c r="J41" s="55"/>
      <c r="K41" s="51" t="str">
        <f>IF(I41=0,"",LOOKUP(I41,NOTES!$F$11:$F$22,NOTES!$I$11:$I$22))</f>
        <v/>
      </c>
      <c r="L41" s="145"/>
      <c r="N41" s="6">
        <f t="shared" si="13"/>
        <v>0</v>
      </c>
      <c r="O41" s="6">
        <f t="shared" si="14"/>
        <v>0</v>
      </c>
      <c r="P41" s="6"/>
      <c r="Q41" s="6"/>
    </row>
    <row r="42" spans="1:17" s="54" customFormat="1" ht="31.2" x14ac:dyDescent="0.3">
      <c r="A42" s="337"/>
      <c r="B42" s="124">
        <f t="shared" si="15"/>
        <v>5</v>
      </c>
      <c r="C42" s="58" t="str">
        <f>'CE Program'!C42</f>
        <v>CE 2220</v>
      </c>
      <c r="D42" s="58" t="str">
        <f>'CE Program'!D42</f>
        <v>  120</v>
      </c>
      <c r="E42" s="58" t="str">
        <f>'CE Program'!E42</f>
        <v> Intro to Mechanics of Solids (with Recitation Session)</v>
      </c>
      <c r="F42" s="58">
        <f>'CE Program'!F42</f>
        <v>3</v>
      </c>
      <c r="G42" s="58" t="str">
        <f>'CE Program'!G42</f>
        <v>F &amp; S</v>
      </c>
      <c r="H42" s="58" t="str">
        <f>'CE Program'!H42</f>
        <v>Prerequisite: ApSc 2057, ApSc 2113</v>
      </c>
      <c r="I42" s="41"/>
      <c r="J42" s="55"/>
      <c r="K42" s="51" t="str">
        <f>IF(I42=0,"",LOOKUP(I42,NOTES!$F$11:$F$22,NOTES!$I$11:$I$22))</f>
        <v/>
      </c>
      <c r="L42" s="145"/>
      <c r="N42" s="6">
        <f t="shared" si="13"/>
        <v>0</v>
      </c>
      <c r="O42" s="6">
        <f t="shared" si="14"/>
        <v>0</v>
      </c>
      <c r="P42" s="6"/>
      <c r="Q42" s="6"/>
    </row>
    <row r="43" spans="1:17" s="54" customFormat="1" ht="15.6" x14ac:dyDescent="0.3">
      <c r="A43" s="337"/>
      <c r="B43" s="124">
        <f>B42+1</f>
        <v>6</v>
      </c>
      <c r="C43" s="58" t="str">
        <f>'CE Program'!C43</f>
        <v>CE 2710</v>
      </c>
      <c r="D43" s="58" t="str">
        <f>'CE Program'!D43</f>
        <v>  170</v>
      </c>
      <c r="E43" s="58" t="str">
        <f>'CE Program'!E43</f>
        <v> Intro to Transportation Engine</v>
      </c>
      <c r="F43" s="58">
        <f>'CE Program'!F43</f>
        <v>3</v>
      </c>
      <c r="G43" s="58" t="str">
        <f>'CE Program'!G43</f>
        <v>S</v>
      </c>
      <c r="H43" s="58" t="str">
        <f>'CE Program'!H43</f>
        <v>Prerequisite: Math 2233</v>
      </c>
      <c r="I43" s="41"/>
      <c r="J43" s="55"/>
      <c r="K43" s="51" t="str">
        <f>IF(I43=0,"",LOOKUP(I43,NOTES!$F$11:$F$22,NOTES!$I$11:$I$22))</f>
        <v/>
      </c>
      <c r="L43" s="145"/>
      <c r="N43" s="6">
        <f t="shared" si="13"/>
        <v>0</v>
      </c>
      <c r="O43" s="6">
        <f t="shared" si="14"/>
        <v>0</v>
      </c>
      <c r="P43" s="6"/>
      <c r="Q43" s="6"/>
    </row>
    <row r="44" spans="1:17" s="54" customFormat="1" ht="15.6" x14ac:dyDescent="0.3">
      <c r="A44" s="337"/>
      <c r="B44" s="124">
        <f>B43+1</f>
        <v>7</v>
      </c>
      <c r="C44" s="58">
        <f>'CE Program'!C44</f>
        <v>0</v>
      </c>
      <c r="D44" s="58" t="str">
        <f>'CE Program'!D44</f>
        <v/>
      </c>
      <c r="E44" s="58" t="str">
        <f>'CE Program'!E44</f>
        <v/>
      </c>
      <c r="F44" s="58" t="str">
        <f>'CE Program'!F44</f>
        <v/>
      </c>
      <c r="G44" s="58" t="str">
        <f>'CE Program'!G44</f>
        <v/>
      </c>
      <c r="H44" s="58" t="str">
        <f>'CE Program'!H44</f>
        <v/>
      </c>
      <c r="I44" s="41"/>
      <c r="J44" s="55"/>
      <c r="K44" s="51" t="str">
        <f>IF(I44=0,"",LOOKUP(I44,NOTES!$F$11:$F$22,NOTES!$I$11:$I$22))</f>
        <v/>
      </c>
      <c r="L44" s="145"/>
      <c r="N44" s="6">
        <f t="shared" si="13"/>
        <v>0</v>
      </c>
      <c r="O44" s="6">
        <f t="shared" si="14"/>
        <v>0</v>
      </c>
      <c r="P44" s="6"/>
      <c r="Q44" s="6"/>
    </row>
    <row r="45" spans="1:17" s="54" customFormat="1" ht="16.2" thickBot="1" x14ac:dyDescent="0.35">
      <c r="A45" s="338"/>
      <c r="B45" s="127">
        <f>B44+1</f>
        <v>8</v>
      </c>
      <c r="C45" s="58">
        <f>'CE Program'!C45</f>
        <v>0</v>
      </c>
      <c r="D45" s="58" t="str">
        <f>'CE Program'!D45</f>
        <v/>
      </c>
      <c r="E45" s="58" t="str">
        <f>'CE Program'!E45</f>
        <v/>
      </c>
      <c r="F45" s="58" t="str">
        <f>'CE Program'!F45</f>
        <v/>
      </c>
      <c r="G45" s="58" t="str">
        <f>'CE Program'!G45</f>
        <v/>
      </c>
      <c r="H45" s="58" t="str">
        <f>'CE Program'!H45</f>
        <v/>
      </c>
      <c r="I45" s="41"/>
      <c r="J45" s="55"/>
      <c r="K45" s="51" t="str">
        <f>IF(I45=0,"",LOOKUP(I45,NOTES!$F$11:$F$22,NOTES!$I$11:$I$22))</f>
        <v/>
      </c>
      <c r="L45" s="145"/>
      <c r="N45" s="6">
        <f t="shared" si="13"/>
        <v>0</v>
      </c>
      <c r="O45" s="6">
        <f t="shared" si="14"/>
        <v>0</v>
      </c>
      <c r="P45" s="6"/>
      <c r="Q45" s="6"/>
    </row>
    <row r="46" spans="1:17" s="54" customFormat="1" ht="16.2" thickBot="1" x14ac:dyDescent="0.35">
      <c r="A46" s="336" t="s">
        <v>699</v>
      </c>
      <c r="B46" s="122"/>
      <c r="C46" s="123" t="str">
        <f>C37</f>
        <v>Semester</v>
      </c>
      <c r="D46" s="123">
        <f>D37+1</f>
        <v>5</v>
      </c>
      <c r="E46" s="123" t="str">
        <f>E37</f>
        <v>Total Credit Hours</v>
      </c>
      <c r="F46" s="123">
        <f>SUM(F47:F54)</f>
        <v>16</v>
      </c>
      <c r="G46" s="59" t="str">
        <f>G28</f>
        <v>FALL</v>
      </c>
      <c r="H46" s="59">
        <f>H37</f>
        <v>2023</v>
      </c>
      <c r="I46" s="19"/>
      <c r="J46" s="20"/>
      <c r="K46" s="22">
        <f>IF(O46=0,0,ROUND(N46/O46,2))</f>
        <v>0</v>
      </c>
      <c r="L46" s="146"/>
      <c r="N46" s="13">
        <f t="shared" ref="N46:O46" si="16">SUM(N47:N54)</f>
        <v>0</v>
      </c>
      <c r="O46" s="14">
        <f t="shared" si="16"/>
        <v>0</v>
      </c>
      <c r="P46" s="158"/>
      <c r="Q46" s="158"/>
    </row>
    <row r="47" spans="1:17" s="54" customFormat="1" ht="15.6" x14ac:dyDescent="0.3">
      <c r="A47" s="337"/>
      <c r="B47" s="124">
        <v>1</v>
      </c>
      <c r="C47" s="58" t="str">
        <f>'CE Program'!C47</f>
        <v>CE 3110W</v>
      </c>
      <c r="D47" s="58" t="str">
        <f>'CE Program'!D47</f>
        <v>  166</v>
      </c>
      <c r="E47" s="58" t="str">
        <f>'CE Program'!E47</f>
        <v> Materials Engineering</v>
      </c>
      <c r="F47" s="58">
        <f>'CE Program'!F47</f>
        <v>2</v>
      </c>
      <c r="G47" s="58" t="str">
        <f>'CE Program'!G47</f>
        <v>F</v>
      </c>
      <c r="H47" s="58" t="str">
        <f>'CE Program'!H47</f>
        <v xml:space="preserve">Prerequisite: CHEM 1111, CE 2220 </v>
      </c>
      <c r="I47" s="41"/>
      <c r="J47" s="55"/>
      <c r="K47" s="50" t="str">
        <f>IF(I47=0,"",LOOKUP(I47,NOTES!$F$11:$F$22,NOTES!$I$11:$I$22))</f>
        <v/>
      </c>
      <c r="L47" s="144"/>
      <c r="N47" s="6">
        <f t="shared" ref="N47:N54" si="17">IF(F47=0,0,IF(I47=0,0,K47*F47))</f>
        <v>0</v>
      </c>
      <c r="O47" s="6">
        <f t="shared" ref="O47:O54" si="18">IF(I47=0,0,F47)</f>
        <v>0</v>
      </c>
      <c r="P47" s="6"/>
      <c r="Q47" s="6"/>
    </row>
    <row r="48" spans="1:17" s="54" customFormat="1" ht="15.6" x14ac:dyDescent="0.3">
      <c r="A48" s="337"/>
      <c r="B48" s="124">
        <f>B47+1</f>
        <v>2</v>
      </c>
      <c r="C48" s="58" t="str">
        <f>'CE Program'!C48</f>
        <v>CE 3111W</v>
      </c>
      <c r="D48" s="58" t="str">
        <f>'CE Program'!D48</f>
        <v>  167W</v>
      </c>
      <c r="E48" s="58" t="str">
        <f>'CE Program'!E48</f>
        <v> Mechanics of Materials Lab (WID)</v>
      </c>
      <c r="F48" s="58">
        <f>'CE Program'!F48</f>
        <v>1</v>
      </c>
      <c r="G48" s="58" t="str">
        <f>'CE Program'!G48</f>
        <v>F</v>
      </c>
      <c r="H48" s="58" t="str">
        <f>'CE Program'!H48</f>
        <v>Prerequisite or corequisite: CE3110W</v>
      </c>
      <c r="I48" s="41"/>
      <c r="J48" s="55"/>
      <c r="K48" s="51" t="str">
        <f>IF(I48=0,"",LOOKUP(I48,NOTES!$F$11:$F$22,NOTES!$I$11:$I$22))</f>
        <v/>
      </c>
      <c r="L48" s="145"/>
      <c r="N48" s="6">
        <f t="shared" si="17"/>
        <v>0</v>
      </c>
      <c r="O48" s="6">
        <f t="shared" si="18"/>
        <v>0</v>
      </c>
      <c r="P48" s="6"/>
      <c r="Q48" s="6"/>
    </row>
    <row r="49" spans="1:17" s="54" customFormat="1" ht="15.6" x14ac:dyDescent="0.3">
      <c r="A49" s="337"/>
      <c r="B49" s="124">
        <f t="shared" ref="B49:B51" si="19">B48+1</f>
        <v>3</v>
      </c>
      <c r="C49" s="58" t="str">
        <f>'CE Program'!C49</f>
        <v>CE 3250</v>
      </c>
      <c r="D49" s="58" t="str">
        <f>'CE Program'!D49</f>
        <v>---</v>
      </c>
      <c r="E49" s="58" t="str">
        <f>'CE Program'!E49</f>
        <v> Structural Analysis (w 2-hr recitation)</v>
      </c>
      <c r="F49" s="58">
        <f>'CE Program'!F49</f>
        <v>3</v>
      </c>
      <c r="G49" s="58" t="str">
        <f>'CE Program'!G49</f>
        <v>S</v>
      </c>
      <c r="H49" s="58" t="str">
        <f>'CE Program'!H49</f>
        <v>Prerequisite: CE 2210, CE 2220</v>
      </c>
      <c r="I49" s="41"/>
      <c r="J49" s="55"/>
      <c r="K49" s="51" t="str">
        <f>IF(I49=0,"",LOOKUP(I49,NOTES!$F$11:$F$22,NOTES!$I$11:$I$22))</f>
        <v/>
      </c>
      <c r="L49" s="145"/>
      <c r="N49" s="6">
        <f t="shared" si="17"/>
        <v>0</v>
      </c>
      <c r="O49" s="6">
        <f t="shared" si="18"/>
        <v>0</v>
      </c>
      <c r="P49" s="6"/>
      <c r="Q49" s="6"/>
    </row>
    <row r="50" spans="1:17" s="54" customFormat="1" ht="15.6" customHeight="1" x14ac:dyDescent="0.3">
      <c r="A50" s="337"/>
      <c r="B50" s="124">
        <f t="shared" si="19"/>
        <v>4</v>
      </c>
      <c r="C50" s="58" t="str">
        <f>'CE Program'!C50</f>
        <v>CE 3604</v>
      </c>
      <c r="D50" s="58" t="str">
        <f>'CE Program'!D50</f>
        <v>  195</v>
      </c>
      <c r="E50" s="58" t="str">
        <f>'CE Program'!E50</f>
        <v> Physical Hydrology (Cross Listed CE 6604)</v>
      </c>
      <c r="F50" s="58">
        <f>'CE Program'!F50</f>
        <v>3</v>
      </c>
      <c r="G50" s="58" t="str">
        <f>'CE Program'!G50</f>
        <v>F</v>
      </c>
      <c r="H50" s="58" t="str">
        <f>'CE Program'!H50</f>
        <v>Prerequisite: ApSc 3115, CoPrerequisite: MAE 3216
Credit cannot be earned for this course and CE 6604</v>
      </c>
      <c r="I50" s="41"/>
      <c r="J50" s="55"/>
      <c r="K50" s="51" t="str">
        <f>IF(I50=0,"",LOOKUP(I50,NOTES!$F$11:$F$22,NOTES!$I$11:$I$22))</f>
        <v/>
      </c>
      <c r="L50" s="145"/>
      <c r="N50" s="6">
        <f t="shared" si="17"/>
        <v>0</v>
      </c>
      <c r="O50" s="6">
        <f t="shared" si="18"/>
        <v>0</v>
      </c>
      <c r="P50" s="6"/>
      <c r="Q50" s="6"/>
    </row>
    <row r="51" spans="1:17" s="54" customFormat="1" ht="15.6" x14ac:dyDescent="0.3">
      <c r="A51" s="337"/>
      <c r="B51" s="124">
        <f t="shared" si="19"/>
        <v>5</v>
      </c>
      <c r="C51" s="58" t="str">
        <f>'CE Program'!C51</f>
        <v>H/SS 4</v>
      </c>
      <c r="D51" s="58" t="str">
        <f>'CE Program'!D51</f>
        <v>---</v>
      </c>
      <c r="E51" s="58" t="str">
        <f>'CE Program'!E51</f>
        <v>See the H/SS List</v>
      </c>
      <c r="F51" s="58">
        <f>'CE Program'!F51</f>
        <v>3</v>
      </c>
      <c r="G51" s="58" t="str">
        <f>'CE Program'!G51</f>
        <v>F &amp; S</v>
      </c>
      <c r="H51" s="58" t="str">
        <f>'CE Program'!H51</f>
        <v xml:space="preserve"> ---</v>
      </c>
      <c r="I51" s="41"/>
      <c r="J51" s="55"/>
      <c r="K51" s="51" t="str">
        <f>IF(I51=0,"",LOOKUP(I51,NOTES!$F$11:$F$22,NOTES!$I$11:$I$22))</f>
        <v/>
      </c>
      <c r="L51" s="145"/>
      <c r="N51" s="6">
        <f t="shared" si="17"/>
        <v>0</v>
      </c>
      <c r="O51" s="6">
        <f t="shared" si="18"/>
        <v>0</v>
      </c>
      <c r="P51" s="6"/>
      <c r="Q51" s="6"/>
    </row>
    <row r="52" spans="1:17" s="54" customFormat="1" ht="15.6" x14ac:dyDescent="0.3">
      <c r="A52" s="337"/>
      <c r="B52" s="124">
        <f>B51+1</f>
        <v>6</v>
      </c>
      <c r="C52" s="58" t="str">
        <f>'CE Program'!C52</f>
        <v>MAE 3126</v>
      </c>
      <c r="D52" s="58">
        <f>'CE Program'!D52</f>
        <v>126</v>
      </c>
      <c r="E52" s="58" t="str">
        <f>'CE Program'!E52</f>
        <v>Fluid Mechanics</v>
      </c>
      <c r="F52" s="58">
        <f>'CE Program'!F52</f>
        <v>3</v>
      </c>
      <c r="G52" s="58" t="str">
        <f>'CE Program'!G52</f>
        <v>F</v>
      </c>
      <c r="H52" s="58" t="str">
        <f>'CE Program'!H52</f>
        <v>Prerequisite: ApSc 2058</v>
      </c>
      <c r="I52" s="41"/>
      <c r="J52" s="55"/>
      <c r="K52" s="51" t="str">
        <f>IF(I52=0,"",LOOKUP(I52,NOTES!$F$11:$F$22,NOTES!$I$11:$I$22))</f>
        <v/>
      </c>
      <c r="L52" s="145"/>
      <c r="N52" s="6">
        <f t="shared" si="17"/>
        <v>0</v>
      </c>
      <c r="O52" s="6">
        <f t="shared" si="18"/>
        <v>0</v>
      </c>
      <c r="P52" s="6"/>
      <c r="Q52" s="6"/>
    </row>
    <row r="53" spans="1:17" s="54" customFormat="1" ht="15.6" x14ac:dyDescent="0.3">
      <c r="A53" s="337"/>
      <c r="B53" s="124">
        <f>B52+1</f>
        <v>7</v>
      </c>
      <c r="C53" s="58" t="str">
        <f>'CE Program'!C53</f>
        <v>MAE 3127</v>
      </c>
      <c r="D53" s="58" t="str">
        <f>'CE Program'!D53</f>
        <v>---</v>
      </c>
      <c r="E53" s="58" t="str">
        <f>'CE Program'!E53</f>
        <v>Fluid Mechanics Lab</v>
      </c>
      <c r="F53" s="58">
        <f>'CE Program'!F53</f>
        <v>1</v>
      </c>
      <c r="G53" s="58" t="str">
        <f>'CE Program'!G53</f>
        <v>F</v>
      </c>
      <c r="H53" s="58" t="str">
        <f>'CE Program'!H53</f>
        <v>Prerequisites: APSC 2058. Corequisites: MAE 3126.</v>
      </c>
      <c r="I53" s="41"/>
      <c r="J53" s="55"/>
      <c r="K53" s="51" t="str">
        <f>IF(I53=0,"",LOOKUP(I53,NOTES!$F$11:$F$22,NOTES!$I$11:$I$22))</f>
        <v/>
      </c>
      <c r="L53" s="145"/>
      <c r="N53" s="6">
        <f t="shared" si="17"/>
        <v>0</v>
      </c>
      <c r="O53" s="6">
        <f t="shared" si="18"/>
        <v>0</v>
      </c>
      <c r="P53" s="6"/>
      <c r="Q53" s="6"/>
    </row>
    <row r="54" spans="1:17" s="54" customFormat="1" ht="16.2" thickBot="1" x14ac:dyDescent="0.35">
      <c r="A54" s="337"/>
      <c r="B54" s="127">
        <f>B53+1</f>
        <v>8</v>
      </c>
      <c r="C54" s="58">
        <f>'CE Program'!C54</f>
        <v>0</v>
      </c>
      <c r="D54" s="58" t="str">
        <f>'CE Program'!D54</f>
        <v/>
      </c>
      <c r="E54" s="58" t="str">
        <f>'CE Program'!E54</f>
        <v/>
      </c>
      <c r="F54" s="58" t="str">
        <f>'CE Program'!F54</f>
        <v/>
      </c>
      <c r="G54" s="58" t="str">
        <f>'CE Program'!G54</f>
        <v/>
      </c>
      <c r="H54" s="58" t="str">
        <f>'CE Program'!H54</f>
        <v/>
      </c>
      <c r="I54" s="41"/>
      <c r="J54" s="55"/>
      <c r="K54" s="51" t="str">
        <f>IF(I54=0,"",LOOKUP(I54,NOTES!$F$11:$F$22,NOTES!$I$11:$I$22))</f>
        <v/>
      </c>
      <c r="L54" s="145"/>
      <c r="N54" s="6">
        <f t="shared" si="17"/>
        <v>0</v>
      </c>
      <c r="O54" s="6">
        <f t="shared" si="18"/>
        <v>0</v>
      </c>
      <c r="P54" s="6"/>
      <c r="Q54" s="6"/>
    </row>
    <row r="55" spans="1:17" s="54" customFormat="1" ht="16.2" thickBot="1" x14ac:dyDescent="0.35">
      <c r="A55" s="337"/>
      <c r="B55" s="122"/>
      <c r="C55" s="123" t="str">
        <f>C46</f>
        <v>Semester</v>
      </c>
      <c r="D55" s="123">
        <f>D46+1</f>
        <v>6</v>
      </c>
      <c r="E55" s="123" t="str">
        <f>E46</f>
        <v>Total Credit Hours</v>
      </c>
      <c r="F55" s="123">
        <f>SUM(F56:F63)</f>
        <v>15</v>
      </c>
      <c r="G55" s="59" t="str">
        <f>G37</f>
        <v>SPRING</v>
      </c>
      <c r="H55" s="59">
        <f>H46+1</f>
        <v>2024</v>
      </c>
      <c r="I55" s="19"/>
      <c r="J55" s="20"/>
      <c r="K55" s="22">
        <f>IF(O55=0,0,ROUND(N55/O55,2))</f>
        <v>0</v>
      </c>
      <c r="L55" s="146"/>
      <c r="N55" s="13">
        <f t="shared" ref="N55:O55" si="20">SUM(N56:N63)</f>
        <v>0</v>
      </c>
      <c r="O55" s="14">
        <f t="shared" si="20"/>
        <v>0</v>
      </c>
      <c r="P55" s="158"/>
      <c r="Q55" s="158"/>
    </row>
    <row r="56" spans="1:17" s="54" customFormat="1" ht="15.6" x14ac:dyDescent="0.3">
      <c r="A56" s="337"/>
      <c r="B56" s="124">
        <v>1</v>
      </c>
      <c r="C56" s="58" t="str">
        <f>'CE Program'!C56</f>
        <v>CE 3310</v>
      </c>
      <c r="D56" s="58" t="str">
        <f>'CE Program'!D56</f>
        <v>  192</v>
      </c>
      <c r="E56" s="58" t="str">
        <f>'CE Program'!E56</f>
        <v> Reinforced Concrete Structures</v>
      </c>
      <c r="F56" s="58">
        <f>'CE Program'!F56</f>
        <v>3</v>
      </c>
      <c r="G56" s="58" t="str">
        <f>'CE Program'!G56</f>
        <v>S</v>
      </c>
      <c r="H56" s="58" t="str">
        <f>'CE Program'!H56</f>
        <v>Prerequisite: CE 3250</v>
      </c>
      <c r="I56" s="41"/>
      <c r="J56" s="55"/>
      <c r="K56" s="50" t="str">
        <f>IF(I56=0,"",LOOKUP(I56,NOTES!$F$11:$F$22,NOTES!$I$11:$I$22))</f>
        <v/>
      </c>
      <c r="L56" s="144"/>
      <c r="N56" s="6">
        <f t="shared" ref="N56:N63" si="21">IF(F56=0,0,IF(I56=0,0,K56*F56))</f>
        <v>0</v>
      </c>
      <c r="O56" s="6">
        <f t="shared" ref="O56:O63" si="22">IF(I56=0,0,F56)</f>
        <v>0</v>
      </c>
      <c r="P56" s="6"/>
      <c r="Q56" s="6"/>
    </row>
    <row r="57" spans="1:17" s="54" customFormat="1" ht="15.6" x14ac:dyDescent="0.3">
      <c r="A57" s="337"/>
      <c r="B57" s="124">
        <f>B56+1</f>
        <v>2</v>
      </c>
      <c r="C57" s="58" t="str">
        <f>'CE Program'!C57</f>
        <v>CE 3311</v>
      </c>
      <c r="D57" s="58" t="str">
        <f>'CE Program'!D57</f>
        <v>---</v>
      </c>
      <c r="E57" s="58" t="str">
        <f>'CE Program'!E57</f>
        <v> Reinforced Concrete Project</v>
      </c>
      <c r="F57" s="58">
        <f>'CE Program'!F57</f>
        <v>1</v>
      </c>
      <c r="G57" s="58" t="str">
        <f>'CE Program'!G57</f>
        <v>S</v>
      </c>
      <c r="H57" s="58" t="str">
        <f>'CE Program'!H57</f>
        <v>Corequisite: CE 3310</v>
      </c>
      <c r="I57" s="41"/>
      <c r="J57" s="55"/>
      <c r="K57" s="51" t="str">
        <f>IF(I57=0,"",LOOKUP(I57,NOTES!$F$11:$F$22,NOTES!$I$11:$I$22))</f>
        <v/>
      </c>
      <c r="L57" s="145"/>
      <c r="N57" s="6">
        <f t="shared" si="21"/>
        <v>0</v>
      </c>
      <c r="O57" s="6">
        <f t="shared" si="22"/>
        <v>0</v>
      </c>
      <c r="P57" s="6"/>
      <c r="Q57" s="6"/>
    </row>
    <row r="58" spans="1:17" s="54" customFormat="1" ht="15.6" x14ac:dyDescent="0.3">
      <c r="A58" s="337"/>
      <c r="B58" s="124">
        <f t="shared" ref="B58:B60" si="23">B57+1</f>
        <v>3</v>
      </c>
      <c r="C58" s="58" t="str">
        <f>'CE Program'!C58</f>
        <v>CE 3520</v>
      </c>
      <c r="D58" s="58" t="str">
        <f>'CE Program'!D58</f>
        <v>  194</v>
      </c>
      <c r="E58" s="58" t="str">
        <f>'CE Program'!E58</f>
        <v> Envir Eng I:Water Resourc&amp;Qual</v>
      </c>
      <c r="F58" s="58">
        <f>'CE Program'!F58</f>
        <v>3</v>
      </c>
      <c r="G58" s="58" t="str">
        <f>'CE Program'!G58</f>
        <v>S</v>
      </c>
      <c r="H58" s="58" t="str">
        <f>'CE Program'!H58</f>
        <v>Prerequisite: CHEM 1111, MAE 3126</v>
      </c>
      <c r="I58" s="41"/>
      <c r="J58" s="55"/>
      <c r="K58" s="51" t="str">
        <f>IF(I58=0,"",LOOKUP(I58,NOTES!$F$11:$F$22,NOTES!$I$11:$I$22))</f>
        <v/>
      </c>
      <c r="L58" s="145"/>
      <c r="N58" s="6">
        <f t="shared" si="21"/>
        <v>0</v>
      </c>
      <c r="O58" s="6">
        <f t="shared" si="22"/>
        <v>0</v>
      </c>
      <c r="P58" s="6"/>
      <c r="Q58" s="6"/>
    </row>
    <row r="59" spans="1:17" s="54" customFormat="1" ht="15.6" customHeight="1" x14ac:dyDescent="0.3">
      <c r="A59" s="337"/>
      <c r="B59" s="124">
        <f t="shared" si="23"/>
        <v>4</v>
      </c>
      <c r="C59" s="58" t="str">
        <f>'CE Program'!C59</f>
        <v>CE 3521</v>
      </c>
      <c r="D59" s="58" t="str">
        <f>'CE Program'!D59</f>
        <v>  189</v>
      </c>
      <c r="E59" s="58" t="str">
        <f>'CE Program'!E59</f>
        <v> Environmental Engineering Lab</v>
      </c>
      <c r="F59" s="58">
        <f>'CE Program'!F59</f>
        <v>1</v>
      </c>
      <c r="G59" s="58" t="str">
        <f>'CE Program'!G59</f>
        <v>S</v>
      </c>
      <c r="H59" s="58" t="str">
        <f>'CE Program'!H59</f>
        <v xml:space="preserve"> Corequisite: CE 3520</v>
      </c>
      <c r="I59" s="41"/>
      <c r="J59" s="55"/>
      <c r="K59" s="51" t="str">
        <f>IF(I59=0,"",LOOKUP(I59,NOTES!$F$11:$F$22,NOTES!$I$11:$I$22))</f>
        <v/>
      </c>
      <c r="L59" s="145"/>
      <c r="N59" s="6">
        <f t="shared" si="21"/>
        <v>0</v>
      </c>
      <c r="O59" s="6">
        <f t="shared" si="22"/>
        <v>0</v>
      </c>
      <c r="P59" s="6"/>
      <c r="Q59" s="6"/>
    </row>
    <row r="60" spans="1:17" s="54" customFormat="1" ht="15.6" x14ac:dyDescent="0.3">
      <c r="A60" s="337"/>
      <c r="B60" s="124">
        <f t="shared" si="23"/>
        <v>5</v>
      </c>
      <c r="C60" s="58" t="str">
        <f>'CE Program'!C60</f>
        <v>CE 3610</v>
      </c>
      <c r="D60" s="58" t="str">
        <f>'CE Program'!D60</f>
        <v>  193</v>
      </c>
      <c r="E60" s="58" t="str">
        <f>'CE Program'!E60</f>
        <v> Hydraulics of Open Channel Flow</v>
      </c>
      <c r="F60" s="58">
        <f>'CE Program'!F60</f>
        <v>3</v>
      </c>
      <c r="G60" s="58" t="str">
        <f>'CE Program'!G60</f>
        <v>S</v>
      </c>
      <c r="H60" s="58" t="str">
        <f>'CE Program'!H60</f>
        <v>Prerequisite: MAE 3126</v>
      </c>
      <c r="I60" s="41"/>
      <c r="J60" s="55"/>
      <c r="K60" s="51" t="str">
        <f>IF(I60=0,"",LOOKUP(I60,NOTES!$F$11:$F$22,NOTES!$I$11:$I$22))</f>
        <v/>
      </c>
      <c r="L60" s="145"/>
      <c r="N60" s="6">
        <f t="shared" si="21"/>
        <v>0</v>
      </c>
      <c r="O60" s="6">
        <f t="shared" si="22"/>
        <v>0</v>
      </c>
      <c r="P60" s="6"/>
      <c r="Q60" s="6"/>
    </row>
    <row r="61" spans="1:17" s="54" customFormat="1" ht="15.6" x14ac:dyDescent="0.3">
      <c r="A61" s="337"/>
      <c r="B61" s="124">
        <f>B60+1</f>
        <v>6</v>
      </c>
      <c r="C61" s="58" t="str">
        <f>'CE Program'!C61</f>
        <v>CE 3611</v>
      </c>
      <c r="D61" s="58" t="str">
        <f>'CE Program'!D61</f>
        <v>  188</v>
      </c>
      <c r="E61" s="58" t="str">
        <f>'CE Program'!E61</f>
        <v> Hydraulics Laboratory</v>
      </c>
      <c r="F61" s="58">
        <f>'CE Program'!F61</f>
        <v>1</v>
      </c>
      <c r="G61" s="58" t="str">
        <f>'CE Program'!G61</f>
        <v>S</v>
      </c>
      <c r="H61" s="58" t="str">
        <f>'CE Program'!H61</f>
        <v>Prerequisite or corequisite: CE 3610</v>
      </c>
      <c r="I61" s="41"/>
      <c r="J61" s="55"/>
      <c r="K61" s="51" t="str">
        <f>IF(I61=0,"",LOOKUP(I61,NOTES!$F$11:$F$22,NOTES!$I$11:$I$22))</f>
        <v/>
      </c>
      <c r="L61" s="145"/>
      <c r="N61" s="6">
        <f t="shared" si="21"/>
        <v>0</v>
      </c>
      <c r="O61" s="6">
        <f t="shared" si="22"/>
        <v>0</v>
      </c>
      <c r="P61" s="6"/>
      <c r="Q61" s="6"/>
    </row>
    <row r="62" spans="1:17" s="54" customFormat="1" ht="15.6" x14ac:dyDescent="0.3">
      <c r="A62" s="337"/>
      <c r="B62" s="124">
        <f>B61+1</f>
        <v>7</v>
      </c>
      <c r="C62" s="58" t="str">
        <f>'CE Program'!C62</f>
        <v>H/SS 5 - WID</v>
      </c>
      <c r="D62" s="58" t="str">
        <f>'CE Program'!D62</f>
        <v>---</v>
      </c>
      <c r="E62" s="58" t="str">
        <f>'CE Program'!E62</f>
        <v>See the H/SS List: Select a WID course</v>
      </c>
      <c r="F62" s="58">
        <f>'CE Program'!F62</f>
        <v>3</v>
      </c>
      <c r="G62" s="58" t="str">
        <f>'CE Program'!G62</f>
        <v>F &amp; S</v>
      </c>
      <c r="H62" s="58" t="str">
        <f>'CE Program'!H62</f>
        <v xml:space="preserve"> ---</v>
      </c>
      <c r="I62" s="41"/>
      <c r="J62" s="55"/>
      <c r="K62" s="51" t="str">
        <f>IF(I62=0,"",LOOKUP(I62,NOTES!$F$11:$F$22,NOTES!$I$11:$I$22))</f>
        <v/>
      </c>
      <c r="L62" s="145"/>
      <c r="N62" s="6">
        <f t="shared" si="21"/>
        <v>0</v>
      </c>
      <c r="O62" s="6">
        <f t="shared" si="22"/>
        <v>0</v>
      </c>
      <c r="P62" s="6"/>
      <c r="Q62" s="6"/>
    </row>
    <row r="63" spans="1:17" s="54" customFormat="1" ht="16.2" thickBot="1" x14ac:dyDescent="0.35">
      <c r="A63" s="338"/>
      <c r="B63" s="127">
        <f>B62+1</f>
        <v>8</v>
      </c>
      <c r="C63" s="58">
        <f>'CE Program'!C63</f>
        <v>0</v>
      </c>
      <c r="D63" s="58" t="str">
        <f>'CE Program'!D63</f>
        <v/>
      </c>
      <c r="E63" s="58" t="str">
        <f>'CE Program'!E63</f>
        <v/>
      </c>
      <c r="F63" s="58" t="str">
        <f>'CE Program'!F63</f>
        <v/>
      </c>
      <c r="G63" s="58" t="str">
        <f>'CE Program'!G63</f>
        <v/>
      </c>
      <c r="H63" s="58" t="str">
        <f>'CE Program'!H63</f>
        <v/>
      </c>
      <c r="I63" s="41"/>
      <c r="J63" s="55"/>
      <c r="K63" s="51" t="str">
        <f>IF(I63=0,"",LOOKUP(I63,NOTES!$F$11:$F$22,NOTES!$I$11:$I$22))</f>
        <v/>
      </c>
      <c r="L63" s="145"/>
      <c r="N63" s="6">
        <f t="shared" si="21"/>
        <v>0</v>
      </c>
      <c r="O63" s="6">
        <f t="shared" si="22"/>
        <v>0</v>
      </c>
      <c r="P63" s="6"/>
      <c r="Q63" s="6"/>
    </row>
    <row r="64" spans="1:17" s="54" customFormat="1" ht="16.2" thickBot="1" x14ac:dyDescent="0.35">
      <c r="A64" s="336" t="s">
        <v>700</v>
      </c>
      <c r="B64" s="122"/>
      <c r="C64" s="123" t="str">
        <f>C55</f>
        <v>Semester</v>
      </c>
      <c r="D64" s="123">
        <f>D55+1</f>
        <v>7</v>
      </c>
      <c r="E64" s="123" t="str">
        <f>E55</f>
        <v>Total Credit Hours</v>
      </c>
      <c r="F64" s="123">
        <f>SUM(F65:F72)</f>
        <v>13</v>
      </c>
      <c r="G64" s="59" t="str">
        <f>G46</f>
        <v>FALL</v>
      </c>
      <c r="H64" s="59">
        <f>H55</f>
        <v>2024</v>
      </c>
      <c r="I64" s="19"/>
      <c r="J64" s="20"/>
      <c r="K64" s="22">
        <f>IF(O64=0,0,ROUND(N64/O64,2))</f>
        <v>0</v>
      </c>
      <c r="L64" s="146"/>
      <c r="N64" s="13">
        <f>SUM(N65:N72)-N66</f>
        <v>0</v>
      </c>
      <c r="O64" s="13">
        <f>SUM(O65:O72)-O66</f>
        <v>0</v>
      </c>
      <c r="P64" s="158"/>
      <c r="Q64" s="158"/>
    </row>
    <row r="65" spans="1:17" s="54" customFormat="1" ht="15.6" x14ac:dyDescent="0.3">
      <c r="A65" s="337"/>
      <c r="B65" s="124">
        <v>1</v>
      </c>
      <c r="C65" s="58" t="str">
        <f>'CE Program'!C65</f>
        <v>CE 4320</v>
      </c>
      <c r="D65" s="58" t="str">
        <f>'CE Program'!D65</f>
        <v>  191</v>
      </c>
      <c r="E65" s="58" t="str">
        <f>'CE Program'!E65</f>
        <v> Metal Structures</v>
      </c>
      <c r="F65" s="58">
        <f>'CE Program'!F65</f>
        <v>3</v>
      </c>
      <c r="G65" s="58" t="str">
        <f>'CE Program'!G65</f>
        <v>F</v>
      </c>
      <c r="H65" s="58" t="str">
        <f>'CE Program'!H65</f>
        <v>Prerequisite: CE 3240</v>
      </c>
      <c r="I65" s="41"/>
      <c r="J65" s="55"/>
      <c r="K65" s="50" t="str">
        <f>IF(I65=0,"",LOOKUP(I65,NOTES!$F$11:$F$22,NOTES!$I$11:$I$22))</f>
        <v/>
      </c>
      <c r="L65" s="144"/>
      <c r="N65" s="6">
        <f t="shared" ref="N65" si="24">IF(F65=0,0,IF(I65=0,0,K65*F65))</f>
        <v>0</v>
      </c>
      <c r="O65" s="6">
        <f t="shared" ref="O65" si="25">IF(I65=0,0,F65)</f>
        <v>0</v>
      </c>
      <c r="P65" s="6"/>
      <c r="Q65" s="6"/>
    </row>
    <row r="66" spans="1:17" s="54" customFormat="1" ht="15.6" x14ac:dyDescent="0.3">
      <c r="A66" s="337"/>
      <c r="B66" s="124">
        <f>B65+1</f>
        <v>2</v>
      </c>
      <c r="C66" s="58" t="str">
        <f>'CE Program'!C66</f>
        <v>CE 4410</v>
      </c>
      <c r="D66" s="58" t="str">
        <f>'CE Program'!D66</f>
        <v>  168</v>
      </c>
      <c r="E66" s="58" t="str">
        <f>'CE Program'!E66</f>
        <v> Intro-Geotechnical Engineering</v>
      </c>
      <c r="F66" s="58">
        <f>'CE Program'!F66</f>
        <v>3</v>
      </c>
      <c r="G66" s="58" t="str">
        <f>'CE Program'!G66</f>
        <v>F</v>
      </c>
      <c r="H66" s="58" t="str">
        <f>'CE Program'!H66</f>
        <v>Prerequisites: CE 2220, CHEM 1111 and MAE 3126</v>
      </c>
      <c r="I66" s="41"/>
      <c r="J66" s="55"/>
      <c r="K66" s="51" t="str">
        <f>IF(I66=0,"",LOOKUP(I66,NOTES!$F$11:$F$22,NOTES!$I$11:$I$22))</f>
        <v/>
      </c>
      <c r="L66" s="145"/>
      <c r="N66" s="166">
        <f t="shared" ref="N66:N72" si="26">IF(F66=0,0,IF(I66=0,0,K66*F66))</f>
        <v>0</v>
      </c>
      <c r="O66" s="166">
        <f t="shared" ref="O66:O72" si="27">IF(I66=0,0,F66)</f>
        <v>0</v>
      </c>
      <c r="P66" s="6"/>
      <c r="Q66" s="6"/>
    </row>
    <row r="67" spans="1:17" s="54" customFormat="1" ht="15.6" x14ac:dyDescent="0.3">
      <c r="A67" s="337"/>
      <c r="B67" s="124">
        <f t="shared" ref="B67:B69" si="28">B66+1</f>
        <v>3</v>
      </c>
      <c r="C67" s="58" t="str">
        <f>'CE Program'!C67</f>
        <v>CE 4411</v>
      </c>
      <c r="D67" s="58" t="str">
        <f>'CE Program'!D67</f>
        <v>  185</v>
      </c>
      <c r="E67" s="58" t="str">
        <f>'CE Program'!E67</f>
        <v> Geotechnical Engineering Lab</v>
      </c>
      <c r="F67" s="58">
        <f>'CE Program'!F67</f>
        <v>1</v>
      </c>
      <c r="G67" s="58" t="str">
        <f>'CE Program'!G67</f>
        <v>F</v>
      </c>
      <c r="H67" s="58" t="str">
        <f>'CE Program'!H67</f>
        <v>Prerequisite or corequisite: CE 4410</v>
      </c>
      <c r="I67" s="41"/>
      <c r="J67" s="55"/>
      <c r="K67" s="51" t="str">
        <f>IF(I67=0,"",LOOKUP(I67,NOTES!$F$11:$F$22,NOTES!$I$11:$I$22))</f>
        <v/>
      </c>
      <c r="L67" s="145"/>
      <c r="N67" s="6">
        <f t="shared" si="26"/>
        <v>0</v>
      </c>
      <c r="O67" s="6">
        <f t="shared" si="27"/>
        <v>0</v>
      </c>
      <c r="P67" s="6"/>
      <c r="Q67" s="6"/>
    </row>
    <row r="68" spans="1:17" s="54" customFormat="1" ht="31.8" customHeight="1" x14ac:dyDescent="0.3">
      <c r="A68" s="337"/>
      <c r="B68" s="124">
        <f t="shared" si="28"/>
        <v>4</v>
      </c>
      <c r="C68" s="58" t="str">
        <f>'CE Program'!C68</f>
        <v>CE 4530</v>
      </c>
      <c r="D68" s="58" t="str">
        <f>'CE Program'!D68</f>
        <v>  197</v>
      </c>
      <c r="E68" s="58" t="str">
        <f>'CE Program'!E68</f>
        <v>Waste Water Treatment Design &amp; Use (Cross Listed CE 6504)</v>
      </c>
      <c r="F68" s="58">
        <f>'CE Program'!F68</f>
        <v>3</v>
      </c>
      <c r="G68" s="58" t="str">
        <f>'CE Program'!G68</f>
        <v>F</v>
      </c>
      <c r="H68" s="58" t="str">
        <f>'CE Program'!H68</f>
        <v>Prerequisites: CE 3520. Credit cannot be earned for this course and CE 6504</v>
      </c>
      <c r="I68" s="41"/>
      <c r="J68" s="55"/>
      <c r="K68" s="51" t="str">
        <f>IF(I68=0,"",LOOKUP(I68,NOTES!$F$11:$F$22,NOTES!$I$11:$I$22))</f>
        <v/>
      </c>
      <c r="L68" s="145"/>
      <c r="N68" s="6">
        <f t="shared" si="26"/>
        <v>0</v>
      </c>
      <c r="O68" s="6">
        <f t="shared" si="27"/>
        <v>0</v>
      </c>
      <c r="P68" s="6"/>
      <c r="Q68" s="6"/>
    </row>
    <row r="69" spans="1:17" s="54" customFormat="1" ht="15.6" x14ac:dyDescent="0.3">
      <c r="A69" s="337"/>
      <c r="B69" s="124">
        <f t="shared" si="28"/>
        <v>5</v>
      </c>
      <c r="C69" s="58" t="str">
        <f>'CE Program'!C69</f>
        <v>CE Eng. Elective</v>
      </c>
      <c r="D69" s="58" t="str">
        <f>'CE Program'!D69</f>
        <v>---</v>
      </c>
      <c r="E69" s="58" t="str">
        <f>'CE Program'!E69</f>
        <v>See the CE Eng. Elective List</v>
      </c>
      <c r="F69" s="58">
        <f>'CE Program'!F69</f>
        <v>3</v>
      </c>
      <c r="G69" s="58" t="str">
        <f>'CE Program'!G69</f>
        <v>F &amp; S</v>
      </c>
      <c r="H69" s="58" t="str">
        <f>'CE Program'!H69</f>
        <v xml:space="preserve"> ---</v>
      </c>
      <c r="I69" s="41"/>
      <c r="J69" s="55"/>
      <c r="K69" s="51" t="str">
        <f>IF(I69=0,"",LOOKUP(I69,NOTES!$F$11:$F$22,NOTES!$I$11:$I$22))</f>
        <v/>
      </c>
      <c r="L69" s="145"/>
      <c r="N69" s="6">
        <f t="shared" si="26"/>
        <v>0</v>
      </c>
      <c r="O69" s="6">
        <f t="shared" si="27"/>
        <v>0</v>
      </c>
      <c r="P69" s="6"/>
      <c r="Q69" s="6"/>
    </row>
    <row r="70" spans="1:17" s="54" customFormat="1" ht="15.6" x14ac:dyDescent="0.3">
      <c r="A70" s="337"/>
      <c r="B70" s="124">
        <f>B69+1</f>
        <v>6</v>
      </c>
      <c r="C70" s="58">
        <f>'CE Program'!C70</f>
        <v>0</v>
      </c>
      <c r="D70" s="58" t="str">
        <f>'CE Program'!D70</f>
        <v/>
      </c>
      <c r="E70" s="58" t="str">
        <f>'CE Program'!E70</f>
        <v/>
      </c>
      <c r="F70" s="58" t="str">
        <f>'CE Program'!F70</f>
        <v/>
      </c>
      <c r="G70" s="58" t="str">
        <f>'CE Program'!G70</f>
        <v/>
      </c>
      <c r="H70" s="58" t="str">
        <f>'CE Program'!H70</f>
        <v/>
      </c>
      <c r="I70" s="41"/>
      <c r="J70" s="55"/>
      <c r="K70" s="51" t="str">
        <f>IF(I70=0,"",LOOKUP(I70,NOTES!$F$11:$F$22,NOTES!$I$11:$I$22))</f>
        <v/>
      </c>
      <c r="L70" s="145"/>
      <c r="N70" s="6">
        <f t="shared" si="26"/>
        <v>0</v>
      </c>
      <c r="O70" s="6">
        <f t="shared" si="27"/>
        <v>0</v>
      </c>
      <c r="P70" s="6"/>
      <c r="Q70" s="6"/>
    </row>
    <row r="71" spans="1:17" s="54" customFormat="1" ht="15.6" x14ac:dyDescent="0.3">
      <c r="A71" s="337"/>
      <c r="B71" s="124">
        <f>B70+1</f>
        <v>7</v>
      </c>
      <c r="C71" s="58">
        <f>'CE Program'!C71</f>
        <v>0</v>
      </c>
      <c r="D71" s="58" t="str">
        <f>'CE Program'!D71</f>
        <v/>
      </c>
      <c r="E71" s="58" t="str">
        <f>'CE Program'!E71</f>
        <v/>
      </c>
      <c r="F71" s="58" t="str">
        <f>'CE Program'!F71</f>
        <v/>
      </c>
      <c r="G71" s="58" t="str">
        <f>'CE Program'!G71</f>
        <v/>
      </c>
      <c r="H71" s="58" t="str">
        <f>'CE Program'!H71</f>
        <v/>
      </c>
      <c r="I71" s="41"/>
      <c r="J71" s="55"/>
      <c r="K71" s="51" t="str">
        <f>IF(I71=0,"",LOOKUP(I71,NOTES!$F$11:$F$22,NOTES!$I$11:$I$22))</f>
        <v/>
      </c>
      <c r="L71" s="145"/>
      <c r="N71" s="6">
        <f t="shared" si="26"/>
        <v>0</v>
      </c>
      <c r="O71" s="6">
        <f t="shared" si="27"/>
        <v>0</v>
      </c>
      <c r="P71" s="6"/>
      <c r="Q71" s="6"/>
    </row>
    <row r="72" spans="1:17" s="54" customFormat="1" ht="16.2" thickBot="1" x14ac:dyDescent="0.35">
      <c r="A72" s="337"/>
      <c r="B72" s="127">
        <f>B71+1</f>
        <v>8</v>
      </c>
      <c r="C72" s="58">
        <f>'CE Program'!C72</f>
        <v>0</v>
      </c>
      <c r="D72" s="58" t="str">
        <f>'CE Program'!D72</f>
        <v/>
      </c>
      <c r="E72" s="58" t="str">
        <f>'CE Program'!E72</f>
        <v/>
      </c>
      <c r="F72" s="58" t="str">
        <f>'CE Program'!F72</f>
        <v/>
      </c>
      <c r="G72" s="58" t="str">
        <f>'CE Program'!G72</f>
        <v/>
      </c>
      <c r="H72" s="58" t="str">
        <f>'CE Program'!H72</f>
        <v/>
      </c>
      <c r="I72" s="41"/>
      <c r="J72" s="55"/>
      <c r="K72" s="51" t="str">
        <f>IF(I72=0,"",LOOKUP(I72,NOTES!$F$11:$F$22,NOTES!$I$11:$I$22))</f>
        <v/>
      </c>
      <c r="L72" s="145"/>
      <c r="N72" s="6">
        <f t="shared" si="26"/>
        <v>0</v>
      </c>
      <c r="O72" s="6">
        <f t="shared" si="27"/>
        <v>0</v>
      </c>
      <c r="P72" s="6"/>
      <c r="Q72" s="6"/>
    </row>
    <row r="73" spans="1:17" s="54" customFormat="1" ht="16.2" thickBot="1" x14ac:dyDescent="0.35">
      <c r="A73" s="337"/>
      <c r="B73" s="122"/>
      <c r="C73" s="123" t="str">
        <f>C64</f>
        <v>Semester</v>
      </c>
      <c r="D73" s="123">
        <f>D64+1</f>
        <v>8</v>
      </c>
      <c r="E73" s="123" t="str">
        <f>E64</f>
        <v>Total Credit Hours</v>
      </c>
      <c r="F73" s="123">
        <f>SUM(F74:F81)</f>
        <v>15</v>
      </c>
      <c r="G73" s="59" t="str">
        <f>G55</f>
        <v>SPRING</v>
      </c>
      <c r="H73" s="59">
        <f>H64+1</f>
        <v>2025</v>
      </c>
      <c r="I73" s="19"/>
      <c r="J73" s="20"/>
      <c r="K73" s="61">
        <f>IF(O73=0,0,ROUND(N73/O73,2))</f>
        <v>0</v>
      </c>
      <c r="L73" s="146"/>
      <c r="N73" s="13">
        <f t="shared" ref="N73:O73" si="29">SUM(N74:N81)</f>
        <v>0</v>
      </c>
      <c r="O73" s="14">
        <f t="shared" si="29"/>
        <v>0</v>
      </c>
      <c r="P73" s="158"/>
      <c r="Q73" s="158"/>
    </row>
    <row r="74" spans="1:17" s="54" customFormat="1" ht="31.2" x14ac:dyDescent="0.3">
      <c r="A74" s="337"/>
      <c r="B74" s="124">
        <v>1</v>
      </c>
      <c r="C74" s="58" t="str">
        <f>'CE Program'!C74</f>
        <v>CE 4721</v>
      </c>
      <c r="D74" s="58" t="str">
        <f>'CE Program'!D74</f>
        <v>  272</v>
      </c>
      <c r="E74" s="58" t="str">
        <f>'CE Program'!E74</f>
        <v> Traffic Engin &amp; Highway Safety (Cross listed as CE 6721)</v>
      </c>
      <c r="F74" s="58">
        <f>'CE Program'!F74</f>
        <v>3</v>
      </c>
      <c r="G74" s="58" t="str">
        <f>'CE Program'!G74</f>
        <v>F</v>
      </c>
      <c r="H74" s="58" t="str">
        <f>'CE Program'!H74</f>
        <v>Credit cannot be earned for this course and CE 6721</v>
      </c>
      <c r="I74" s="41"/>
      <c r="J74" s="55"/>
      <c r="K74" s="50" t="str">
        <f>IF(I74=0,"",LOOKUP(I74,NOTES!$F$11:$F$22,NOTES!$I$11:$I$22))</f>
        <v/>
      </c>
      <c r="L74" s="144"/>
      <c r="N74" s="6">
        <f t="shared" ref="N74:N81" si="30">IF(F74=0,0,IF(I74=0,0,K74*F74))</f>
        <v>0</v>
      </c>
      <c r="O74" s="6">
        <f t="shared" ref="O74:O80" si="31">IF(I74=0,0,F74)</f>
        <v>0</v>
      </c>
      <c r="P74" s="6"/>
      <c r="Q74" s="6"/>
    </row>
    <row r="75" spans="1:17" s="54" customFormat="1" ht="46.8" x14ac:dyDescent="0.3">
      <c r="A75" s="337"/>
      <c r="B75" s="124">
        <f>B74+1</f>
        <v>2</v>
      </c>
      <c r="C75" s="58" t="str">
        <f>'CE Program'!C75</f>
        <v>Eng. Topics in Business &amp; Public Policy</v>
      </c>
      <c r="D75" s="58" t="str">
        <f>'CE Program'!D75</f>
        <v>---</v>
      </c>
      <c r="E75" s="58" t="str">
        <f>'CE Program'!E75</f>
        <v>Select one of the following courses: EMSE 6410, EMSE 3820, SUST 2002, PHIL 2281</v>
      </c>
      <c r="F75" s="58">
        <f>'CE Program'!F75</f>
        <v>3</v>
      </c>
      <c r="G75" s="58" t="str">
        <f>'CE Program'!G75</f>
        <v>F &amp; S</v>
      </c>
      <c r="H75" s="58" t="str">
        <f>'CE Program'!H75</f>
        <v xml:space="preserve">See prerequisites of the selected course on the GW bulletin </v>
      </c>
      <c r="I75" s="41"/>
      <c r="J75" s="55"/>
      <c r="K75" s="51" t="str">
        <f>IF(I75=0,"",LOOKUP(I75,NOTES!$F$11:$F$22,NOTES!$I$11:$I$22))</f>
        <v/>
      </c>
      <c r="L75" s="145"/>
      <c r="N75" s="6">
        <f t="shared" si="30"/>
        <v>0</v>
      </c>
      <c r="O75" s="6">
        <f t="shared" si="31"/>
        <v>0</v>
      </c>
      <c r="P75" s="6"/>
      <c r="Q75" s="6"/>
    </row>
    <row r="76" spans="1:17" s="54" customFormat="1" ht="15.6" x14ac:dyDescent="0.3">
      <c r="A76" s="337"/>
      <c r="B76" s="124">
        <f t="shared" ref="B76:B78" si="32">B75+1</f>
        <v>3</v>
      </c>
      <c r="C76" s="58" t="str">
        <f>'CE Program'!C76</f>
        <v>H/SS 6 - PHIL 2135</v>
      </c>
      <c r="D76" s="58" t="str">
        <f>'CE Program'!D76</f>
        <v>---</v>
      </c>
      <c r="E76" s="58" t="str">
        <f>'CE Program'!E76</f>
        <v>Ethics in Business and the Professions</v>
      </c>
      <c r="F76" s="58">
        <f>'CE Program'!F76</f>
        <v>3</v>
      </c>
      <c r="G76" s="58" t="str">
        <f>'CE Program'!G76</f>
        <v>F &amp; S</v>
      </c>
      <c r="H76" s="58" t="str">
        <f>'CE Program'!H76</f>
        <v xml:space="preserve"> ---</v>
      </c>
      <c r="I76" s="41"/>
      <c r="J76" s="55"/>
      <c r="K76" s="51" t="str">
        <f>IF(I76=0,"",LOOKUP(I76,NOTES!$F$11:$F$22,NOTES!$I$11:$I$22))</f>
        <v/>
      </c>
      <c r="L76" s="145"/>
      <c r="N76" s="6">
        <f t="shared" si="30"/>
        <v>0</v>
      </c>
      <c r="O76" s="6">
        <f t="shared" si="31"/>
        <v>0</v>
      </c>
      <c r="P76" s="6"/>
      <c r="Q76" s="6"/>
    </row>
    <row r="77" spans="1:17" s="54" customFormat="1" ht="15.6" customHeight="1" x14ac:dyDescent="0.3">
      <c r="A77" s="337"/>
      <c r="B77" s="124">
        <f t="shared" si="32"/>
        <v>4</v>
      </c>
      <c r="C77" s="58" t="str">
        <f>'CE Program'!C77</f>
        <v>CE Eng. Elective</v>
      </c>
      <c r="D77" s="58" t="str">
        <f>'CE Program'!D77</f>
        <v>---</v>
      </c>
      <c r="E77" s="58" t="str">
        <f>'CE Program'!E77</f>
        <v>See the CE Eng. Elective List</v>
      </c>
      <c r="F77" s="58">
        <f>'CE Program'!F77</f>
        <v>3</v>
      </c>
      <c r="G77" s="58" t="str">
        <f>'CE Program'!G77</f>
        <v>F &amp; S</v>
      </c>
      <c r="H77" s="58" t="str">
        <f>'CE Program'!H77</f>
        <v xml:space="preserve"> ---</v>
      </c>
      <c r="I77" s="41"/>
      <c r="J77" s="55"/>
      <c r="K77" s="51" t="str">
        <f>IF(I77=0,"",LOOKUP(I77,NOTES!$F$11:$F$22,NOTES!$I$11:$I$22))</f>
        <v/>
      </c>
      <c r="L77" s="145"/>
      <c r="N77" s="6">
        <f t="shared" si="30"/>
        <v>0</v>
      </c>
      <c r="O77" s="6">
        <f t="shared" si="31"/>
        <v>0</v>
      </c>
      <c r="P77" s="6"/>
      <c r="Q77" s="6"/>
    </row>
    <row r="78" spans="1:17" s="54" customFormat="1" ht="15.6" customHeight="1" x14ac:dyDescent="0.3">
      <c r="A78" s="337"/>
      <c r="B78" s="124">
        <f t="shared" si="32"/>
        <v>5</v>
      </c>
      <c r="C78" s="58">
        <f>'CE Program'!C78</f>
        <v>0</v>
      </c>
      <c r="D78" s="58" t="str">
        <f>'CE Program'!D78</f>
        <v/>
      </c>
      <c r="E78" s="58" t="str">
        <f>'CE Program'!E78</f>
        <v/>
      </c>
      <c r="F78" s="58" t="str">
        <f>'CE Program'!F78</f>
        <v/>
      </c>
      <c r="G78" s="58" t="str">
        <f>'CE Program'!G78</f>
        <v/>
      </c>
      <c r="H78" s="58" t="str">
        <f>'CE Program'!H78</f>
        <v/>
      </c>
      <c r="I78" s="41"/>
      <c r="J78" s="55"/>
      <c r="K78" s="51" t="str">
        <f>IF(I78=0,"",LOOKUP(I78,NOTES!$F$11:$F$22,NOTES!$I$11:$I$22))</f>
        <v/>
      </c>
      <c r="L78" s="145"/>
      <c r="N78" s="6">
        <f>IF(F81=0,0,IF(I78=0,0,K78*F81))</f>
        <v>0</v>
      </c>
      <c r="O78" s="6">
        <f>IF(I78=0,0,F81)</f>
        <v>0</v>
      </c>
      <c r="P78" s="6"/>
      <c r="Q78" s="6"/>
    </row>
    <row r="79" spans="1:17" s="54" customFormat="1" ht="15.6" x14ac:dyDescent="0.3">
      <c r="A79" s="337"/>
      <c r="B79" s="124">
        <f>B78+1</f>
        <v>6</v>
      </c>
      <c r="C79" s="58">
        <f>'CE Program'!C79</f>
        <v>0</v>
      </c>
      <c r="D79" s="58" t="str">
        <f>'CE Program'!D79</f>
        <v/>
      </c>
      <c r="E79" s="58" t="str">
        <f>'CE Program'!E79</f>
        <v/>
      </c>
      <c r="F79" s="58" t="str">
        <f>'CE Program'!F79</f>
        <v/>
      </c>
      <c r="G79" s="58" t="str">
        <f>'CE Program'!G79</f>
        <v/>
      </c>
      <c r="H79" s="58" t="str">
        <f>'CE Program'!H79</f>
        <v/>
      </c>
      <c r="I79" s="41"/>
      <c r="J79" s="55"/>
      <c r="K79" s="51" t="str">
        <f>IF(I79=0,"",LOOKUP(I79,NOTES!$F$11:$F$22,NOTES!$I$11:$I$22))</f>
        <v/>
      </c>
      <c r="L79" s="145"/>
      <c r="N79" s="6">
        <f t="shared" si="30"/>
        <v>0</v>
      </c>
      <c r="O79" s="6">
        <f t="shared" si="31"/>
        <v>0</v>
      </c>
      <c r="P79" s="6"/>
      <c r="Q79" s="6"/>
    </row>
    <row r="80" spans="1:17" s="54" customFormat="1" ht="15.6" x14ac:dyDescent="0.3">
      <c r="A80" s="337"/>
      <c r="B80" s="124">
        <f>B79+1</f>
        <v>7</v>
      </c>
      <c r="C80" s="58">
        <f>'CE Program'!C80</f>
        <v>0</v>
      </c>
      <c r="D80" s="58" t="str">
        <f>'CE Program'!D80</f>
        <v/>
      </c>
      <c r="E80" s="58" t="str">
        <f>'CE Program'!E80</f>
        <v/>
      </c>
      <c r="F80" s="58" t="str">
        <f>'CE Program'!F80</f>
        <v/>
      </c>
      <c r="G80" s="58" t="str">
        <f>'CE Program'!G80</f>
        <v/>
      </c>
      <c r="H80" s="58" t="str">
        <f>'CE Program'!H80</f>
        <v/>
      </c>
      <c r="I80" s="41"/>
      <c r="J80" s="55"/>
      <c r="K80" s="51" t="str">
        <f>IF(I80=0,"",LOOKUP(I80,NOTES!$F$11:$F$22,NOTES!$I$11:$I$22))</f>
        <v/>
      </c>
      <c r="L80" s="145"/>
      <c r="N80" s="6">
        <f t="shared" si="30"/>
        <v>0</v>
      </c>
      <c r="O80" s="6">
        <f t="shared" si="31"/>
        <v>0</v>
      </c>
      <c r="P80" s="6"/>
      <c r="Q80" s="6"/>
    </row>
    <row r="81" spans="1:25" s="54" customFormat="1" ht="16.2" thickBot="1" x14ac:dyDescent="0.35">
      <c r="A81" s="338"/>
      <c r="B81" s="124">
        <f>B80+1</f>
        <v>8</v>
      </c>
      <c r="C81" s="196" t="s">
        <v>440</v>
      </c>
      <c r="D81" s="196" t="str">
        <f>IF(C81=0,"",LOOKUP($C81,'Course List'!$C$7:$C$1067,'Course List'!D$7:D$1067))</f>
        <v>---</v>
      </c>
      <c r="E81" s="196" t="str">
        <f>IF(C81=0,"",LOOKUP($C81,'Course List'!$C$7:$C$1067,'Course List'!E$7:E$1067))</f>
        <v>CE 6000 &amp; 8000 Level</v>
      </c>
      <c r="F81" s="196">
        <f>IF(C81=0,"",LOOKUP($C81,'Course List'!$C$7:$C$1067,'Course List'!F$7:F$1067))</f>
        <v>3</v>
      </c>
      <c r="G81" s="196" t="str">
        <f>IF(C81=0,"",LOOKUP($C81,'Course List'!$C$7:$C$1067,'Course List'!G$7:G$1067))</f>
        <v>F &amp; S</v>
      </c>
      <c r="H81" s="196" t="str">
        <f>IF(C81=0,"",LOOKUP($C81,'Course List'!$C$7:$C$1067,'Course List'!H$7:H$1067))</f>
        <v xml:space="preserve"> ---</v>
      </c>
      <c r="I81" s="41"/>
      <c r="J81" s="55"/>
      <c r="K81" s="51" t="str">
        <f>IF(I81=0,"",LOOKUP(I81,NOTES!$F$11:$F$22,NOTES!$I$11:$I$22))</f>
        <v/>
      </c>
      <c r="L81" s="145"/>
      <c r="N81" s="6">
        <f t="shared" si="30"/>
        <v>0</v>
      </c>
      <c r="O81" s="6">
        <f>IF(I81=0,0,#REF!)</f>
        <v>0</v>
      </c>
      <c r="P81" s="6"/>
      <c r="Q81" s="6"/>
    </row>
    <row r="82" spans="1:25" s="54" customFormat="1" ht="16.2" thickBot="1" x14ac:dyDescent="0.35">
      <c r="A82" s="336" t="s">
        <v>918</v>
      </c>
      <c r="B82" s="122"/>
      <c r="C82" s="123" t="str">
        <f>C73</f>
        <v>Semester</v>
      </c>
      <c r="D82" s="123">
        <f>D73+1</f>
        <v>9</v>
      </c>
      <c r="E82" s="123" t="str">
        <f>E73</f>
        <v>Total Credit Hours</v>
      </c>
      <c r="F82" s="123">
        <f>SUM(F83:F90)</f>
        <v>12</v>
      </c>
      <c r="G82" s="59" t="str">
        <f>G64</f>
        <v>FALL</v>
      </c>
      <c r="H82" s="59">
        <f>H73+1</f>
        <v>2026</v>
      </c>
      <c r="I82" s="19"/>
      <c r="J82" s="20"/>
      <c r="K82" s="61">
        <f>IF(O82=0,0,ROUND(N82/O82,2))</f>
        <v>0</v>
      </c>
      <c r="L82" s="150"/>
      <c r="N82" s="13">
        <f t="shared" ref="N82" si="33">SUM(N83:N90)</f>
        <v>0</v>
      </c>
      <c r="O82" s="14">
        <f t="shared" ref="O82" si="34">SUM(O83:O90)</f>
        <v>0</v>
      </c>
      <c r="P82" s="158"/>
      <c r="Q82" s="158"/>
    </row>
    <row r="83" spans="1:25" s="54" customFormat="1" ht="15.6" x14ac:dyDescent="0.3">
      <c r="A83" s="337"/>
      <c r="B83" s="124">
        <v>1</v>
      </c>
      <c r="C83" s="196" t="s">
        <v>440</v>
      </c>
      <c r="D83" s="196" t="str">
        <f>IF(C83=0,"",LOOKUP($C83,'Course List'!$C$7:$C$1067,'Course List'!D$7:D$1067))</f>
        <v>---</v>
      </c>
      <c r="E83" s="196" t="str">
        <f>IF(C83=0,"",LOOKUP($C83,'Course List'!$C$7:$C$1067,'Course List'!E$7:E$1067))</f>
        <v>CE 6000 &amp; 8000 Level</v>
      </c>
      <c r="F83" s="196">
        <f>IF(C83=0,"",LOOKUP($C83,'Course List'!$C$7:$C$1067,'Course List'!F$7:F$1067))</f>
        <v>3</v>
      </c>
      <c r="G83" s="196" t="str">
        <f>IF(C83=0,"",LOOKUP($C83,'Course List'!$C$7:$C$1067,'Course List'!G$7:G$1067))</f>
        <v>F &amp; S</v>
      </c>
      <c r="H83" s="196" t="str">
        <f>IF(C83=0,"",LOOKUP($C83,'Course List'!$C$7:$C$1067,'Course List'!H$7:H$1067))</f>
        <v xml:space="preserve"> ---</v>
      </c>
      <c r="I83" s="41"/>
      <c r="J83" s="55"/>
      <c r="K83" s="50" t="str">
        <f>IF(I83=0,"",LOOKUP(I83,NOTES!$F$11:$F$22,NOTES!$I$11:$I$22))</f>
        <v/>
      </c>
      <c r="L83" s="144"/>
      <c r="N83" s="6">
        <f t="shared" ref="N83:N90" si="35">IF(F83=0,0,IF(I83=0,0,K83*F83))</f>
        <v>0</v>
      </c>
      <c r="O83" s="6">
        <f t="shared" ref="O83:O90" si="36">IF(I83=0,0,F83)</f>
        <v>0</v>
      </c>
      <c r="P83" s="6"/>
      <c r="Q83" s="6"/>
    </row>
    <row r="84" spans="1:25" s="54" customFormat="1" ht="15.6" x14ac:dyDescent="0.3">
      <c r="A84" s="337"/>
      <c r="B84" s="124">
        <f>B83+1</f>
        <v>2</v>
      </c>
      <c r="C84" s="196" t="s">
        <v>440</v>
      </c>
      <c r="D84" s="196" t="str">
        <f>IF(C84=0,"",LOOKUP($C84,'Course List'!$C$7:$C$1067,'Course List'!D$7:D$1067))</f>
        <v>---</v>
      </c>
      <c r="E84" s="196" t="str">
        <f>IF(C84=0,"",LOOKUP($C84,'Course List'!$C$7:$C$1067,'Course List'!E$7:E$1067))</f>
        <v>CE 6000 &amp; 8000 Level</v>
      </c>
      <c r="F84" s="196">
        <f>IF(C84=0,"",LOOKUP($C84,'Course List'!$C$7:$C$1067,'Course List'!F$7:F$1067))</f>
        <v>3</v>
      </c>
      <c r="G84" s="196" t="str">
        <f>IF(C84=0,"",LOOKUP($C84,'Course List'!$C$7:$C$1067,'Course List'!G$7:G$1067))</f>
        <v>F &amp; S</v>
      </c>
      <c r="H84" s="196" t="str">
        <f>IF(C84=0,"",LOOKUP($C84,'Course List'!$C$7:$C$1067,'Course List'!H$7:H$1067))</f>
        <v xml:space="preserve"> ---</v>
      </c>
      <c r="I84" s="41"/>
      <c r="J84" s="55"/>
      <c r="K84" s="51" t="str">
        <f>IF(I84=0,"",LOOKUP(I84,NOTES!$F$11:$F$22,NOTES!$I$11:$I$22))</f>
        <v/>
      </c>
      <c r="L84" s="145"/>
      <c r="N84" s="6">
        <f t="shared" si="35"/>
        <v>0</v>
      </c>
      <c r="O84" s="6">
        <f t="shared" si="36"/>
        <v>0</v>
      </c>
      <c r="P84" s="6"/>
      <c r="Q84" s="6"/>
    </row>
    <row r="85" spans="1:25" s="54" customFormat="1" ht="15.6" x14ac:dyDescent="0.3">
      <c r="A85" s="337"/>
      <c r="B85" s="124">
        <f t="shared" ref="B85:B87" si="37">B84+1</f>
        <v>3</v>
      </c>
      <c r="C85" s="196" t="s">
        <v>440</v>
      </c>
      <c r="D85" s="196" t="str">
        <f>IF(C85=0,"",LOOKUP($C85,'Course List'!$C$7:$C$1067,'Course List'!D$7:D$1067))</f>
        <v>---</v>
      </c>
      <c r="E85" s="196" t="str">
        <f>IF(C85=0,"",LOOKUP($C85,'Course List'!$C$7:$C$1067,'Course List'!E$7:E$1067))</f>
        <v>CE 6000 &amp; 8000 Level</v>
      </c>
      <c r="F85" s="196">
        <f>IF(C85=0,"",LOOKUP($C85,'Course List'!$C$7:$C$1067,'Course List'!F$7:F$1067))</f>
        <v>3</v>
      </c>
      <c r="G85" s="196" t="str">
        <f>IF(C85=0,"",LOOKUP($C85,'Course List'!$C$7:$C$1067,'Course List'!G$7:G$1067))</f>
        <v>F &amp; S</v>
      </c>
      <c r="H85" s="196" t="str">
        <f>IF(C85=0,"",LOOKUP($C85,'Course List'!$C$7:$C$1067,'Course List'!H$7:H$1067))</f>
        <v xml:space="preserve"> ---</v>
      </c>
      <c r="I85" s="41"/>
      <c r="J85" s="55"/>
      <c r="K85" s="51" t="str">
        <f>IF(I85=0,"",LOOKUP(I85,NOTES!$F$11:$F$22,NOTES!$I$11:$I$22))</f>
        <v/>
      </c>
      <c r="L85" s="145"/>
      <c r="N85" s="6">
        <f t="shared" si="35"/>
        <v>0</v>
      </c>
      <c r="O85" s="6">
        <f t="shared" si="36"/>
        <v>0</v>
      </c>
      <c r="P85" s="6"/>
      <c r="Q85" s="6"/>
    </row>
    <row r="86" spans="1:25" s="54" customFormat="1" ht="15.6" customHeight="1" x14ac:dyDescent="0.3">
      <c r="A86" s="337"/>
      <c r="B86" s="124">
        <f t="shared" si="37"/>
        <v>4</v>
      </c>
      <c r="C86" s="196" t="s">
        <v>440</v>
      </c>
      <c r="D86" s="196" t="str">
        <f>IF(C86=0,"",LOOKUP($C86,'Course List'!$C$7:$C$1067,'Course List'!D$7:D$1067))</f>
        <v>---</v>
      </c>
      <c r="E86" s="196" t="str">
        <f>IF(C86=0,"",LOOKUP($C86,'Course List'!$C$7:$C$1067,'Course List'!E$7:E$1067))</f>
        <v>CE 6000 &amp; 8000 Level</v>
      </c>
      <c r="F86" s="196">
        <f>IF(C86=0,"",LOOKUP($C86,'Course List'!$C$7:$C$1067,'Course List'!F$7:F$1067))</f>
        <v>3</v>
      </c>
      <c r="G86" s="196" t="str">
        <f>IF(C86=0,"",LOOKUP($C86,'Course List'!$C$7:$C$1067,'Course List'!G$7:G$1067))</f>
        <v>F &amp; S</v>
      </c>
      <c r="H86" s="196" t="str">
        <f>IF(C86=0,"",LOOKUP($C86,'Course List'!$C$7:$C$1067,'Course List'!H$7:H$1067))</f>
        <v xml:space="preserve"> ---</v>
      </c>
      <c r="I86" s="41"/>
      <c r="J86" s="55"/>
      <c r="K86" s="51" t="str">
        <f>IF(I86=0,"",LOOKUP(I86,NOTES!$F$11:$F$22,NOTES!$I$11:$I$22))</f>
        <v/>
      </c>
      <c r="L86" s="145"/>
      <c r="N86" s="6">
        <f t="shared" si="35"/>
        <v>0</v>
      </c>
      <c r="O86" s="6">
        <f t="shared" si="36"/>
        <v>0</v>
      </c>
      <c r="P86" s="6"/>
      <c r="Q86" s="6"/>
    </row>
    <row r="87" spans="1:25" s="54" customFormat="1" ht="15.6" x14ac:dyDescent="0.3">
      <c r="A87" s="337"/>
      <c r="B87" s="124">
        <f t="shared" si="37"/>
        <v>5</v>
      </c>
      <c r="C87" s="41">
        <v>0</v>
      </c>
      <c r="D87" s="41" t="str">
        <f>IF(C87=0,"",LOOKUP($C87,'Course List'!$C$7:$C$1067,'Course List'!D$7:D$1067))</f>
        <v/>
      </c>
      <c r="E87" s="41" t="str">
        <f>IF(C87=0,"",LOOKUP($C87,'Course List'!$C$7:$C$1067,'Course List'!E$7:E$1067))</f>
        <v/>
      </c>
      <c r="F87" s="41" t="str">
        <f>IF(C87=0,"",LOOKUP($C87,'Course List'!$C$7:$C$1067,'Course List'!F$7:F$1067))</f>
        <v/>
      </c>
      <c r="G87" s="41" t="str">
        <f>IF(C87=0,"",LOOKUP($C87,'Course List'!$C$7:$C$1067,'Course List'!G$7:G$1067))</f>
        <v/>
      </c>
      <c r="H87" s="41" t="str">
        <f>IF(C87=0,"",LOOKUP($C87,'Course List'!$C$7:$C$1067,'Course List'!H$7:H$1067))</f>
        <v/>
      </c>
      <c r="I87" s="41"/>
      <c r="J87" s="55"/>
      <c r="K87" s="51" t="str">
        <f>IF(I87=0,"",LOOKUP(I87,NOTES!$F$11:$F$22,NOTES!$I$11:$I$22))</f>
        <v/>
      </c>
      <c r="L87" s="145"/>
      <c r="N87" s="6">
        <f t="shared" si="35"/>
        <v>0</v>
      </c>
      <c r="O87" s="6">
        <f t="shared" si="36"/>
        <v>0</v>
      </c>
      <c r="P87" s="6"/>
      <c r="Q87" s="6"/>
    </row>
    <row r="88" spans="1:25" s="54" customFormat="1" ht="15.6" x14ac:dyDescent="0.3">
      <c r="A88" s="337"/>
      <c r="B88" s="124">
        <f>B87+1</f>
        <v>6</v>
      </c>
      <c r="C88" s="41">
        <v>0</v>
      </c>
      <c r="D88" s="41" t="str">
        <f>IF(C88=0,"",LOOKUP($C88,'Course List'!$C$7:$C$1067,'Course List'!D$7:D$1067))</f>
        <v/>
      </c>
      <c r="E88" s="41" t="str">
        <f>IF(C88=0,"",LOOKUP($C88,'Course List'!$C$7:$C$1067,'Course List'!E$7:E$1067))</f>
        <v/>
      </c>
      <c r="F88" s="41" t="str">
        <f>IF(C88=0,"",LOOKUP($C88,'Course List'!$C$7:$C$1067,'Course List'!F$7:F$1067))</f>
        <v/>
      </c>
      <c r="G88" s="41" t="str">
        <f>IF(C88=0,"",LOOKUP($C88,'Course List'!$C$7:$C$1067,'Course List'!G$7:G$1067))</f>
        <v/>
      </c>
      <c r="H88" s="41" t="str">
        <f>IF(C88=0,"",LOOKUP($C88,'Course List'!$C$7:$C$1067,'Course List'!H$7:H$1067))</f>
        <v/>
      </c>
      <c r="I88" s="41"/>
      <c r="J88" s="55"/>
      <c r="K88" s="51" t="str">
        <f>IF(I88=0,"",LOOKUP(I88,NOTES!$F$11:$F$22,NOTES!$I$11:$I$22))</f>
        <v/>
      </c>
      <c r="L88" s="145"/>
      <c r="N88" s="6">
        <f t="shared" si="35"/>
        <v>0</v>
      </c>
      <c r="O88" s="6">
        <f t="shared" si="36"/>
        <v>0</v>
      </c>
      <c r="P88" s="6"/>
      <c r="Q88" s="6"/>
    </row>
    <row r="89" spans="1:25" s="54" customFormat="1" ht="15.6" x14ac:dyDescent="0.3">
      <c r="A89" s="337"/>
      <c r="B89" s="124">
        <f>B88+1</f>
        <v>7</v>
      </c>
      <c r="C89" s="126">
        <v>0</v>
      </c>
      <c r="D89" s="41" t="str">
        <f>IF(C89=0,"",LOOKUP($C89,'Course List'!$C$7:$C$1067,'Course List'!D$7:D$1067))</f>
        <v/>
      </c>
      <c r="E89" s="41" t="str">
        <f>IF(C89=0,"",LOOKUP($C89,'Course List'!$C$7:$C$1067,'Course List'!E$7:E$1067))</f>
        <v/>
      </c>
      <c r="F89" s="41" t="str">
        <f>IF(C89=0,"",LOOKUP($C89,'Course List'!$C$7:$C$1067,'Course List'!F$7:F$1067))</f>
        <v/>
      </c>
      <c r="G89" s="41" t="str">
        <f>IF(C89=0,"",LOOKUP($C89,'Course List'!$C$7:$C$1067,'Course List'!G$7:G$1067))</f>
        <v/>
      </c>
      <c r="H89" s="41" t="str">
        <f>IF(C89=0,"",LOOKUP($C89,'Course List'!$C$7:$C$1067,'Course List'!H$7:H$1067))</f>
        <v/>
      </c>
      <c r="I89" s="41"/>
      <c r="J89" s="55"/>
      <c r="K89" s="51" t="str">
        <f>IF(I89=0,"",LOOKUP(I89,NOTES!$F$11:$F$22,NOTES!$I$11:$I$22))</f>
        <v/>
      </c>
      <c r="L89" s="145"/>
      <c r="N89" s="6">
        <f t="shared" si="35"/>
        <v>0</v>
      </c>
      <c r="O89" s="6">
        <f t="shared" si="36"/>
        <v>0</v>
      </c>
      <c r="P89" s="6"/>
      <c r="Q89" s="6"/>
    </row>
    <row r="90" spans="1:25" s="54" customFormat="1" ht="16.2" thickBot="1" x14ac:dyDescent="0.35">
      <c r="A90" s="337"/>
      <c r="B90" s="127">
        <f>B89+1</f>
        <v>8</v>
      </c>
      <c r="C90" s="42">
        <v>0</v>
      </c>
      <c r="D90" s="42" t="str">
        <f>IF(C90=0,"",LOOKUP($C90,'Course List'!$C$7:$C$1067,'Course List'!D$7:D$1067))</f>
        <v/>
      </c>
      <c r="E90" s="42" t="str">
        <f>IF(C90=0,"",LOOKUP($C90,'Course List'!$C$7:$C$1067,'Course List'!E$7:E$1067))</f>
        <v/>
      </c>
      <c r="F90" s="42" t="str">
        <f>IF(C90=0,"",LOOKUP($C90,'Course List'!$C$7:$C$1067,'Course List'!F$7:F$1067))</f>
        <v/>
      </c>
      <c r="G90" s="42" t="str">
        <f>IF(C90=0,"",LOOKUP($C90,'Course List'!$C$7:$C$1067,'Course List'!G$7:G$1067))</f>
        <v/>
      </c>
      <c r="H90" s="42" t="str">
        <f>IF(C90=0,"",LOOKUP($C90,'Course List'!$C$7:$C$1067,'Course List'!H$7:H$1067))</f>
        <v/>
      </c>
      <c r="I90" s="42"/>
      <c r="J90" s="56"/>
      <c r="K90" s="51" t="str">
        <f>IF(I90=0,"",LOOKUP(I90,NOTES!$F$11:$F$22,NOTES!$I$11:$I$22))</f>
        <v/>
      </c>
      <c r="L90" s="147"/>
      <c r="N90" s="6">
        <f t="shared" si="35"/>
        <v>0</v>
      </c>
      <c r="O90" s="6">
        <f t="shared" si="36"/>
        <v>0</v>
      </c>
      <c r="P90" s="6"/>
      <c r="Q90" s="6"/>
    </row>
    <row r="91" spans="1:25" ht="16.2" thickBot="1" x14ac:dyDescent="0.35">
      <c r="A91" s="337"/>
      <c r="B91" s="122"/>
      <c r="C91" s="123" t="str">
        <f>C82</f>
        <v>Semester</v>
      </c>
      <c r="D91" s="123">
        <f>D82+1</f>
        <v>10</v>
      </c>
      <c r="E91" s="123" t="str">
        <f>E82</f>
        <v>Total Credit Hours</v>
      </c>
      <c r="F91" s="123">
        <f>SUM(F92:F99)</f>
        <v>12</v>
      </c>
      <c r="G91" s="59" t="str">
        <f>G73</f>
        <v>SPRING</v>
      </c>
      <c r="H91" s="59">
        <f>H82+1</f>
        <v>2027</v>
      </c>
      <c r="I91" s="19"/>
      <c r="J91" s="20"/>
      <c r="K91" s="61">
        <f>IF(O91=0,0,ROUND(N91/O91,2))</f>
        <v>0</v>
      </c>
      <c r="L91" s="150"/>
      <c r="M91" s="54"/>
      <c r="N91" s="13">
        <f>SUM(N92:N99)</f>
        <v>0</v>
      </c>
      <c r="O91" s="14">
        <f t="shared" ref="O91" si="38">SUM(O92:O99)</f>
        <v>0</v>
      </c>
      <c r="Y91" s="161"/>
    </row>
    <row r="92" spans="1:25" ht="15.6" x14ac:dyDescent="0.3">
      <c r="A92" s="337"/>
      <c r="B92" s="124">
        <v>1</v>
      </c>
      <c r="C92" s="196" t="s">
        <v>440</v>
      </c>
      <c r="D92" s="196" t="str">
        <f>IF(C92=0,"",LOOKUP($C92,'Course List'!$C$7:$C$1067,'Course List'!D$7:D$1067))</f>
        <v>---</v>
      </c>
      <c r="E92" s="196" t="str">
        <f>IF(C92=0,"",LOOKUP($C92,'Course List'!$C$7:$C$1067,'Course List'!E$7:E$1067))</f>
        <v>CE 6000 &amp; 8000 Level</v>
      </c>
      <c r="F92" s="196">
        <f>IF(C92=0,"",LOOKUP($C92,'Course List'!$C$7:$C$1067,'Course List'!F$7:F$1067))</f>
        <v>3</v>
      </c>
      <c r="G92" s="196" t="str">
        <f>IF(C92=0,"",LOOKUP($C92,'Course List'!$C$7:$C$1067,'Course List'!G$7:G$1067))</f>
        <v>F &amp; S</v>
      </c>
      <c r="H92" s="196" t="str">
        <f>IF(C92=0,"",LOOKUP($C92,'Course List'!$C$7:$C$1067,'Course List'!H$7:H$1067))</f>
        <v xml:space="preserve"> ---</v>
      </c>
      <c r="I92" s="41"/>
      <c r="J92" s="55"/>
      <c r="K92" s="50" t="str">
        <f>IF(I92=0,"",LOOKUP(I92,NOTES!$F$11:$F$22,NOTES!$I$11:$I$22))</f>
        <v/>
      </c>
      <c r="L92" s="144"/>
      <c r="M92" s="54"/>
      <c r="N92" s="6">
        <f t="shared" ref="N92:N99" si="39">IF(F92=0,0,IF(I92=0,0,K92*F92))</f>
        <v>0</v>
      </c>
      <c r="O92" s="6">
        <f t="shared" ref="O92:O99" si="40">IF(I92=0,0,F92)</f>
        <v>0</v>
      </c>
      <c r="Y92" s="161"/>
    </row>
    <row r="93" spans="1:25" ht="15.6" x14ac:dyDescent="0.3">
      <c r="A93" s="337"/>
      <c r="B93" s="124">
        <f>B92+1</f>
        <v>2</v>
      </c>
      <c r="C93" s="196" t="s">
        <v>440</v>
      </c>
      <c r="D93" s="196" t="str">
        <f>IF(C93=0,"",LOOKUP($C93,'Course List'!$C$7:$C$1067,'Course List'!D$7:D$1067))</f>
        <v>---</v>
      </c>
      <c r="E93" s="196" t="str">
        <f>IF(C93=0,"",LOOKUP($C93,'Course List'!$C$7:$C$1067,'Course List'!E$7:E$1067))</f>
        <v>CE 6000 &amp; 8000 Level</v>
      </c>
      <c r="F93" s="196">
        <f>IF(C93=0,"",LOOKUP($C93,'Course List'!$C$7:$C$1067,'Course List'!F$7:F$1067))</f>
        <v>3</v>
      </c>
      <c r="G93" s="196" t="str">
        <f>IF(C93=0,"",LOOKUP($C93,'Course List'!$C$7:$C$1067,'Course List'!G$7:G$1067))</f>
        <v>F &amp; S</v>
      </c>
      <c r="H93" s="196" t="str">
        <f>IF(C93=0,"",LOOKUP($C93,'Course List'!$C$7:$C$1067,'Course List'!H$7:H$1067))</f>
        <v xml:space="preserve"> ---</v>
      </c>
      <c r="I93" s="41"/>
      <c r="J93" s="55"/>
      <c r="K93" s="51" t="str">
        <f>IF(I93=0,"",LOOKUP(I93,NOTES!$F$11:$F$22,NOTES!$I$11:$I$22))</f>
        <v/>
      </c>
      <c r="L93" s="145"/>
      <c r="M93" s="54"/>
      <c r="N93" s="6">
        <f t="shared" si="39"/>
        <v>0</v>
      </c>
      <c r="O93" s="6">
        <f t="shared" si="40"/>
        <v>0</v>
      </c>
      <c r="Y93" s="161"/>
    </row>
    <row r="94" spans="1:25" ht="15.6" x14ac:dyDescent="0.3">
      <c r="A94" s="337"/>
      <c r="B94" s="124">
        <f t="shared" ref="B94:B96" si="41">B93+1</f>
        <v>3</v>
      </c>
      <c r="C94" s="196" t="s">
        <v>440</v>
      </c>
      <c r="D94" s="196" t="str">
        <f>IF(C94=0,"",LOOKUP($C94,'Course List'!$C$7:$C$1067,'Course List'!D$7:D$1067))</f>
        <v>---</v>
      </c>
      <c r="E94" s="196" t="str">
        <f>IF(C94=0,"",LOOKUP($C94,'Course List'!$C$7:$C$1067,'Course List'!E$7:E$1067))</f>
        <v>CE 6000 &amp; 8000 Level</v>
      </c>
      <c r="F94" s="196">
        <f>IF(C94=0,"",LOOKUP($C94,'Course List'!$C$7:$C$1067,'Course List'!F$7:F$1067))</f>
        <v>3</v>
      </c>
      <c r="G94" s="196" t="str">
        <f>IF(C94=0,"",LOOKUP($C94,'Course List'!$C$7:$C$1067,'Course List'!G$7:G$1067))</f>
        <v>F &amp; S</v>
      </c>
      <c r="H94" s="196" t="str">
        <f>IF(C94=0,"",LOOKUP($C94,'Course List'!$C$7:$C$1067,'Course List'!H$7:H$1067))</f>
        <v xml:space="preserve"> ---</v>
      </c>
      <c r="I94" s="41"/>
      <c r="J94" s="55"/>
      <c r="K94" s="51" t="str">
        <f>IF(I94=0,"",LOOKUP(I94,NOTES!$F$11:$F$22,NOTES!$I$11:$I$22))</f>
        <v/>
      </c>
      <c r="L94" s="145"/>
      <c r="M94" s="54"/>
      <c r="N94" s="6">
        <f t="shared" si="39"/>
        <v>0</v>
      </c>
      <c r="O94" s="6">
        <f t="shared" si="40"/>
        <v>0</v>
      </c>
      <c r="Y94" s="161"/>
    </row>
    <row r="95" spans="1:25" ht="15.6" x14ac:dyDescent="0.3">
      <c r="A95" s="337"/>
      <c r="B95" s="124">
        <f t="shared" si="41"/>
        <v>4</v>
      </c>
      <c r="C95" s="196" t="s">
        <v>440</v>
      </c>
      <c r="D95" s="196" t="str">
        <f>IF(C95=0,"",LOOKUP($C95,'Course List'!$C$7:$C$1067,'Course List'!D$7:D$1067))</f>
        <v>---</v>
      </c>
      <c r="E95" s="196" t="str">
        <f>IF(C95=0,"",LOOKUP($C95,'Course List'!$C$7:$C$1067,'Course List'!E$7:E$1067))</f>
        <v>CE 6000 &amp; 8000 Level</v>
      </c>
      <c r="F95" s="196">
        <f>IF(C95=0,"",LOOKUP($C95,'Course List'!$C$7:$C$1067,'Course List'!F$7:F$1067))</f>
        <v>3</v>
      </c>
      <c r="G95" s="196" t="str">
        <f>IF(C95=0,"",LOOKUP($C95,'Course List'!$C$7:$C$1067,'Course List'!G$7:G$1067))</f>
        <v>F &amp; S</v>
      </c>
      <c r="H95" s="196" t="str">
        <f>IF(C95=0,"",LOOKUP($C95,'Course List'!$C$7:$C$1067,'Course List'!H$7:H$1067))</f>
        <v xml:space="preserve"> ---</v>
      </c>
      <c r="I95" s="41"/>
      <c r="J95" s="55"/>
      <c r="K95" s="51" t="str">
        <f>IF(I95=0,"",LOOKUP(I95,NOTES!$F$11:$F$22,NOTES!$I$11:$I$22))</f>
        <v/>
      </c>
      <c r="L95" s="145"/>
      <c r="M95" s="54"/>
      <c r="N95" s="6">
        <f t="shared" si="39"/>
        <v>0</v>
      </c>
      <c r="O95" s="6">
        <f t="shared" si="40"/>
        <v>0</v>
      </c>
      <c r="Y95" s="161"/>
    </row>
    <row r="96" spans="1:25" ht="15.6" x14ac:dyDescent="0.3">
      <c r="A96" s="337"/>
      <c r="B96" s="124">
        <f t="shared" si="41"/>
        <v>5</v>
      </c>
      <c r="C96" s="41">
        <v>0</v>
      </c>
      <c r="D96" s="41" t="str">
        <f>IF(C96=0,"",LOOKUP($C96,'Course List'!$C$7:$C$1067,'Course List'!D$7:D$1067))</f>
        <v/>
      </c>
      <c r="E96" s="41" t="str">
        <f>IF(C96=0,"",LOOKUP($C96,'Course List'!$C$7:$C$1067,'Course List'!E$7:E$1067))</f>
        <v/>
      </c>
      <c r="F96" s="41" t="str">
        <f>IF(C96=0,"",LOOKUP($C96,'Course List'!$C$7:$C$1067,'Course List'!F$7:F$1067))</f>
        <v/>
      </c>
      <c r="G96" s="41" t="str">
        <f>IF(C96=0,"",LOOKUP($C96,'Course List'!$C$7:$C$1067,'Course List'!G$7:G$1067))</f>
        <v/>
      </c>
      <c r="H96" s="41" t="str">
        <f>IF(C96=0,"",LOOKUP($C96,'Course List'!$C$7:$C$1067,'Course List'!H$7:H$1067))</f>
        <v/>
      </c>
      <c r="I96" s="41"/>
      <c r="J96" s="55"/>
      <c r="K96" s="51" t="str">
        <f>IF(I96=0,"",LOOKUP(I96,NOTES!$F$11:$F$22,NOTES!$I$11:$I$22))</f>
        <v/>
      </c>
      <c r="L96" s="145"/>
      <c r="M96" s="54"/>
      <c r="N96" s="6">
        <f t="shared" si="39"/>
        <v>0</v>
      </c>
      <c r="O96" s="6">
        <f t="shared" si="40"/>
        <v>0</v>
      </c>
      <c r="Y96" s="161"/>
    </row>
    <row r="97" spans="1:25" ht="15.6" x14ac:dyDescent="0.3">
      <c r="A97" s="337"/>
      <c r="B97" s="124">
        <f>B96+1</f>
        <v>6</v>
      </c>
      <c r="C97" s="41">
        <v>0</v>
      </c>
      <c r="D97" s="41" t="str">
        <f>IF(C97=0,"",LOOKUP($C97,'Course List'!$C$7:$C$1067,'Course List'!D$7:D$1067))</f>
        <v/>
      </c>
      <c r="E97" s="41" t="str">
        <f>IF(C97=0,"",LOOKUP($C97,'Course List'!$C$7:$C$1067,'Course List'!E$7:E$1067))</f>
        <v/>
      </c>
      <c r="F97" s="41" t="str">
        <f>IF(C97=0,"",LOOKUP($C97,'Course List'!$C$7:$C$1067,'Course List'!F$7:F$1067))</f>
        <v/>
      </c>
      <c r="G97" s="41" t="str">
        <f>IF(C97=0,"",LOOKUP($C97,'Course List'!$C$7:$C$1067,'Course List'!G$7:G$1067))</f>
        <v/>
      </c>
      <c r="H97" s="41" t="str">
        <f>IF(C97=0,"",LOOKUP($C97,'Course List'!$C$7:$C$1067,'Course List'!H$7:H$1067))</f>
        <v/>
      </c>
      <c r="I97" s="41"/>
      <c r="J97" s="55"/>
      <c r="K97" s="51" t="str">
        <f>IF(I97=0,"",LOOKUP(I97,NOTES!$F$11:$F$22,NOTES!$I$11:$I$22))</f>
        <v/>
      </c>
      <c r="L97" s="145"/>
      <c r="M97" s="54"/>
      <c r="N97" s="6">
        <f t="shared" si="39"/>
        <v>0</v>
      </c>
      <c r="O97" s="6">
        <f t="shared" si="40"/>
        <v>0</v>
      </c>
      <c r="Y97" s="161"/>
    </row>
    <row r="98" spans="1:25" ht="15.6" x14ac:dyDescent="0.3">
      <c r="A98" s="337"/>
      <c r="B98" s="124">
        <f>B97+1</f>
        <v>7</v>
      </c>
      <c r="C98" s="126">
        <v>0</v>
      </c>
      <c r="D98" s="41" t="str">
        <f>IF(C98=0,"",LOOKUP($C98,'Course List'!$C$7:$C$1067,'Course List'!D$7:D$1067))</f>
        <v/>
      </c>
      <c r="E98" s="41" t="str">
        <f>IF(C98=0,"",LOOKUP($C98,'Course List'!$C$7:$C$1067,'Course List'!E$7:E$1067))</f>
        <v/>
      </c>
      <c r="F98" s="41" t="str">
        <f>IF(C98=0,"",LOOKUP($C98,'Course List'!$C$7:$C$1067,'Course List'!F$7:F$1067))</f>
        <v/>
      </c>
      <c r="G98" s="41" t="str">
        <f>IF(C98=0,"",LOOKUP($C98,'Course List'!$C$7:$C$1067,'Course List'!G$7:G$1067))</f>
        <v/>
      </c>
      <c r="H98" s="41" t="str">
        <f>IF(C98=0,"",LOOKUP($C98,'Course List'!$C$7:$C$1067,'Course List'!H$7:H$1067))</f>
        <v/>
      </c>
      <c r="I98" s="41"/>
      <c r="J98" s="55"/>
      <c r="K98" s="51" t="str">
        <f>IF(I98=0,"",LOOKUP(I98,NOTES!$F$11:$F$22,NOTES!$I$11:$I$22))</f>
        <v/>
      </c>
      <c r="L98" s="145"/>
      <c r="M98" s="54"/>
      <c r="N98" s="6">
        <f t="shared" si="39"/>
        <v>0</v>
      </c>
      <c r="O98" s="6">
        <f t="shared" si="40"/>
        <v>0</v>
      </c>
      <c r="Y98" s="161"/>
    </row>
    <row r="99" spans="1:25" ht="16.2" thickBot="1" x14ac:dyDescent="0.35">
      <c r="A99" s="338"/>
      <c r="B99" s="127">
        <f>B98+1</f>
        <v>8</v>
      </c>
      <c r="C99" s="42">
        <v>0</v>
      </c>
      <c r="D99" s="42" t="str">
        <f>IF(C99=0,"",LOOKUP($C99,'Course List'!$C$7:$C$1067,'Course List'!D$7:D$1067))</f>
        <v/>
      </c>
      <c r="E99" s="42" t="str">
        <f>IF(C99=0,"",LOOKUP($C99,'Course List'!$C$7:$C$1067,'Course List'!E$7:E$1067))</f>
        <v/>
      </c>
      <c r="F99" s="42" t="str">
        <f>IF(C99=0,"",LOOKUP($C99,'Course List'!$C$7:$C$1067,'Course List'!F$7:F$1067))</f>
        <v/>
      </c>
      <c r="G99" s="42" t="str">
        <f>IF(C99=0,"",LOOKUP($C99,'Course List'!$C$7:$C$1067,'Course List'!G$7:G$1067))</f>
        <v/>
      </c>
      <c r="H99" s="42" t="str">
        <f>IF(C99=0,"",LOOKUP($C99,'Course List'!$C$7:$C$1067,'Course List'!H$7:H$1067))</f>
        <v/>
      </c>
      <c r="I99" s="42"/>
      <c r="J99" s="56"/>
      <c r="K99" s="52" t="str">
        <f>IF(I99=0,"",LOOKUP(I99,NOTES!$F$11:$F$22,NOTES!$I$11:$I$22))</f>
        <v/>
      </c>
      <c r="L99" s="147"/>
      <c r="M99" s="54"/>
      <c r="N99" s="6">
        <f t="shared" si="39"/>
        <v>0</v>
      </c>
      <c r="O99" s="6">
        <f t="shared" si="40"/>
        <v>0</v>
      </c>
      <c r="Y99" s="161"/>
    </row>
    <row r="100" spans="1:25" ht="16.2" thickBot="1" x14ac:dyDescent="0.35">
      <c r="A100" s="193"/>
    </row>
    <row r="101" spans="1:25" ht="31.8" customHeight="1" thickBot="1" x14ac:dyDescent="0.65">
      <c r="A101" s="193"/>
      <c r="C101" s="339" t="s">
        <v>782</v>
      </c>
      <c r="D101" s="340"/>
      <c r="E101" s="340"/>
      <c r="F101" s="340"/>
      <c r="G101" s="340"/>
      <c r="H101" s="341"/>
    </row>
    <row r="102" spans="1:25" ht="15.6" customHeight="1" x14ac:dyDescent="0.3">
      <c r="A102" s="193"/>
      <c r="C102" s="208" t="str">
        <f>'CE Program'!C84</f>
        <v>Course No.</v>
      </c>
      <c r="D102" s="208" t="str">
        <f>'CE Program'!D84</f>
        <v>Old Number</v>
      </c>
      <c r="E102" s="208" t="str">
        <f>'CE Program'!E84</f>
        <v>Title</v>
      </c>
      <c r="F102" s="208" t="str">
        <f>'CE Program'!F84</f>
        <v>CH</v>
      </c>
      <c r="G102" s="208" t="str">
        <f>'CE Program'!G84</f>
        <v>Semester</v>
      </c>
      <c r="H102" s="208" t="str">
        <f>'CE Program'!H84</f>
        <v>Prerequisite</v>
      </c>
    </row>
    <row r="103" spans="1:25" ht="15.6" customHeight="1" x14ac:dyDescent="0.3">
      <c r="A103" s="193"/>
      <c r="C103" s="208" t="str">
        <f>'CE Program'!C85</f>
        <v>CE 6102</v>
      </c>
      <c r="D103" s="208" t="str">
        <f>'CE Program'!D85</f>
        <v>  202</v>
      </c>
      <c r="E103" s="208" t="str">
        <f>'CE Program'!E85</f>
        <v> Application of Probability</v>
      </c>
      <c r="F103" s="208">
        <f>'CE Program'!F85</f>
        <v>3</v>
      </c>
      <c r="G103" s="208" t="str">
        <f>'CE Program'!G85</f>
        <v>S (Even)</v>
      </c>
      <c r="H103" s="208" t="str">
        <f>'CE Program'!H85</f>
        <v>Prerequisite: APSC 3115</v>
      </c>
    </row>
    <row r="104" spans="1:25" ht="15.6" customHeight="1" x14ac:dyDescent="0.3">
      <c r="A104" s="193"/>
      <c r="C104" s="208" t="str">
        <f>'CE Program'!C86</f>
        <v>CE 6201</v>
      </c>
      <c r="D104" s="208" t="str">
        <f>'CE Program'!D86</f>
        <v>  205</v>
      </c>
      <c r="E104" s="208" t="str">
        <f>'CE Program'!E86</f>
        <v> Advanced Strength of Materials</v>
      </c>
      <c r="F104" s="208">
        <f>'CE Program'!F86</f>
        <v>3</v>
      </c>
      <c r="G104" s="208" t="str">
        <f>'CE Program'!G86</f>
        <v>S</v>
      </c>
      <c r="H104" s="208" t="str">
        <f>'CE Program'!H86</f>
        <v>Prerequisite: CE 2220 &amp; CE3250</v>
      </c>
    </row>
    <row r="105" spans="1:25" ht="15.6" customHeight="1" x14ac:dyDescent="0.3">
      <c r="A105" s="193"/>
      <c r="C105" s="208" t="str">
        <f>'CE Program'!C87</f>
        <v>CE 6202</v>
      </c>
      <c r="D105" s="208" t="str">
        <f>'CE Program'!D87</f>
        <v>  210</v>
      </c>
      <c r="E105" s="208" t="str">
        <f>'CE Program'!E87</f>
        <v> Methods of Structural Analysis</v>
      </c>
      <c r="F105" s="208">
        <f>'CE Program'!F87</f>
        <v>3</v>
      </c>
      <c r="G105" s="208" t="str">
        <f>'CE Program'!G87</f>
        <v>F</v>
      </c>
      <c r="H105" s="208" t="str">
        <f>'CE Program'!H87</f>
        <v>Prerequisite: CE 2220 &amp; CE3250</v>
      </c>
    </row>
    <row r="106" spans="1:25" ht="15.6" customHeight="1" x14ac:dyDescent="0.3">
      <c r="A106" s="193"/>
      <c r="C106" s="208" t="str">
        <f>'CE Program'!C88</f>
        <v>CE 6205</v>
      </c>
      <c r="D106" s="208" t="str">
        <f>'CE Program'!D88</f>
        <v>  215</v>
      </c>
      <c r="E106" s="208" t="str">
        <f>'CE Program'!E88</f>
        <v> Theory of Structural Stability</v>
      </c>
      <c r="F106" s="208">
        <f>'CE Program'!F88</f>
        <v>3</v>
      </c>
      <c r="G106" s="208" t="str">
        <f>'CE Program'!G88</f>
        <v>F</v>
      </c>
      <c r="H106" s="208" t="str">
        <f>'CE Program'!H88</f>
        <v>Prerequisite: CE 2220 &amp; CE3250</v>
      </c>
    </row>
    <row r="107" spans="1:25" ht="15.6" customHeight="1" x14ac:dyDescent="0.3">
      <c r="A107" s="193"/>
      <c r="C107" s="208" t="str">
        <f>'CE Program'!C89</f>
        <v>CE 6207</v>
      </c>
      <c r="D107" s="208" t="str">
        <f>'CE Program'!D89</f>
        <v>  221</v>
      </c>
      <c r="E107" s="208" t="str">
        <f>'CE Program'!E89</f>
        <v> Theory of Elasticity I</v>
      </c>
      <c r="F107" s="208">
        <f>'CE Program'!F89</f>
        <v>3</v>
      </c>
      <c r="G107" s="208" t="str">
        <f>'CE Program'!G89</f>
        <v>S</v>
      </c>
      <c r="H107" s="208" t="str">
        <f>'CE Program'!H89</f>
        <v>Prerequisites: CE 2220. (Same as MAE 6207)</v>
      </c>
    </row>
    <row r="108" spans="1:25" ht="15.6" customHeight="1" x14ac:dyDescent="0.3">
      <c r="A108" s="193"/>
      <c r="C108" s="208" t="str">
        <f>'CE Program'!C90</f>
        <v>CE 6210</v>
      </c>
      <c r="D108" s="208" t="str">
        <f>'CE Program'!D90</f>
        <v>  227</v>
      </c>
      <c r="E108" s="208" t="str">
        <f>'CE Program'!E90</f>
        <v> Intro to Finite Elmnt Analysis 
(with zero-credit, 2.5 hrs, lab session)</v>
      </c>
      <c r="F108" s="208">
        <f>'CE Program'!F90</f>
        <v>3</v>
      </c>
      <c r="G108" s="208" t="str">
        <f>'CE Program'!G90</f>
        <v>F</v>
      </c>
      <c r="H108" s="208" t="str">
        <f>'CE Program'!H90</f>
        <v>Proficiency in one computer language and CE 2220 &amp; CE3250</v>
      </c>
    </row>
    <row r="109" spans="1:25" ht="15.6" customHeight="1" x14ac:dyDescent="0.3">
      <c r="A109" s="193"/>
      <c r="C109" s="208" t="str">
        <f>'CE Program'!C91</f>
        <v>CE 6301</v>
      </c>
      <c r="D109" s="208" t="str">
        <f>'CE Program'!D91</f>
        <v>  206</v>
      </c>
      <c r="E109" s="208" t="str">
        <f>'CE Program'!E91</f>
        <v> Design of Reinforced Concrete</v>
      </c>
      <c r="F109" s="208">
        <f>'CE Program'!F91</f>
        <v>3</v>
      </c>
      <c r="G109" s="208" t="str">
        <f>'CE Program'!G91</f>
        <v>F</v>
      </c>
      <c r="H109" s="208" t="str">
        <f>'CE Program'!H91</f>
        <v>Prerequisite: CE 3310</v>
      </c>
    </row>
    <row r="110" spans="1:25" ht="15.6" customHeight="1" x14ac:dyDescent="0.3">
      <c r="A110" s="193"/>
      <c r="C110" s="208" t="str">
        <f>'CE Program'!C92</f>
        <v>CE 6302</v>
      </c>
      <c r="D110" s="208" t="str">
        <f>'CE Program'!D92</f>
        <v>  207</v>
      </c>
      <c r="E110" s="208" t="str">
        <f>'CE Program'!E92</f>
        <v> Prestressed Concrete Structure</v>
      </c>
      <c r="F110" s="208">
        <f>'CE Program'!F92</f>
        <v>3</v>
      </c>
      <c r="G110" s="208" t="str">
        <f>'CE Program'!G92</f>
        <v>S</v>
      </c>
      <c r="H110" s="208" t="str">
        <f>'CE Program'!H92</f>
        <v>Prerequisite: CE 3310</v>
      </c>
    </row>
    <row r="111" spans="1:25" ht="15.6" customHeight="1" x14ac:dyDescent="0.3">
      <c r="A111" s="193"/>
      <c r="C111" s="208" t="str">
        <f>'CE Program'!C93</f>
        <v>CE 6320</v>
      </c>
      <c r="D111" s="208" t="str">
        <f>'CE Program'!D93</f>
        <v>  211</v>
      </c>
      <c r="E111" s="208" t="str">
        <f>'CE Program'!E93</f>
        <v> Design of Metal Structures</v>
      </c>
      <c r="F111" s="208">
        <f>'CE Program'!F93</f>
        <v>3</v>
      </c>
      <c r="G111" s="208" t="str">
        <f>'CE Program'!G93</f>
        <v>S</v>
      </c>
      <c r="H111" s="208" t="str">
        <f>'CE Program'!H93</f>
        <v>Prerequisite: CE4320</v>
      </c>
    </row>
    <row r="112" spans="1:25" ht="15.6" customHeight="1" x14ac:dyDescent="0.3">
      <c r="A112" s="193"/>
      <c r="C112" s="208" t="str">
        <f>'CE Program'!C94</f>
        <v>CE 6342</v>
      </c>
      <c r="D112" s="208" t="str">
        <f>'CE Program'!D94</f>
        <v>  218</v>
      </c>
      <c r="E112" s="208" t="str">
        <f>'CE Program'!E94</f>
        <v> Structural Dgn Resist Nat Haz</v>
      </c>
      <c r="F112" s="208">
        <f>'CE Program'!F94</f>
        <v>3</v>
      </c>
      <c r="G112" s="208" t="str">
        <f>'CE Program'!G94</f>
        <v>S</v>
      </c>
      <c r="H112" s="208" t="str">
        <f>'CE Program'!H94</f>
        <v>Prerequisite: CE 3250, CE 4340, and CE 6340  or CE 6701</v>
      </c>
    </row>
    <row r="113" spans="1:8" ht="15.6" customHeight="1" x14ac:dyDescent="0.3">
      <c r="A113" s="193"/>
      <c r="C113" s="208" t="str">
        <f>'CE Program'!C95</f>
        <v>CE 6401</v>
      </c>
      <c r="D113" s="208" t="str">
        <f>'CE Program'!D95</f>
        <v>  230</v>
      </c>
      <c r="E113" s="208" t="str">
        <f>'CE Program'!E95</f>
        <v> Fundamentals of Soil Behavior</v>
      </c>
      <c r="F113" s="208">
        <f>'CE Program'!F95</f>
        <v>3</v>
      </c>
      <c r="G113" s="208" t="str">
        <f>'CE Program'!G95</f>
        <v>F (Even)</v>
      </c>
      <c r="H113" s="208" t="str">
        <f>'CE Program'!H95</f>
        <v>Prerequisite: CE 4410</v>
      </c>
    </row>
    <row r="114" spans="1:8" ht="15.6" customHeight="1" x14ac:dyDescent="0.3">
      <c r="A114" s="193"/>
      <c r="C114" s="208" t="str">
        <f>'CE Program'!C96</f>
        <v>CE 6403</v>
      </c>
      <c r="D114" s="208" t="str">
        <f>'CE Program'!D96</f>
        <v>  232</v>
      </c>
      <c r="E114" s="208" t="str">
        <f>'CE Program'!E96</f>
        <v> Geotechnical Engineering</v>
      </c>
      <c r="F114" s="208">
        <f>'CE Program'!F96</f>
        <v>3</v>
      </c>
      <c r="G114" s="208" t="str">
        <f>'CE Program'!G96</f>
        <v>S</v>
      </c>
      <c r="H114" s="208" t="str">
        <f>'CE Program'!H96</f>
        <v>Prerequisite: CE 4410</v>
      </c>
    </row>
    <row r="115" spans="1:8" ht="15.6" customHeight="1" x14ac:dyDescent="0.3">
      <c r="A115" s="193"/>
      <c r="C115" s="208" t="str">
        <f>'CE Program'!C97</f>
        <v>CE 6501</v>
      </c>
      <c r="D115" s="208" t="str">
        <f>'CE Program'!D97</f>
        <v>  240</v>
      </c>
      <c r="E115" s="208" t="str">
        <f>'CE Program'!E97</f>
        <v>Aquatic Chemistry</v>
      </c>
      <c r="F115" s="208">
        <f>'CE Program'!F97</f>
        <v>3</v>
      </c>
      <c r="G115" s="208" t="str">
        <f>'CE Program'!G97</f>
        <v>F</v>
      </c>
      <c r="H115" s="208" t="str">
        <f>'CE Program'!H97</f>
        <v>Prerequisite: Chem 1111</v>
      </c>
    </row>
    <row r="116" spans="1:8" ht="15.6" customHeight="1" x14ac:dyDescent="0.3">
      <c r="A116" s="193"/>
      <c r="C116" s="208" t="str">
        <f>'CE Program'!C98</f>
        <v>CE 6502</v>
      </c>
      <c r="D116" s="208" t="str">
        <f>'CE Program'!D98</f>
        <v>---</v>
      </c>
      <c r="E116" s="208" t="str">
        <f>'CE Program'!E98</f>
        <v>Env. Eng. Design: Drinking Water Treatment</v>
      </c>
      <c r="F116" s="208">
        <f>'CE Program'!F98</f>
        <v>3</v>
      </c>
      <c r="G116" s="208" t="str">
        <f>'CE Program'!G98</f>
        <v>S</v>
      </c>
      <c r="H116" s="208" t="str">
        <f>'CE Program'!H98</f>
        <v>Prerequisite: CE 3520</v>
      </c>
    </row>
    <row r="117" spans="1:8" ht="15.6" customHeight="1" x14ac:dyDescent="0.3">
      <c r="A117" s="193"/>
      <c r="C117" s="208" t="str">
        <f>'CE Program'!C99</f>
        <v>CE 6503</v>
      </c>
      <c r="D117" s="208" t="str">
        <f>'CE Program'!D99</f>
        <v>  242</v>
      </c>
      <c r="E117" s="208" t="str">
        <f>'CE Program'!E99</f>
        <v> Principles of Envr Engr</v>
      </c>
      <c r="F117" s="208">
        <f>'CE Program'!F99</f>
        <v>3</v>
      </c>
      <c r="G117" s="208" t="str">
        <f>'CE Program'!G99</f>
        <v>F</v>
      </c>
      <c r="H117" s="208" t="str">
        <f>'CE Program'!H99</f>
        <v>Prerequisite: CE 3520</v>
      </c>
    </row>
    <row r="118" spans="1:8" ht="15.6" customHeight="1" x14ac:dyDescent="0.3">
      <c r="A118" s="193"/>
      <c r="C118" s="208" t="str">
        <f>'CE Program'!C100</f>
        <v>CE 6505</v>
      </c>
      <c r="D118" s="208" t="str">
        <f>'CE Program'!D100</f>
        <v>  244</v>
      </c>
      <c r="E118" s="208" t="str">
        <f>'CE Program'!E100</f>
        <v> Environmental Impact Assessmen</v>
      </c>
      <c r="F118" s="208">
        <f>'CE Program'!F100</f>
        <v>3</v>
      </c>
      <c r="G118" s="208" t="str">
        <f>'CE Program'!G100</f>
        <v>F</v>
      </c>
      <c r="H118" s="208" t="str">
        <f>'CE Program'!H100</f>
        <v>Prerequisite: CE 3520</v>
      </c>
    </row>
    <row r="119" spans="1:8" ht="15.6" customHeight="1" x14ac:dyDescent="0.5">
      <c r="C119" s="208" t="str">
        <f>'CE Program'!C101</f>
        <v>CE 6506</v>
      </c>
      <c r="D119" s="208" t="str">
        <f>'CE Program'!D101</f>
        <v>  245</v>
      </c>
      <c r="E119" s="208" t="str">
        <f>'CE Program'!E101</f>
        <v>Microbiology for Environmental Engineers</v>
      </c>
      <c r="F119" s="208">
        <f>'CE Program'!F101</f>
        <v>3</v>
      </c>
      <c r="G119" s="208" t="str">
        <f>'CE Program'!G101</f>
        <v>S (Even)</v>
      </c>
      <c r="H119" s="208" t="str">
        <f>'CE Program'!H101</f>
        <v>Prerequisite: CE 3520</v>
      </c>
    </row>
    <row r="120" spans="1:8" ht="15.6" customHeight="1" x14ac:dyDescent="0.5">
      <c r="C120" s="208" t="str">
        <f>'CE Program'!C102</f>
        <v>CE 6507</v>
      </c>
      <c r="D120" s="208" t="str">
        <f>'CE Program'!D102</f>
        <v>  246</v>
      </c>
      <c r="E120" s="208" t="str">
        <f>'CE Program'!E102</f>
        <v> Advanced Technologies in Environmental Engineering</v>
      </c>
      <c r="F120" s="208">
        <f>'CE Program'!F102</f>
        <v>3</v>
      </c>
      <c r="G120" s="208" t="str">
        <f>'CE Program'!G102</f>
        <v>S</v>
      </c>
      <c r="H120" s="208" t="str">
        <f>'CE Program'!H102</f>
        <v>Prerequisite: CE 3520, CE 4530/CE 6504</v>
      </c>
    </row>
    <row r="121" spans="1:8" ht="15.6" customHeight="1" x14ac:dyDescent="0.5">
      <c r="C121" s="208" t="str">
        <f>'CE Program'!C103</f>
        <v>CE 6508</v>
      </c>
      <c r="D121" s="208" t="str">
        <f>'CE Program'!D103</f>
        <v>  247</v>
      </c>
      <c r="E121" s="208" t="str">
        <f>'CE Program'!E103</f>
        <v> Industrial Waste Treatment</v>
      </c>
      <c r="F121" s="208">
        <f>'CE Program'!F103</f>
        <v>3</v>
      </c>
      <c r="G121" s="208" t="str">
        <f>'CE Program'!G103</f>
        <v>F</v>
      </c>
      <c r="H121" s="208" t="str">
        <f>'CE Program'!H103</f>
        <v>---</v>
      </c>
    </row>
    <row r="122" spans="1:8" ht="15.6" customHeight="1" x14ac:dyDescent="0.5">
      <c r="C122" s="208" t="str">
        <f>'CE Program'!C104</f>
        <v>CE 6509</v>
      </c>
      <c r="D122" s="208" t="str">
        <f>'CE Program'!D104</f>
        <v>  248</v>
      </c>
      <c r="E122" s="208" t="str">
        <f>'CE Program'!E104</f>
        <v> Intro to Hazardous Wastes</v>
      </c>
      <c r="F122" s="208">
        <f>'CE Program'!F104</f>
        <v>3</v>
      </c>
      <c r="G122" s="208" t="str">
        <f>'CE Program'!G104</f>
        <v>S</v>
      </c>
      <c r="H122" s="208" t="str">
        <f>'CE Program'!H104</f>
        <v>Prerequisite: CE 3520</v>
      </c>
    </row>
    <row r="123" spans="1:8" ht="15.6" customHeight="1" x14ac:dyDescent="0.5">
      <c r="C123" s="208">
        <f>'CE Program'!C105</f>
        <v>0</v>
      </c>
      <c r="D123" s="208">
        <f>'CE Program'!D105</f>
        <v>0</v>
      </c>
      <c r="E123" s="208">
        <f>'CE Program'!E105</f>
        <v>0</v>
      </c>
      <c r="F123" s="208">
        <f>'CE Program'!F105</f>
        <v>0</v>
      </c>
      <c r="G123" s="208">
        <f>'CE Program'!G105</f>
        <v>0</v>
      </c>
      <c r="H123" s="208">
        <f>'CE Program'!H105</f>
        <v>0</v>
      </c>
    </row>
    <row r="124" spans="1:8" ht="15.6" customHeight="1" x14ac:dyDescent="0.5">
      <c r="C124" s="208" t="str">
        <f>'CE Program'!C106</f>
        <v>CE 6602</v>
      </c>
      <c r="D124" s="208" t="str">
        <f>'CE Program'!D106</f>
        <v>  251</v>
      </c>
      <c r="E124" s="208" t="str">
        <f>'CE Program'!E106</f>
        <v> Hydraulic Engineering</v>
      </c>
      <c r="F124" s="208">
        <f>'CE Program'!F106</f>
        <v>3</v>
      </c>
      <c r="G124" s="208" t="str">
        <f>'CE Program'!G106</f>
        <v>F</v>
      </c>
      <c r="H124" s="208" t="str">
        <f>'CE Program'!H106</f>
        <v>Prerequisite: CE 3610</v>
      </c>
    </row>
    <row r="125" spans="1:8" ht="15.6" customHeight="1" x14ac:dyDescent="0.5">
      <c r="C125" s="208" t="str">
        <f>'CE Program'!C107</f>
        <v>CE 6604</v>
      </c>
      <c r="D125" s="208" t="str">
        <f>'CE Program'!D107</f>
        <v>  253</v>
      </c>
      <c r="E125" s="208" t="str">
        <f>'CE Program'!E107</f>
        <v>Physical Hydrology (Cross Listed CE 3604)</v>
      </c>
      <c r="F125" s="208">
        <f>'CE Program'!F107</f>
        <v>3</v>
      </c>
      <c r="G125" s="208" t="str">
        <f>'CE Program'!G107</f>
        <v>F</v>
      </c>
      <c r="H125" s="208" t="str">
        <f>'CE Program'!H107</f>
        <v>Prerequisites: APSC 3115 or equivalent. Corequisites: MAE 3126 or equivalent. Credit cannot be earned for this course and CE 3604.</v>
      </c>
    </row>
    <row r="126" spans="1:8" ht="15.6" customHeight="1" x14ac:dyDescent="0.5">
      <c r="C126" s="208" t="str">
        <f>'CE Program'!C108</f>
        <v>CE 6609</v>
      </c>
      <c r="D126" s="208" t="str">
        <f>'CE Program'!D108</f>
        <v>  258</v>
      </c>
      <c r="E126" s="208" t="str">
        <f>'CE Program'!E108</f>
        <v>Numerical Methods in Environmental and Water Resources</v>
      </c>
      <c r="F126" s="208">
        <f>'CE Program'!F108</f>
        <v>3</v>
      </c>
      <c r="G126" s="208" t="str">
        <f>'CE Program'!G108</f>
        <v>S</v>
      </c>
      <c r="H126" s="208" t="str">
        <f>'CE Program'!H108</f>
        <v>Prerequisite: CE2210, MAE 3126</v>
      </c>
    </row>
    <row r="127" spans="1:8" ht="15.6" customHeight="1" x14ac:dyDescent="0.5">
      <c r="C127" s="208" t="str">
        <f>'CE Program'!C109</f>
        <v>CE 6611</v>
      </c>
      <c r="D127" s="208" t="str">
        <f>'CE Program'!D109</f>
        <v>  259</v>
      </c>
      <c r="E127" s="208" t="str">
        <f>'CE Program'!E109</f>
        <v xml:space="preserve">Advanced Hydrology </v>
      </c>
      <c r="F127" s="208">
        <f>'CE Program'!F109</f>
        <v>3</v>
      </c>
      <c r="G127" s="208" t="str">
        <f>'CE Program'!G109</f>
        <v>S</v>
      </c>
      <c r="H127" s="208" t="str">
        <f>'CE Program'!H109</f>
        <v>Prerequisite: CE 3604/CE 6604</v>
      </c>
    </row>
    <row r="128" spans="1:8" ht="15.6" customHeight="1" x14ac:dyDescent="0.5">
      <c r="C128" s="208">
        <f>'CE Program'!C110</f>
        <v>0</v>
      </c>
      <c r="D128" s="208">
        <f>'CE Program'!D110</f>
        <v>0</v>
      </c>
      <c r="E128" s="208">
        <f>'CE Program'!E110</f>
        <v>0</v>
      </c>
      <c r="F128" s="208">
        <f>'CE Program'!F110</f>
        <v>0</v>
      </c>
      <c r="G128" s="208">
        <f>'CE Program'!G110</f>
        <v>0</v>
      </c>
      <c r="H128" s="208">
        <f>'CE Program'!H110</f>
        <v>0</v>
      </c>
    </row>
    <row r="129" spans="3:8" ht="15.6" customHeight="1" x14ac:dyDescent="0.5">
      <c r="C129" s="208" t="str">
        <f>'CE Program'!C111</f>
        <v>CE 6711</v>
      </c>
      <c r="D129" s="208" t="str">
        <f>'CE Program'!D111</f>
        <v>---</v>
      </c>
      <c r="E129" s="208" t="str">
        <f>'CE Program'!E111</f>
        <v>Civil infrastructure optimization</v>
      </c>
      <c r="F129" s="208">
        <f>'CE Program'!F111</f>
        <v>3</v>
      </c>
      <c r="G129" s="208" t="str">
        <f>'CE Program'!G111</f>
        <v>F (Odd)</v>
      </c>
      <c r="H129" s="208" t="str">
        <f>'CE Program'!H111</f>
        <v>CE 2710 / Graduate or Senior Student Standing – Department Approval</v>
      </c>
    </row>
    <row r="130" spans="3:8" ht="15.6" customHeight="1" x14ac:dyDescent="0.5">
      <c r="C130" s="208" t="str">
        <f>'CE Program'!C112</f>
        <v>CE 6712</v>
      </c>
      <c r="D130" s="208" t="str">
        <f>'CE Program'!D112</f>
        <v>---</v>
      </c>
      <c r="E130" s="208" t="str">
        <f>'CE Program'!E112</f>
        <v>Data Science &amp; Artificial Intelligence in Civil &amp; Env. Eng.</v>
      </c>
      <c r="F130" s="208">
        <f>'CE Program'!F112</f>
        <v>3</v>
      </c>
      <c r="G130" s="208" t="str">
        <f>'CE Program'!G112</f>
        <v>S (Even)</v>
      </c>
      <c r="H130" s="208" t="str">
        <f>'CE Program'!H112</f>
        <v>APSC 3115, CSCI 1012, CE 2210 / Graduate or Senior Student Standing – Department Approval</v>
      </c>
    </row>
    <row r="131" spans="3:8" ht="15.6" customHeight="1" x14ac:dyDescent="0.5">
      <c r="C131" s="208" t="str">
        <f>'CE Program'!C113</f>
        <v>CE 6721</v>
      </c>
      <c r="D131" s="208" t="str">
        <f>'CE Program'!D113</f>
        <v>  273</v>
      </c>
      <c r="E131" s="208" t="str">
        <f>'CE Program'!E113</f>
        <v>Traffic Eng &amp; HWY safety (Cross Listed CE4721)</v>
      </c>
      <c r="F131" s="208">
        <f>'CE Program'!F113</f>
        <v>3</v>
      </c>
      <c r="G131" s="208" t="str">
        <f>'CE Program'!G113</f>
        <v>F</v>
      </c>
      <c r="H131" s="208" t="str">
        <f>'CE Program'!H113</f>
        <v xml:space="preserve"> CE 2710 / Graduate or Senior Student Standing – Department Approval</v>
      </c>
    </row>
    <row r="132" spans="3:8" ht="15.6" customHeight="1" x14ac:dyDescent="0.5">
      <c r="C132" s="208" t="str">
        <f>'CE Program'!C114</f>
        <v>CE 6722</v>
      </c>
      <c r="D132" s="208" t="str">
        <f>'CE Program'!D114</f>
        <v>---</v>
      </c>
      <c r="E132" s="208" t="str">
        <f>'CE Program'!E114</f>
        <v>Intelligent Transportation Systems</v>
      </c>
      <c r="F132" s="208">
        <f>'CE Program'!F114</f>
        <v>3</v>
      </c>
      <c r="G132" s="208" t="str">
        <f>'CE Program'!G114</f>
        <v>S (Even)</v>
      </c>
      <c r="H132" s="208" t="str">
        <f>'CE Program'!H114</f>
        <v>CE 2710 / Graduate or Senior Student Standing – Department Approval</v>
      </c>
    </row>
    <row r="133" spans="3:8" ht="15.6" customHeight="1" x14ac:dyDescent="0.5">
      <c r="C133" s="208" t="str">
        <f>'CE Program'!C115</f>
        <v>CE 6732</v>
      </c>
      <c r="D133" s="208" t="str">
        <f>'CE Program'!D115</f>
        <v>---</v>
      </c>
      <c r="E133" s="208" t="str">
        <f>'CE Program'!E115</f>
        <v>Fundamentals of Highway Safety</v>
      </c>
      <c r="F133" s="208">
        <f>'CE Program'!F115</f>
        <v>3</v>
      </c>
      <c r="G133" s="208" t="str">
        <f>'CE Program'!G115</f>
        <v>F (Even)</v>
      </c>
      <c r="H133" s="208" t="str">
        <f>'CE Program'!H115</f>
        <v>CE 2710 / Graduate or Senior Student Standing – Department Approval</v>
      </c>
    </row>
    <row r="134" spans="3:8" ht="15.6" customHeight="1" x14ac:dyDescent="0.5">
      <c r="C134" s="208" t="str">
        <f>'CE Program'!C116</f>
        <v>CE 6730</v>
      </c>
      <c r="D134" s="208" t="str">
        <f>'CE Program'!D116</f>
        <v>---</v>
      </c>
      <c r="E134" s="208" t="str">
        <f>'CE Program'!E116</f>
        <v>Sustainable Urban Planning</v>
      </c>
      <c r="F134" s="208">
        <f>'CE Program'!F116</f>
        <v>3</v>
      </c>
      <c r="G134" s="208" t="str">
        <f>'CE Program'!G116</f>
        <v>F (Odd)</v>
      </c>
      <c r="H134" s="208" t="str">
        <f>'CE Program'!H116</f>
        <v xml:space="preserve"> CE 2710 / Graduate or Senior Student Standing – Department Approval</v>
      </c>
    </row>
    <row r="135" spans="3:8" ht="15.6" customHeight="1" x14ac:dyDescent="0.5">
      <c r="C135" s="208" t="str">
        <f>'CE Program'!C117</f>
        <v>CE 6731</v>
      </c>
      <c r="D135" s="208" t="str">
        <f>'CE Program'!D117</f>
        <v>---</v>
      </c>
      <c r="E135" s="208" t="str">
        <f>'CE Program'!E117</f>
        <v>Economics of Transportation Systems</v>
      </c>
      <c r="F135" s="208">
        <f>'CE Program'!F117</f>
        <v>3</v>
      </c>
      <c r="G135" s="208" t="str">
        <f>'CE Program'!G117</f>
        <v>S (Even)</v>
      </c>
      <c r="H135" s="208" t="str">
        <f>'CE Program'!H117</f>
        <v xml:space="preserve"> CE 2710 / Graduate or Senior Student Standing – Department Approval</v>
      </c>
    </row>
    <row r="136" spans="3:8" ht="15.6" customHeight="1" x14ac:dyDescent="0.5">
      <c r="C136" s="208" t="str">
        <f>'CE Program'!C118</f>
        <v>CE 6732</v>
      </c>
      <c r="D136" s="208" t="str">
        <f>'CE Program'!D118</f>
        <v>---</v>
      </c>
      <c r="E136" s="208" t="str">
        <f>'CE Program'!E118</f>
        <v>Automation and Sensing in Civil &amp; Env. Eng.</v>
      </c>
      <c r="F136" s="208">
        <f>'CE Program'!F118</f>
        <v>3</v>
      </c>
      <c r="G136" s="208" t="str">
        <f>'CE Program'!G118</f>
        <v>S (Odd)</v>
      </c>
      <c r="H136" s="208" t="str">
        <f>'CE Program'!H118</f>
        <v>APSC 3115, CSCI 1012, CE 2710 / Graduate or Senior Student Standing – Department Approval</v>
      </c>
    </row>
    <row r="137" spans="3:8" ht="15.6" customHeight="1" x14ac:dyDescent="0.5">
      <c r="C137" s="208" t="str">
        <f>'CE Program'!C119</f>
        <v>CE 6733</v>
      </c>
      <c r="D137" s="208" t="str">
        <f>'CE Program'!D119</f>
        <v>---</v>
      </c>
      <c r="E137" s="208" t="str">
        <f>'CE Program'!E119</f>
        <v>Human Factors in Civil &amp; Env. Eng.</v>
      </c>
      <c r="F137" s="208">
        <f>'CE Program'!F119</f>
        <v>3</v>
      </c>
      <c r="G137" s="208" t="str">
        <f>'CE Program'!G119</f>
        <v>F (Even)</v>
      </c>
      <c r="H137" s="208" t="str">
        <f>'CE Program'!H119</f>
        <v>CE 2710 / Graduate or Senior Student Standing – Department Approval</v>
      </c>
    </row>
    <row r="138" spans="3:8" ht="15.6" customHeight="1" x14ac:dyDescent="0.5">
      <c r="C138" s="208">
        <f>'CE Program'!C120</f>
        <v>0</v>
      </c>
      <c r="D138" s="208">
        <f>'CE Program'!D120</f>
        <v>0</v>
      </c>
      <c r="E138" s="208">
        <f>'CE Program'!E120</f>
        <v>0</v>
      </c>
      <c r="F138" s="208">
        <f>'CE Program'!F120</f>
        <v>0</v>
      </c>
      <c r="G138" s="208">
        <f>'CE Program'!G120</f>
        <v>0</v>
      </c>
      <c r="H138" s="208">
        <f>'CE Program'!H120</f>
        <v>0</v>
      </c>
    </row>
    <row r="139" spans="3:8" ht="15.6" customHeight="1" x14ac:dyDescent="0.5">
      <c r="C139" s="208" t="str">
        <f>'CE Program'!C121</f>
        <v>CE 6800</v>
      </c>
      <c r="D139" s="208" t="str">
        <f>'CE Program'!D121</f>
        <v>  290</v>
      </c>
      <c r="E139" s="208" t="str">
        <f>'CE Program'!E121</f>
        <v> Special Topics</v>
      </c>
      <c r="F139" s="208">
        <f>'CE Program'!F121</f>
        <v>3</v>
      </c>
      <c r="G139" s="208" t="str">
        <f>'CE Program'!G121</f>
        <v>F &amp; S</v>
      </c>
      <c r="H139" s="208" t="str">
        <f>'CE Program'!H121</f>
        <v>---</v>
      </c>
    </row>
    <row r="140" spans="3:8" ht="15.6" customHeight="1" x14ac:dyDescent="0.5">
      <c r="C140" s="208">
        <f>'CE Program'!C122</f>
        <v>0</v>
      </c>
      <c r="D140" s="208">
        <f>'CE Program'!D122</f>
        <v>0</v>
      </c>
      <c r="E140" s="208">
        <f>'CE Program'!E122</f>
        <v>0</v>
      </c>
      <c r="F140" s="208">
        <f>'CE Program'!F122</f>
        <v>0</v>
      </c>
      <c r="G140" s="208">
        <f>'CE Program'!G122</f>
        <v>0</v>
      </c>
      <c r="H140" s="208">
        <f>'CE Program'!H122</f>
        <v>0</v>
      </c>
    </row>
    <row r="141" spans="3:8" ht="15.6" customHeight="1" x14ac:dyDescent="0.5"/>
  </sheetData>
  <sheetProtection algorithmName="SHA-512" hashValue="esUL8T0ER9KHhNp1uUYklup94s38iR3qLjTH3nnYjlBVEaZrVoiX0gW3TVM0iA9LMzgJxflC+eZjgttWqEoVWA==" saltValue="D9PgC+m6fWCyK/GxZUt6bg==" spinCount="100000" sheet="1" objects="1" scenarios="1"/>
  <customSheetViews>
    <customSheetView guid="{01C77170-9B80-4B41-93A1-200096C3CB54}" scale="70" showGridLines="0" fitToPage="1">
      <pane ySplit="9" topLeftCell="A10" activePane="bottomLeft" state="frozen"/>
      <selection pane="bottomLeft" activeCell="G11" sqref="G11"/>
      <pageMargins left="0.7" right="0.7" top="0.24" bottom="0.13" header="0.3" footer="0.3"/>
      <pageSetup scale="70" fitToHeight="2" orientation="landscape" r:id="rId1"/>
    </customSheetView>
  </customSheetViews>
  <mergeCells count="20">
    <mergeCell ref="C5:G5"/>
    <mergeCell ref="I5:J5"/>
    <mergeCell ref="B1:K1"/>
    <mergeCell ref="B2:K2"/>
    <mergeCell ref="B3:K3"/>
    <mergeCell ref="C4:D4"/>
    <mergeCell ref="F4:G4"/>
    <mergeCell ref="C101:H101"/>
    <mergeCell ref="L9:L10"/>
    <mergeCell ref="C6:D6"/>
    <mergeCell ref="E6:G6"/>
    <mergeCell ref="I6:J6"/>
    <mergeCell ref="C7:D7"/>
    <mergeCell ref="E7:G7"/>
    <mergeCell ref="I7:J7"/>
    <mergeCell ref="A82:A99"/>
    <mergeCell ref="A10:A27"/>
    <mergeCell ref="A28:A45"/>
    <mergeCell ref="A46:A63"/>
    <mergeCell ref="A64:A81"/>
  </mergeCells>
  <pageMargins left="0.7" right="0.7" top="0.24" bottom="0.13" header="0.3" footer="0.3"/>
  <pageSetup scale="70" fitToHeight="2"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118"/>
  <sheetViews>
    <sheetView showGridLines="0" zoomScale="75" zoomScaleNormal="75" workbookViewId="0">
      <selection activeCell="C12" sqref="C12"/>
    </sheetView>
  </sheetViews>
  <sheetFormatPr defaultColWidth="9.109375" defaultRowHeight="25.8" x14ac:dyDescent="0.5"/>
  <cols>
    <col min="1" max="1" width="6.109375" style="168" customWidth="1"/>
    <col min="2" max="2" width="4.6640625" style="25" customWidth="1"/>
    <col min="3" max="3" width="21.88671875" style="25" customWidth="1"/>
    <col min="4" max="4" width="9.109375" style="25" customWidth="1"/>
    <col min="5" max="5" width="44.33203125" style="25" customWidth="1"/>
    <col min="6" max="6" width="8.33203125" style="25" customWidth="1"/>
    <col min="7" max="7" width="10.5546875" style="25" customWidth="1"/>
    <col min="8" max="8" width="70.88671875" style="25" customWidth="1"/>
    <col min="9" max="9" width="8.5546875" style="25" customWidth="1"/>
    <col min="10" max="10" width="12.5546875" style="25" customWidth="1"/>
    <col min="11" max="11" width="12" style="6" customWidth="1"/>
    <col min="12" max="12" width="67.33203125" style="159" customWidth="1"/>
    <col min="13" max="13" width="8" style="6" customWidth="1"/>
    <col min="14" max="14" width="6.109375" style="6" customWidth="1"/>
    <col min="15" max="15" width="5.88671875" style="6" customWidth="1"/>
    <col min="16" max="16" width="7.6640625" style="6" customWidth="1"/>
    <col min="17" max="17" width="4.6640625" style="6" customWidth="1"/>
    <col min="18" max="29" width="9.109375" style="6"/>
    <col min="30" max="16384" width="9.109375" style="25"/>
  </cols>
  <sheetData>
    <row r="1" spans="1:29" s="160" customFormat="1" x14ac:dyDescent="0.5">
      <c r="A1" s="167"/>
      <c r="B1" s="344" t="s">
        <v>0</v>
      </c>
      <c r="C1" s="344"/>
      <c r="D1" s="344"/>
      <c r="E1" s="344"/>
      <c r="F1" s="344"/>
      <c r="G1" s="344"/>
      <c r="H1" s="344"/>
      <c r="I1" s="344"/>
      <c r="J1" s="344"/>
      <c r="K1" s="344"/>
      <c r="L1" s="156"/>
      <c r="M1" s="54"/>
      <c r="N1" s="54"/>
      <c r="O1" s="54"/>
      <c r="P1" s="54"/>
      <c r="Q1" s="54"/>
      <c r="R1" s="54"/>
      <c r="S1" s="54"/>
      <c r="T1" s="54"/>
      <c r="U1" s="54"/>
      <c r="V1" s="54"/>
      <c r="W1" s="54"/>
      <c r="X1" s="54"/>
      <c r="Y1" s="54"/>
      <c r="Z1" s="54"/>
      <c r="AA1" s="54"/>
      <c r="AB1" s="54"/>
      <c r="AC1" s="54"/>
    </row>
    <row r="2" spans="1:29" s="160" customFormat="1" x14ac:dyDescent="0.5">
      <c r="A2" s="167"/>
      <c r="B2" s="344" t="s">
        <v>1</v>
      </c>
      <c r="C2" s="344"/>
      <c r="D2" s="344"/>
      <c r="E2" s="344"/>
      <c r="F2" s="344"/>
      <c r="G2" s="344"/>
      <c r="H2" s="344"/>
      <c r="I2" s="344"/>
      <c r="J2" s="344"/>
      <c r="K2" s="344"/>
      <c r="L2" s="156"/>
      <c r="M2" s="54"/>
      <c r="N2" s="54"/>
      <c r="O2" s="54"/>
      <c r="P2" s="54"/>
      <c r="Q2" s="54"/>
      <c r="R2" s="54"/>
      <c r="S2" s="54"/>
      <c r="T2" s="54"/>
      <c r="U2" s="54"/>
      <c r="V2" s="54"/>
      <c r="W2" s="54"/>
      <c r="X2" s="54"/>
      <c r="Y2" s="54"/>
      <c r="Z2" s="54"/>
      <c r="AA2" s="54"/>
      <c r="AB2" s="54"/>
      <c r="AC2" s="54"/>
    </row>
    <row r="3" spans="1:29" s="160" customFormat="1" ht="26.4" thickBot="1" x14ac:dyDescent="0.55000000000000004">
      <c r="A3" s="167"/>
      <c r="B3" s="344" t="s">
        <v>2</v>
      </c>
      <c r="C3" s="344"/>
      <c r="D3" s="344"/>
      <c r="E3" s="344"/>
      <c r="F3" s="344"/>
      <c r="G3" s="344"/>
      <c r="H3" s="344"/>
      <c r="I3" s="344"/>
      <c r="J3" s="344"/>
      <c r="K3" s="344"/>
      <c r="L3" s="156"/>
      <c r="M3" s="54"/>
      <c r="N3" s="54"/>
      <c r="O3" s="54"/>
      <c r="P3" s="54"/>
      <c r="Q3" s="54"/>
      <c r="R3" s="54"/>
      <c r="S3" s="54"/>
      <c r="T3" s="54"/>
      <c r="U3" s="54"/>
      <c r="V3" s="54"/>
      <c r="W3" s="54"/>
      <c r="X3" s="54"/>
      <c r="Y3" s="54"/>
      <c r="Z3" s="54"/>
      <c r="AA3" s="54"/>
      <c r="AB3" s="54"/>
      <c r="AC3" s="54"/>
    </row>
    <row r="4" spans="1:29" x14ac:dyDescent="0.5">
      <c r="C4" s="318" t="s">
        <v>358</v>
      </c>
      <c r="D4" s="319"/>
      <c r="E4" s="155">
        <f>NOTES!C9</f>
        <v>2021</v>
      </c>
      <c r="F4" s="320">
        <f>E4+1</f>
        <v>2022</v>
      </c>
      <c r="G4" s="321"/>
      <c r="H4" s="155" t="s">
        <v>364</v>
      </c>
      <c r="I4" s="155">
        <f>E4+3</f>
        <v>2024</v>
      </c>
      <c r="J4" s="157">
        <f>F4+3</f>
        <v>2025</v>
      </c>
      <c r="K4" s="16" t="s">
        <v>393</v>
      </c>
      <c r="L4" s="142"/>
    </row>
    <row r="5" spans="1:29" s="5" customFormat="1" ht="16.5" customHeight="1" thickBot="1" x14ac:dyDescent="0.55000000000000004">
      <c r="A5" s="169"/>
      <c r="C5" s="314" t="s">
        <v>442</v>
      </c>
      <c r="D5" s="315"/>
      <c r="E5" s="315"/>
      <c r="F5" s="315"/>
      <c r="G5" s="315"/>
      <c r="H5" s="153" t="s">
        <v>391</v>
      </c>
      <c r="I5" s="342">
        <f>F10+F19+F28+F37+F46+F55+F64+F73+F82+F91</f>
        <v>147</v>
      </c>
      <c r="J5" s="343"/>
      <c r="K5" s="17">
        <f>O9</f>
        <v>0</v>
      </c>
      <c r="L5" s="143"/>
      <c r="M5" s="158"/>
      <c r="P5" s="6"/>
      <c r="Q5" s="120"/>
    </row>
    <row r="6" spans="1:29" s="54" customFormat="1" ht="15.75" customHeight="1" x14ac:dyDescent="0.5">
      <c r="A6" s="170"/>
      <c r="C6" s="325" t="s">
        <v>368</v>
      </c>
      <c r="D6" s="316"/>
      <c r="E6" s="310"/>
      <c r="F6" s="310"/>
      <c r="G6" s="310"/>
      <c r="H6" s="151" t="s">
        <v>366</v>
      </c>
      <c r="I6" s="310"/>
      <c r="J6" s="311"/>
      <c r="K6" s="16" t="s">
        <v>392</v>
      </c>
      <c r="L6" s="142"/>
      <c r="N6" s="6"/>
      <c r="O6" s="6"/>
      <c r="P6" s="6"/>
      <c r="Q6" s="6"/>
    </row>
    <row r="7" spans="1:29" s="54" customFormat="1" ht="16.5" customHeight="1" thickBot="1" x14ac:dyDescent="0.55000000000000004">
      <c r="A7" s="170"/>
      <c r="C7" s="326" t="s">
        <v>369</v>
      </c>
      <c r="D7" s="327"/>
      <c r="E7" s="312"/>
      <c r="F7" s="312"/>
      <c r="G7" s="312"/>
      <c r="H7" s="152" t="s">
        <v>367</v>
      </c>
      <c r="I7" s="312"/>
      <c r="J7" s="313"/>
      <c r="K7" s="18">
        <f>IF(O9=0,0,ROUND(N9/O9,2))</f>
        <v>0</v>
      </c>
      <c r="L7" s="143"/>
      <c r="M7" s="162"/>
      <c r="N7" s="6"/>
      <c r="O7" s="6"/>
      <c r="P7" s="6"/>
      <c r="Q7" s="6"/>
    </row>
    <row r="8" spans="1:29" s="54" customFormat="1" ht="26.4" thickBot="1" x14ac:dyDescent="0.55000000000000004">
      <c r="A8" s="170"/>
      <c r="D8" s="5"/>
      <c r="F8" s="5"/>
      <c r="G8" s="5"/>
      <c r="H8" s="5"/>
      <c r="I8" s="5"/>
      <c r="J8" s="5"/>
      <c r="K8" s="5"/>
      <c r="L8" s="143"/>
      <c r="N8" s="6"/>
      <c r="O8" s="6"/>
      <c r="P8" s="6"/>
      <c r="Q8" s="6"/>
    </row>
    <row r="9" spans="1:29" s="5" customFormat="1" ht="32.25" customHeight="1" thickBot="1" x14ac:dyDescent="0.35">
      <c r="A9" s="171"/>
      <c r="C9" s="11" t="s">
        <v>336</v>
      </c>
      <c r="D9" s="12" t="s">
        <v>365</v>
      </c>
      <c r="E9" s="12" t="s">
        <v>12</v>
      </c>
      <c r="F9" s="12" t="s">
        <v>13</v>
      </c>
      <c r="G9" s="12" t="s">
        <v>14</v>
      </c>
      <c r="H9" s="12" t="s">
        <v>15</v>
      </c>
      <c r="I9" s="12" t="s">
        <v>5</v>
      </c>
      <c r="J9" s="121" t="s">
        <v>14</v>
      </c>
      <c r="K9" s="21" t="s">
        <v>373</v>
      </c>
      <c r="L9" s="307" t="s">
        <v>662</v>
      </c>
      <c r="N9" s="15">
        <f>N10+N19+N28+N37+N46+N55+N64+N73+N82+N91</f>
        <v>0</v>
      </c>
      <c r="O9" s="15">
        <f>O10+O19+O28+O37+O46+O55+O64+O73+O82+O91</f>
        <v>0</v>
      </c>
    </row>
    <row r="10" spans="1:29" s="54" customFormat="1" ht="16.2" thickBot="1" x14ac:dyDescent="0.35">
      <c r="A10" s="336" t="s">
        <v>697</v>
      </c>
      <c r="B10" s="122"/>
      <c r="C10" s="123" t="s">
        <v>14</v>
      </c>
      <c r="D10" s="123">
        <v>1</v>
      </c>
      <c r="E10" s="123" t="s">
        <v>357</v>
      </c>
      <c r="F10" s="123">
        <f>SUM(F11:F18)</f>
        <v>16</v>
      </c>
      <c r="G10" s="59" t="s">
        <v>3</v>
      </c>
      <c r="H10" s="59">
        <f>E4</f>
        <v>2021</v>
      </c>
      <c r="I10" s="19"/>
      <c r="J10" s="20"/>
      <c r="K10" s="22">
        <f>IF(O10=0,0,ROUND(N10/O10,2))</f>
        <v>0</v>
      </c>
      <c r="L10" s="308"/>
      <c r="N10" s="13">
        <f>SUM(N11:N18)</f>
        <v>0</v>
      </c>
      <c r="O10" s="14">
        <f>SUM(O11:O18)</f>
        <v>0</v>
      </c>
      <c r="P10" s="158"/>
      <c r="Q10" s="158"/>
    </row>
    <row r="11" spans="1:29" s="54" customFormat="1" ht="15.6" x14ac:dyDescent="0.3">
      <c r="A11" s="337"/>
      <c r="B11" s="124">
        <v>1</v>
      </c>
      <c r="C11" s="58" t="str">
        <f>'Env. Eng Option'!C11</f>
        <v>CE 1010</v>
      </c>
      <c r="D11" s="58" t="str">
        <f>'Env. Eng Option'!D11</f>
        <v>  001</v>
      </c>
      <c r="E11" s="58" t="str">
        <f>'Env. Eng Option'!E11</f>
        <v> Intro:Civil &amp; Environmentl Eng</v>
      </c>
      <c r="F11" s="58">
        <f>'Env. Eng Option'!F11</f>
        <v>1</v>
      </c>
      <c r="G11" s="58" t="str">
        <f>'Env. Eng Option'!G11</f>
        <v>F</v>
      </c>
      <c r="H11" s="58" t="str">
        <f>'Env. Eng Option'!H11</f>
        <v>None</v>
      </c>
      <c r="I11" s="41"/>
      <c r="J11" s="55"/>
      <c r="K11" s="50" t="str">
        <f>IF(I11=0,"",LOOKUP(I11,NOTES!$F$11:$F$22,NOTES!$I$11:$I$22))</f>
        <v/>
      </c>
      <c r="L11" s="144"/>
      <c r="N11" s="6">
        <f>IF(F11=0,0,IF(I11=0,0,K11*F11))</f>
        <v>0</v>
      </c>
      <c r="O11" s="6">
        <f>IF(I11=0,0,F11)</f>
        <v>0</v>
      </c>
      <c r="P11" s="6"/>
      <c r="Q11" s="6"/>
    </row>
    <row r="12" spans="1:29" s="54" customFormat="1" ht="82.8" customHeight="1" x14ac:dyDescent="0.3">
      <c r="A12" s="337"/>
      <c r="B12" s="124">
        <f>B11+1</f>
        <v>2</v>
      </c>
      <c r="C12" s="58" t="str">
        <f>'Env. Eng Option'!C12</f>
        <v>Chem 1111</v>
      </c>
      <c r="D12" s="58">
        <f>'Env. Eng Option'!D12</f>
        <v>11</v>
      </c>
      <c r="E12" s="58" t="str">
        <f>'Env. Eng Option'!E12</f>
        <v>General Chemistry I</v>
      </c>
      <c r="F12" s="58">
        <f>'Env. Eng Option'!F12</f>
        <v>4</v>
      </c>
      <c r="G12" s="58" t="str">
        <f>'Env. Eng Option'!G12</f>
        <v>F &amp; S</v>
      </c>
      <c r="H12" s="58" t="str">
        <f>'Env. Eng Option'!H12</f>
        <v>Restricted to students who have successfully completed high school algebra prior to matriculation and have completed the ALEKS chemistry preparatory course at GW and achieved at least 95 percent mastery.
For students who need more time to satisfy the prerequisite, please read the note given in the NOTES' column ---&gt;</v>
      </c>
      <c r="I12" s="41"/>
      <c r="J12" s="55"/>
      <c r="K12" s="51" t="str">
        <f>IF(I12=0,"",LOOKUP(I12,NOTES!$F$11:$F$22,NOTES!$I$11:$I$22))</f>
        <v/>
      </c>
      <c r="L12" s="369" t="str">
        <f>'CE Program'!L12</f>
        <v>CHEM 1111 is not a prerequisite for any courses in Semesters 2, 3 &amp; 4. Therefore, students have many chances to take CHEM 1111 before it becomes a prerequisite in Semester #5.</v>
      </c>
      <c r="N12" s="6">
        <f t="shared" ref="N12:N16" si="0">IF(F12=0,0,IF(I12=0,0,K12*F12))</f>
        <v>0</v>
      </c>
      <c r="O12" s="6">
        <f t="shared" ref="O12:O18" si="1">IF(I12=0,0,F12)</f>
        <v>0</v>
      </c>
      <c r="P12" s="6"/>
      <c r="Q12" s="6"/>
    </row>
    <row r="13" spans="1:29" s="54" customFormat="1" ht="15.6" x14ac:dyDescent="0.3">
      <c r="A13" s="337"/>
      <c r="B13" s="124">
        <f t="shared" ref="B13:B18" si="2">B12+1</f>
        <v>3</v>
      </c>
      <c r="C13" s="58" t="str">
        <f>'Env. Eng Option'!C13</f>
        <v>H/SS 1</v>
      </c>
      <c r="D13" s="58" t="str">
        <f>'Env. Eng Option'!D13</f>
        <v>---</v>
      </c>
      <c r="E13" s="58" t="str">
        <f>'Env. Eng Option'!E13</f>
        <v>See the H/SS List</v>
      </c>
      <c r="F13" s="58">
        <f>'Env. Eng Option'!F13</f>
        <v>3</v>
      </c>
      <c r="G13" s="58" t="str">
        <f>'Env. Eng Option'!G13</f>
        <v>F &amp; S</v>
      </c>
      <c r="H13" s="58" t="str">
        <f>'Env. Eng Option'!H13</f>
        <v xml:space="preserve"> ---</v>
      </c>
      <c r="I13" s="41"/>
      <c r="J13" s="55"/>
      <c r="K13" s="51" t="str">
        <f>IF(I13=0,"",LOOKUP(I13,NOTES!$F$11:$F$22,NOTES!$I$11:$I$22))</f>
        <v/>
      </c>
      <c r="N13" s="6">
        <f t="shared" si="0"/>
        <v>0</v>
      </c>
      <c r="O13" s="6">
        <f t="shared" si="1"/>
        <v>0</v>
      </c>
      <c r="P13" s="6"/>
      <c r="Q13" s="6"/>
    </row>
    <row r="14" spans="1:29" s="54" customFormat="1" ht="82.2" customHeight="1" x14ac:dyDescent="0.3">
      <c r="A14" s="337"/>
      <c r="B14" s="124">
        <f t="shared" si="2"/>
        <v>4</v>
      </c>
      <c r="C14" s="58" t="str">
        <f>'Env. Eng Option'!C14</f>
        <v>Math 1231</v>
      </c>
      <c r="D14" s="58">
        <f>'Env. Eng Option'!D14</f>
        <v>31</v>
      </c>
      <c r="E14" s="58" t="str">
        <f>'Env. Eng Option'!E14</f>
        <v>Single-Variable Calculus I </v>
      </c>
      <c r="F14" s="58">
        <f>'Env. Eng Option'!F14</f>
        <v>3</v>
      </c>
      <c r="G14" s="58" t="str">
        <f>'Env. Eng Option'!G14</f>
        <v>F &amp; S</v>
      </c>
      <c r="H14" s="58" t="str">
        <f>'Env. Eng Option'!H14</f>
        <v>Restricted to students with a minimum score of 76 on the ALEKS placement examination. 
For students who don't satisfy the prerequisite, please check the alternative way given in the NOTES' column ---&gt;</v>
      </c>
      <c r="I14" s="41"/>
      <c r="J14" s="55"/>
      <c r="K14" s="51" t="str">
        <f>IF(I14=0,"",LOOKUP(I14,NOTES!$F$11:$F$22,NOTES!$I$11:$I$22))</f>
        <v/>
      </c>
      <c r="L14" s="369" t="str">
        <f>'CE Program'!L14</f>
        <v>Students who don't satisfy the required ALKES score must register for MATH 1220 in Semester #1, MATH 1221 in Semester #2, and MATH 1232 in the summer before Semester #3. 
Prerequisites for MATH 1220: Students with a minimum score of 61 on the ALEKS placement examination.</v>
      </c>
      <c r="N14" s="6">
        <f t="shared" si="0"/>
        <v>0</v>
      </c>
      <c r="O14" s="6">
        <f t="shared" si="1"/>
        <v>0</v>
      </c>
      <c r="P14" s="6"/>
      <c r="Q14" s="6"/>
    </row>
    <row r="15" spans="1:29" s="54" customFormat="1" ht="15.6" x14ac:dyDescent="0.3">
      <c r="A15" s="337"/>
      <c r="B15" s="124">
        <f t="shared" si="2"/>
        <v>5</v>
      </c>
      <c r="C15" s="58" t="str">
        <f>'Env. Eng Option'!C15</f>
        <v>SEAS 1001</v>
      </c>
      <c r="D15" s="58" t="str">
        <f>'Env. Eng Option'!D15</f>
        <v>  001</v>
      </c>
      <c r="E15" s="58" t="str">
        <f>'Env. Eng Option'!E15</f>
        <v> Engineering Orientation</v>
      </c>
      <c r="F15" s="58">
        <f>'Env. Eng Option'!F15</f>
        <v>1</v>
      </c>
      <c r="G15" s="58" t="str">
        <f>'Env. Eng Option'!G15</f>
        <v>F</v>
      </c>
      <c r="H15" s="58" t="str">
        <f>'Env. Eng Option'!H15</f>
        <v xml:space="preserve"> ---</v>
      </c>
      <c r="I15" s="41"/>
      <c r="J15" s="55"/>
      <c r="K15" s="51" t="str">
        <f>IF(I15=0,"",LOOKUP(I15,NOTES!$F$11:$F$22,NOTES!$I$11:$I$22))</f>
        <v/>
      </c>
      <c r="L15" s="145"/>
      <c r="N15" s="6">
        <f t="shared" si="0"/>
        <v>0</v>
      </c>
      <c r="O15" s="6">
        <f t="shared" si="1"/>
        <v>0</v>
      </c>
      <c r="P15" s="6"/>
      <c r="Q15" s="6"/>
    </row>
    <row r="16" spans="1:29" s="54" customFormat="1" ht="15.6" x14ac:dyDescent="0.3">
      <c r="A16" s="337"/>
      <c r="B16" s="124">
        <f t="shared" si="2"/>
        <v>6</v>
      </c>
      <c r="C16" s="58" t="str">
        <f>'Env. Eng Option'!C16</f>
        <v>UW 1020</v>
      </c>
      <c r="D16" s="58">
        <f>'Env. Eng Option'!D16</f>
        <v>20</v>
      </c>
      <c r="E16" s="58" t="str">
        <f>'Env. Eng Option'!E16</f>
        <v>University Writing </v>
      </c>
      <c r="F16" s="58">
        <f>'Env. Eng Option'!F16</f>
        <v>4</v>
      </c>
      <c r="G16" s="58" t="str">
        <f>'Env. Eng Option'!G16</f>
        <v>F &amp; S</v>
      </c>
      <c r="H16" s="58" t="str">
        <f>'Env. Eng Option'!H16</f>
        <v xml:space="preserve"> ---</v>
      </c>
      <c r="I16" s="41"/>
      <c r="J16" s="55"/>
      <c r="K16" s="51" t="str">
        <f>IF(I16=0,"",LOOKUP(I16,NOTES!$F$11:$F$22,NOTES!$I$11:$I$22))</f>
        <v/>
      </c>
      <c r="L16" s="145"/>
      <c r="N16" s="6">
        <f t="shared" si="0"/>
        <v>0</v>
      </c>
      <c r="O16" s="6">
        <f t="shared" si="1"/>
        <v>0</v>
      </c>
      <c r="P16" s="6"/>
      <c r="Q16" s="6"/>
    </row>
    <row r="17" spans="1:17" s="54" customFormat="1" ht="15.6" x14ac:dyDescent="0.3">
      <c r="A17" s="337"/>
      <c r="B17" s="124">
        <f t="shared" si="2"/>
        <v>7</v>
      </c>
      <c r="C17" s="58">
        <f>'Env. Eng Option'!C17</f>
        <v>0</v>
      </c>
      <c r="D17" s="58" t="str">
        <f>'Env. Eng Option'!D17</f>
        <v/>
      </c>
      <c r="E17" s="58" t="str">
        <f>'Env. Eng Option'!E17</f>
        <v/>
      </c>
      <c r="F17" s="58" t="str">
        <f>'Env. Eng Option'!F17</f>
        <v/>
      </c>
      <c r="G17" s="58" t="str">
        <f>'Env. Eng Option'!G17</f>
        <v/>
      </c>
      <c r="H17" s="58" t="str">
        <f>'Env. Eng Option'!H17</f>
        <v/>
      </c>
      <c r="I17" s="41"/>
      <c r="J17" s="55"/>
      <c r="K17" s="51" t="str">
        <f>IF(I17=0,"",LOOKUP(I17,NOTES!$F$11:$F$22,NOTES!$I$11:$I$22))</f>
        <v/>
      </c>
      <c r="L17" s="145"/>
      <c r="N17" s="6">
        <f>IF(F17=0,0,IF(I17=0,0,K17*F17))</f>
        <v>0</v>
      </c>
      <c r="O17" s="6">
        <f t="shared" si="1"/>
        <v>0</v>
      </c>
      <c r="P17" s="6"/>
      <c r="Q17" s="6"/>
    </row>
    <row r="18" spans="1:17" s="54" customFormat="1" ht="16.2" thickBot="1" x14ac:dyDescent="0.35">
      <c r="A18" s="337"/>
      <c r="B18" s="127">
        <f t="shared" si="2"/>
        <v>8</v>
      </c>
      <c r="C18" s="58">
        <f>'Env. Eng Option'!C18</f>
        <v>0</v>
      </c>
      <c r="D18" s="58" t="str">
        <f>'Env. Eng Option'!D18</f>
        <v/>
      </c>
      <c r="E18" s="58" t="str">
        <f>'Env. Eng Option'!E18</f>
        <v/>
      </c>
      <c r="F18" s="58" t="str">
        <f>'Env. Eng Option'!F18</f>
        <v/>
      </c>
      <c r="G18" s="58" t="str">
        <f>'Env. Eng Option'!G18</f>
        <v/>
      </c>
      <c r="H18" s="58" t="str">
        <f>'Env. Eng Option'!H18</f>
        <v/>
      </c>
      <c r="I18" s="42"/>
      <c r="J18" s="56"/>
      <c r="K18" s="51" t="str">
        <f>IF(I18=0,"",LOOKUP(I18,NOTES!$F$11:$F$22,NOTES!$I$11:$I$22))</f>
        <v/>
      </c>
      <c r="L18" s="145"/>
      <c r="N18" s="6">
        <f t="shared" ref="N18" si="3">IF(F18=0,0,IF(I18=0,0,K18*F18))</f>
        <v>0</v>
      </c>
      <c r="O18" s="6">
        <f t="shared" si="1"/>
        <v>0</v>
      </c>
      <c r="P18" s="6"/>
      <c r="Q18" s="6"/>
    </row>
    <row r="19" spans="1:17" s="54" customFormat="1" ht="16.2" thickBot="1" x14ac:dyDescent="0.35">
      <c r="A19" s="337"/>
      <c r="B19" s="122"/>
      <c r="C19" s="123" t="str">
        <f>C10</f>
        <v>Semester</v>
      </c>
      <c r="D19" s="123">
        <f>D10+1</f>
        <v>2</v>
      </c>
      <c r="E19" s="123" t="str">
        <f>E10</f>
        <v>Total Credit Hours</v>
      </c>
      <c r="F19" s="123">
        <f>SUM(F20:F27)</f>
        <v>16</v>
      </c>
      <c r="G19" s="59" t="s">
        <v>4</v>
      </c>
      <c r="H19" s="59">
        <f>H10+1</f>
        <v>2022</v>
      </c>
      <c r="I19" s="19"/>
      <c r="J19" s="20"/>
      <c r="K19" s="22">
        <f>IF(O19=0,0,ROUND(N19/O19,2))</f>
        <v>0</v>
      </c>
      <c r="L19" s="146"/>
      <c r="N19" s="13">
        <f>SUM(N20:N27)</f>
        <v>0</v>
      </c>
      <c r="O19" s="14">
        <f t="shared" ref="O19" si="4">SUM(O20:O27)</f>
        <v>0</v>
      </c>
      <c r="P19" s="158"/>
      <c r="Q19" s="158"/>
    </row>
    <row r="20" spans="1:17" s="54" customFormat="1" ht="15.6" x14ac:dyDescent="0.3">
      <c r="A20" s="337"/>
      <c r="B20" s="124">
        <v>1</v>
      </c>
      <c r="C20" s="58" t="str">
        <f>'Env. Eng Option'!C20</f>
        <v>CSCI 1012</v>
      </c>
      <c r="D20" s="58" t="str">
        <f>'Env. Eng Option'!D20</f>
        <v>---</v>
      </c>
      <c r="E20" s="58" t="str">
        <f>'Env. Eng Option'!E20</f>
        <v>Introduction to Programming with Python</v>
      </c>
      <c r="F20" s="58">
        <f>'Env. Eng Option'!F20</f>
        <v>3</v>
      </c>
      <c r="G20" s="58" t="str">
        <f>'Env. Eng Option'!G20</f>
        <v>F &amp; S</v>
      </c>
      <c r="H20" s="58" t="str">
        <f>'Env. Eng Option'!H20</f>
        <v>---</v>
      </c>
      <c r="I20" s="41"/>
      <c r="J20" s="55"/>
      <c r="K20" s="50" t="str">
        <f>IF(I20=0,"",LOOKUP(I20,NOTES!$F$11:$F$22,NOTES!$I$11:$I$22))</f>
        <v/>
      </c>
      <c r="L20" s="144"/>
      <c r="N20" s="6">
        <f t="shared" ref="N20:N27" si="5">IF(F20=0,0,IF(I20=0,0,K20*F20))</f>
        <v>0</v>
      </c>
      <c r="O20" s="6">
        <f t="shared" ref="O20:O27" si="6">IF(I20=0,0,F20)</f>
        <v>0</v>
      </c>
      <c r="P20" s="6"/>
      <c r="Q20" s="6"/>
    </row>
    <row r="21" spans="1:17" s="54" customFormat="1" ht="15.6" x14ac:dyDescent="0.3">
      <c r="A21" s="337"/>
      <c r="B21" s="124">
        <f>B20+1</f>
        <v>2</v>
      </c>
      <c r="C21" s="58" t="str">
        <f>'Env. Eng Option'!C21</f>
        <v>MAE 1004</v>
      </c>
      <c r="D21" s="58">
        <f>'Env. Eng Option'!D21</f>
        <v>4</v>
      </c>
      <c r="E21" s="58" t="str">
        <f>'Env. Eng Option'!E21</f>
        <v>Engineering Drawing and Computer Graphics</v>
      </c>
      <c r="F21" s="58">
        <f>'Env. Eng Option'!F21</f>
        <v>3</v>
      </c>
      <c r="G21" s="58" t="str">
        <f>'Env. Eng Option'!G21</f>
        <v>F &amp; S</v>
      </c>
      <c r="H21" s="58" t="str">
        <f>'Env. Eng Option'!H21</f>
        <v xml:space="preserve"> ---</v>
      </c>
      <c r="I21" s="41"/>
      <c r="J21" s="55"/>
      <c r="K21" s="51" t="str">
        <f>IF(I21=0,"",LOOKUP(I21,NOTES!$F$11:$F$22,NOTES!$I$11:$I$22))</f>
        <v/>
      </c>
      <c r="L21" s="145"/>
      <c r="N21" s="6">
        <f t="shared" si="5"/>
        <v>0</v>
      </c>
      <c r="O21" s="6">
        <f t="shared" si="6"/>
        <v>0</v>
      </c>
      <c r="P21" s="6"/>
      <c r="Q21" s="6"/>
    </row>
    <row r="22" spans="1:17" s="54" customFormat="1" ht="15.6" x14ac:dyDescent="0.3">
      <c r="A22" s="337"/>
      <c r="B22" s="124">
        <f t="shared" ref="B22:B26" si="7">B21+1</f>
        <v>3</v>
      </c>
      <c r="C22" s="58" t="str">
        <f>'Env. Eng Option'!C22</f>
        <v>Math 1232</v>
      </c>
      <c r="D22" s="58">
        <f>'Env. Eng Option'!D22</f>
        <v>32</v>
      </c>
      <c r="E22" s="58" t="str">
        <f>'Env. Eng Option'!E22</f>
        <v>Single-Variable Calculus II</v>
      </c>
      <c r="F22" s="58">
        <f>'Env. Eng Option'!F22</f>
        <v>3</v>
      </c>
      <c r="G22" s="58" t="str">
        <f>'Env. Eng Option'!G22</f>
        <v>F &amp; S</v>
      </c>
      <c r="H22" s="58" t="str">
        <f>'Env. Eng Option'!H22</f>
        <v>Prerequisite: Math 1221 or 1231</v>
      </c>
      <c r="I22" s="41"/>
      <c r="J22" s="55"/>
      <c r="K22" s="51" t="str">
        <f>IF(I22=0,"",LOOKUP(I22,NOTES!$F$11:$F$22,NOTES!$I$11:$I$22))</f>
        <v/>
      </c>
      <c r="L22" s="145"/>
      <c r="N22" s="6">
        <f t="shared" si="5"/>
        <v>0</v>
      </c>
      <c r="O22" s="6">
        <f t="shared" si="6"/>
        <v>0</v>
      </c>
      <c r="P22" s="6"/>
      <c r="Q22" s="6"/>
    </row>
    <row r="23" spans="1:17" s="54" customFormat="1" ht="35.4" customHeight="1" x14ac:dyDescent="0.3">
      <c r="A23" s="337"/>
      <c r="B23" s="124">
        <f t="shared" si="7"/>
        <v>4</v>
      </c>
      <c r="C23" s="58" t="str">
        <f>'Env. Eng Option'!C23</f>
        <v>Phys 1021</v>
      </c>
      <c r="D23" s="58">
        <f>'Env. Eng Option'!D23</f>
        <v>21</v>
      </c>
      <c r="E23" s="58" t="str">
        <f>'Env. Eng Option'!E23</f>
        <v>University Physics I</v>
      </c>
      <c r="F23" s="58">
        <f>'Env. Eng Option'!F23</f>
        <v>4</v>
      </c>
      <c r="G23" s="58" t="str">
        <f>'Env. Eng Option'!G23</f>
        <v>F &amp; S</v>
      </c>
      <c r="H23" s="58" t="str">
        <f>'Env. Eng Option'!H23</f>
        <v>Prerequisites: MATH 1220 or MATH 1221 or MATH 1231. Credit cannot be earned for this course and PHYS 1025.</v>
      </c>
      <c r="I23" s="41"/>
      <c r="J23" s="55"/>
      <c r="K23" s="51" t="str">
        <f>IF(I23=0,"",LOOKUP(I23,NOTES!$F$11:$F$22,NOTES!$I$11:$I$22))</f>
        <v/>
      </c>
      <c r="L23" s="145"/>
      <c r="N23" s="6">
        <f t="shared" si="5"/>
        <v>0</v>
      </c>
      <c r="O23" s="6">
        <f t="shared" si="6"/>
        <v>0</v>
      </c>
      <c r="P23" s="6"/>
      <c r="Q23" s="6"/>
    </row>
    <row r="24" spans="1:17" s="54" customFormat="1" ht="16.2" customHeight="1" x14ac:dyDescent="0.3">
      <c r="A24" s="337"/>
      <c r="B24" s="124">
        <f t="shared" si="7"/>
        <v>5</v>
      </c>
      <c r="C24" s="58" t="str">
        <f>'Env. Eng Option'!C24</f>
        <v>H/SS 2 - SUST 1001</v>
      </c>
      <c r="D24" s="58" t="str">
        <f>'Env. Eng Option'!D24</f>
        <v>---</v>
      </c>
      <c r="E24" s="58" t="str">
        <f>'Env. Eng Option'!E24</f>
        <v>Introduction to sustainability</v>
      </c>
      <c r="F24" s="58">
        <f>'Env. Eng Option'!F24</f>
        <v>3</v>
      </c>
      <c r="G24" s="58" t="str">
        <f>'Env. Eng Option'!G24</f>
        <v>S</v>
      </c>
      <c r="H24" s="58" t="str">
        <f>'Env. Eng Option'!H24</f>
        <v xml:space="preserve"> ---</v>
      </c>
      <c r="I24" s="41"/>
      <c r="J24" s="55"/>
      <c r="K24" s="51" t="str">
        <f>IF(I24=0,"",LOOKUP(I24,NOTES!$F$11:$F$22,NOTES!$I$11:$I$22))</f>
        <v/>
      </c>
      <c r="L24" s="145"/>
      <c r="N24" s="6">
        <f t="shared" si="5"/>
        <v>0</v>
      </c>
      <c r="O24" s="6">
        <f t="shared" si="6"/>
        <v>0</v>
      </c>
      <c r="P24" s="6"/>
      <c r="Q24" s="6"/>
    </row>
    <row r="25" spans="1:17" s="54" customFormat="1" ht="15.6" x14ac:dyDescent="0.3">
      <c r="A25" s="337"/>
      <c r="B25" s="124">
        <f t="shared" si="7"/>
        <v>6</v>
      </c>
      <c r="C25" s="58">
        <f>'Env. Eng Option'!C25</f>
        <v>0</v>
      </c>
      <c r="D25" s="58" t="str">
        <f>'Env. Eng Option'!D25</f>
        <v/>
      </c>
      <c r="E25" s="58" t="str">
        <f>'Env. Eng Option'!E25</f>
        <v/>
      </c>
      <c r="F25" s="58" t="str">
        <f>'Env. Eng Option'!F25</f>
        <v/>
      </c>
      <c r="G25" s="58" t="str">
        <f>'Env. Eng Option'!G25</f>
        <v/>
      </c>
      <c r="H25" s="58" t="str">
        <f>'Env. Eng Option'!H25</f>
        <v/>
      </c>
      <c r="I25" s="41"/>
      <c r="J25" s="55"/>
      <c r="K25" s="51" t="str">
        <f>IF(I25=0,"",LOOKUP(I25,NOTES!$F$11:$F$22,NOTES!$I$11:$I$22))</f>
        <v/>
      </c>
      <c r="L25" s="145"/>
      <c r="N25" s="6">
        <f t="shared" si="5"/>
        <v>0</v>
      </c>
      <c r="O25" s="6">
        <f t="shared" si="6"/>
        <v>0</v>
      </c>
      <c r="P25" s="6"/>
      <c r="Q25" s="6"/>
    </row>
    <row r="26" spans="1:17" s="54" customFormat="1" ht="15.6" x14ac:dyDescent="0.3">
      <c r="A26" s="337"/>
      <c r="B26" s="124">
        <f t="shared" si="7"/>
        <v>7</v>
      </c>
      <c r="C26" s="58">
        <f>'Env. Eng Option'!C26</f>
        <v>0</v>
      </c>
      <c r="D26" s="58" t="str">
        <f>'Env. Eng Option'!D26</f>
        <v/>
      </c>
      <c r="E26" s="58" t="str">
        <f>'Env. Eng Option'!E26</f>
        <v/>
      </c>
      <c r="F26" s="58" t="str">
        <f>'Env. Eng Option'!F26</f>
        <v/>
      </c>
      <c r="G26" s="58" t="str">
        <f>'Env. Eng Option'!G26</f>
        <v/>
      </c>
      <c r="H26" s="58" t="str">
        <f>'Env. Eng Option'!H26</f>
        <v/>
      </c>
      <c r="I26" s="41"/>
      <c r="J26" s="55"/>
      <c r="K26" s="51" t="str">
        <f>IF(I26=0,"",LOOKUP(I26,NOTES!$F$11:$F$22,NOTES!$I$11:$I$22))</f>
        <v/>
      </c>
      <c r="L26" s="145"/>
      <c r="N26" s="6">
        <f t="shared" si="5"/>
        <v>0</v>
      </c>
      <c r="O26" s="6">
        <f t="shared" si="6"/>
        <v>0</v>
      </c>
      <c r="P26" s="6"/>
      <c r="Q26" s="6"/>
    </row>
    <row r="27" spans="1:17" s="54" customFormat="1" ht="16.2" thickBot="1" x14ac:dyDescent="0.35">
      <c r="A27" s="338"/>
      <c r="B27" s="127">
        <f>B26+1</f>
        <v>8</v>
      </c>
      <c r="C27" s="58">
        <f>'Env. Eng Option'!C27</f>
        <v>0</v>
      </c>
      <c r="D27" s="58" t="str">
        <f>'Env. Eng Option'!D27</f>
        <v/>
      </c>
      <c r="E27" s="58" t="str">
        <f>'Env. Eng Option'!E27</f>
        <v/>
      </c>
      <c r="F27" s="58" t="str">
        <f>'Env. Eng Option'!F27</f>
        <v/>
      </c>
      <c r="G27" s="58" t="str">
        <f>'Env. Eng Option'!G27</f>
        <v/>
      </c>
      <c r="H27" s="58" t="str">
        <f>'Env. Eng Option'!H27</f>
        <v/>
      </c>
      <c r="I27" s="42"/>
      <c r="J27" s="56"/>
      <c r="K27" s="51" t="str">
        <f>IF(I27=0,"",LOOKUP(I27,NOTES!$F$11:$F$22,NOTES!$I$11:$I$22))</f>
        <v/>
      </c>
      <c r="L27" s="145"/>
      <c r="N27" s="6">
        <f t="shared" si="5"/>
        <v>0</v>
      </c>
      <c r="O27" s="6">
        <f t="shared" si="6"/>
        <v>0</v>
      </c>
      <c r="P27" s="6"/>
      <c r="Q27" s="6"/>
    </row>
    <row r="28" spans="1:17" s="54" customFormat="1" ht="16.2" thickBot="1" x14ac:dyDescent="0.35">
      <c r="A28" s="336" t="s">
        <v>698</v>
      </c>
      <c r="B28" s="122"/>
      <c r="C28" s="123" t="str">
        <f>C19</f>
        <v>Semester</v>
      </c>
      <c r="D28" s="123">
        <f>D19+1</f>
        <v>3</v>
      </c>
      <c r="E28" s="123" t="str">
        <f>E19</f>
        <v>Total Credit Hours</v>
      </c>
      <c r="F28" s="123">
        <f>SUM(F29:F36)</f>
        <v>16</v>
      </c>
      <c r="G28" s="59" t="str">
        <f>G10</f>
        <v>FALL</v>
      </c>
      <c r="H28" s="59">
        <f>H19</f>
        <v>2022</v>
      </c>
      <c r="I28" s="19"/>
      <c r="J28" s="20"/>
      <c r="K28" s="22">
        <f>IF(O28=0,0,ROUND(N28/O28,2))</f>
        <v>0</v>
      </c>
      <c r="L28" s="146"/>
      <c r="N28" s="13">
        <f>SUM(N29:N36)</f>
        <v>0</v>
      </c>
      <c r="O28" s="14">
        <f t="shared" ref="O28" si="8">SUM(O29:O36)</f>
        <v>0</v>
      </c>
      <c r="P28" s="158"/>
      <c r="Q28" s="158"/>
    </row>
    <row r="29" spans="1:17" s="54" customFormat="1" ht="15.6" x14ac:dyDescent="0.3">
      <c r="A29" s="337"/>
      <c r="B29" s="124">
        <v>1</v>
      </c>
      <c r="C29" s="58" t="str">
        <f>'Env. Eng Option'!C29</f>
        <v>ApSc 2057</v>
      </c>
      <c r="D29" s="58" t="str">
        <f>'Env. Eng Option'!D29</f>
        <v>  057</v>
      </c>
      <c r="E29" s="58" t="str">
        <f>'Env. Eng Option'!E29</f>
        <v> Analytical Mechanics I (w 2-hr recitation)</v>
      </c>
      <c r="F29" s="58">
        <f>'Env. Eng Option'!F29</f>
        <v>3</v>
      </c>
      <c r="G29" s="58" t="str">
        <f>'Env. Eng Option'!G29</f>
        <v>F &amp; S</v>
      </c>
      <c r="H29" s="58" t="str">
        <f>'Env. Eng Option'!H29</f>
        <v>Prerequisite: Phys 1021</v>
      </c>
      <c r="I29" s="41"/>
      <c r="J29" s="55"/>
      <c r="K29" s="50" t="str">
        <f>IF(I29=0,"",LOOKUP(I29,NOTES!$F$11:$F$22,NOTES!$I$11:$I$22))</f>
        <v/>
      </c>
      <c r="L29" s="144"/>
      <c r="N29" s="6">
        <f t="shared" ref="N29:N36" si="9">IF(F29=0,0,IF(I29=0,0,K29*F29))</f>
        <v>0</v>
      </c>
      <c r="O29" s="6">
        <f t="shared" ref="O29:O36" si="10">IF(I29=0,0,F29)</f>
        <v>0</v>
      </c>
      <c r="P29" s="6"/>
      <c r="Q29" s="6"/>
    </row>
    <row r="30" spans="1:17" s="54" customFormat="1" ht="15.6" x14ac:dyDescent="0.3">
      <c r="A30" s="337"/>
      <c r="B30" s="124">
        <f>B29+1</f>
        <v>2</v>
      </c>
      <c r="C30" s="58" t="str">
        <f>'Env. Eng Option'!C30</f>
        <v>ApSc 2113</v>
      </c>
      <c r="D30" s="58" t="str">
        <f>'Env. Eng Option'!D30</f>
        <v>  113</v>
      </c>
      <c r="E30" s="58" t="str">
        <f>'Env. Eng Option'!E30</f>
        <v> Engineering Analysis I</v>
      </c>
      <c r="F30" s="58">
        <f>'Env. Eng Option'!F30</f>
        <v>3</v>
      </c>
      <c r="G30" s="58" t="str">
        <f>'Env. Eng Option'!G30</f>
        <v>F &amp; S</v>
      </c>
      <c r="H30" s="58" t="str">
        <f>'Env. Eng Option'!H30</f>
        <v xml:space="preserve"> Prerequisite or Corequisite: Math 2233</v>
      </c>
      <c r="I30" s="41"/>
      <c r="J30" s="55"/>
      <c r="K30" s="51" t="str">
        <f>IF(I30=0,"",LOOKUP(I30,NOTES!$F$11:$F$22,NOTES!$I$11:$I$22))</f>
        <v/>
      </c>
      <c r="L30" s="145"/>
      <c r="N30" s="6">
        <f t="shared" si="9"/>
        <v>0</v>
      </c>
      <c r="O30" s="6">
        <f t="shared" si="10"/>
        <v>0</v>
      </c>
      <c r="P30" s="6"/>
      <c r="Q30" s="6"/>
    </row>
    <row r="31" spans="1:17" s="54" customFormat="1" ht="15.6" x14ac:dyDescent="0.3">
      <c r="A31" s="337"/>
      <c r="B31" s="124">
        <f t="shared" ref="B31:B36" si="11">B30+1</f>
        <v>3</v>
      </c>
      <c r="C31" s="58" t="str">
        <f>'Env. Eng Option'!C31</f>
        <v>H/SS 3</v>
      </c>
      <c r="D31" s="58" t="str">
        <f>'Env. Eng Option'!D31</f>
        <v>---</v>
      </c>
      <c r="E31" s="58" t="str">
        <f>'Env. Eng Option'!E31</f>
        <v>See the H/SS List</v>
      </c>
      <c r="F31" s="58">
        <f>'Env. Eng Option'!F31</f>
        <v>3</v>
      </c>
      <c r="G31" s="58" t="str">
        <f>'Env. Eng Option'!G31</f>
        <v>F &amp; S</v>
      </c>
      <c r="H31" s="58" t="str">
        <f>'Env. Eng Option'!H31</f>
        <v xml:space="preserve"> ---</v>
      </c>
      <c r="I31" s="41"/>
      <c r="J31" s="55"/>
      <c r="K31" s="51" t="str">
        <f>IF(I31=0,"",LOOKUP(I31,NOTES!$F$11:$F$22,NOTES!$I$11:$I$22))</f>
        <v/>
      </c>
      <c r="L31" s="145"/>
      <c r="N31" s="6">
        <f t="shared" si="9"/>
        <v>0</v>
      </c>
      <c r="O31" s="6">
        <f t="shared" si="10"/>
        <v>0</v>
      </c>
      <c r="P31" s="6"/>
      <c r="Q31" s="6"/>
    </row>
    <row r="32" spans="1:17" s="54" customFormat="1" ht="17.25" customHeight="1" x14ac:dyDescent="0.3">
      <c r="A32" s="337"/>
      <c r="B32" s="124">
        <f t="shared" si="11"/>
        <v>4</v>
      </c>
      <c r="C32" s="58" t="str">
        <f>'Env. Eng Option'!C32</f>
        <v>Math 2233</v>
      </c>
      <c r="D32" s="58">
        <f>'Env. Eng Option'!D32</f>
        <v>33</v>
      </c>
      <c r="E32" s="58" t="str">
        <f>'Env. Eng Option'!E32</f>
        <v>Multivariable Calculus</v>
      </c>
      <c r="F32" s="58">
        <f>'Env. Eng Option'!F32</f>
        <v>3</v>
      </c>
      <c r="G32" s="58" t="str">
        <f>'Env. Eng Option'!G32</f>
        <v>F &amp; S</v>
      </c>
      <c r="H32" s="58" t="str">
        <f>'Env. Eng Option'!H32</f>
        <v>Prerequisite: Math 1232</v>
      </c>
      <c r="I32" s="41"/>
      <c r="J32" s="55"/>
      <c r="K32" s="51" t="str">
        <f>IF(I32=0,"",LOOKUP(I32,NOTES!$F$11:$F$22,NOTES!$I$11:$I$22))</f>
        <v/>
      </c>
      <c r="L32" s="145"/>
      <c r="N32" s="6">
        <f t="shared" si="9"/>
        <v>0</v>
      </c>
      <c r="O32" s="6">
        <f t="shared" si="10"/>
        <v>0</v>
      </c>
      <c r="P32" s="6"/>
      <c r="Q32" s="6"/>
    </row>
    <row r="33" spans="1:17" s="54" customFormat="1" ht="30.6" customHeight="1" x14ac:dyDescent="0.3">
      <c r="A33" s="337"/>
      <c r="B33" s="124">
        <f t="shared" si="11"/>
        <v>5</v>
      </c>
      <c r="C33" s="58" t="str">
        <f>'Env. Eng Option'!C33</f>
        <v>Phys 1022</v>
      </c>
      <c r="D33" s="58">
        <f>'Env. Eng Option'!D33</f>
        <v>22</v>
      </c>
      <c r="E33" s="58" t="str">
        <f>'Env. Eng Option'!E33</f>
        <v>University Physics II</v>
      </c>
      <c r="F33" s="58">
        <f>'Env. Eng Option'!F33</f>
        <v>4</v>
      </c>
      <c r="G33" s="58" t="str">
        <f>'Env. Eng Option'!G33</f>
        <v>F &amp; S</v>
      </c>
      <c r="H33" s="58" t="str">
        <f>'Env. Eng Option'!H33</f>
        <v>Prerequisites: PHYS 1021 or PHYS 1025; and MATH 1232. Credit cannot be earned for this course and PHYS 1026.</v>
      </c>
      <c r="I33" s="41"/>
      <c r="J33" s="55"/>
      <c r="K33" s="51" t="str">
        <f>IF(I33=0,"",LOOKUP(I33,NOTES!$F$11:$F$22,NOTES!$I$11:$I$22))</f>
        <v/>
      </c>
      <c r="L33" s="145"/>
      <c r="N33" s="6">
        <f t="shared" si="9"/>
        <v>0</v>
      </c>
      <c r="O33" s="6">
        <f t="shared" si="10"/>
        <v>0</v>
      </c>
      <c r="P33" s="6"/>
      <c r="Q33" s="6"/>
    </row>
    <row r="34" spans="1:17" s="54" customFormat="1" ht="15.6" x14ac:dyDescent="0.3">
      <c r="A34" s="337"/>
      <c r="B34" s="124">
        <f t="shared" si="11"/>
        <v>6</v>
      </c>
      <c r="C34" s="58">
        <f>'Env. Eng Option'!C34</f>
        <v>0</v>
      </c>
      <c r="D34" s="58" t="str">
        <f>'Env. Eng Option'!D34</f>
        <v/>
      </c>
      <c r="E34" s="58" t="str">
        <f>'Env. Eng Option'!E34</f>
        <v/>
      </c>
      <c r="F34" s="58" t="str">
        <f>'Env. Eng Option'!F34</f>
        <v/>
      </c>
      <c r="G34" s="58" t="str">
        <f>'Env. Eng Option'!G34</f>
        <v/>
      </c>
      <c r="H34" s="58" t="str">
        <f>'Env. Eng Option'!H34</f>
        <v/>
      </c>
      <c r="I34" s="41"/>
      <c r="J34" s="55"/>
      <c r="K34" s="51" t="str">
        <f>IF(I34=0,"",LOOKUP(I34,NOTES!$F$11:$F$22,NOTES!$I$11:$I$22))</f>
        <v/>
      </c>
      <c r="L34" s="145"/>
      <c r="N34" s="6">
        <f t="shared" si="9"/>
        <v>0</v>
      </c>
      <c r="O34" s="6">
        <f t="shared" si="10"/>
        <v>0</v>
      </c>
      <c r="P34" s="6"/>
      <c r="Q34" s="6"/>
    </row>
    <row r="35" spans="1:17" s="54" customFormat="1" ht="15.6" x14ac:dyDescent="0.3">
      <c r="A35" s="337"/>
      <c r="B35" s="124">
        <f t="shared" si="11"/>
        <v>7</v>
      </c>
      <c r="C35" s="58">
        <f>'Env. Eng Option'!C35</f>
        <v>0</v>
      </c>
      <c r="D35" s="58" t="str">
        <f>'Env. Eng Option'!D35</f>
        <v/>
      </c>
      <c r="E35" s="58" t="str">
        <f>'Env. Eng Option'!E35</f>
        <v/>
      </c>
      <c r="F35" s="58" t="str">
        <f>'Env. Eng Option'!F35</f>
        <v/>
      </c>
      <c r="G35" s="58" t="str">
        <f>'Env. Eng Option'!G35</f>
        <v/>
      </c>
      <c r="H35" s="58" t="str">
        <f>'Env. Eng Option'!H35</f>
        <v/>
      </c>
      <c r="I35" s="41"/>
      <c r="J35" s="55"/>
      <c r="K35" s="51" t="str">
        <f>IF(I35=0,"",LOOKUP(I35,NOTES!$F$11:$F$22,NOTES!$I$11:$I$22))</f>
        <v/>
      </c>
      <c r="L35" s="145"/>
      <c r="N35" s="6">
        <f t="shared" si="9"/>
        <v>0</v>
      </c>
      <c r="O35" s="6">
        <f t="shared" si="10"/>
        <v>0</v>
      </c>
      <c r="P35" s="6"/>
      <c r="Q35" s="6"/>
    </row>
    <row r="36" spans="1:17" s="54" customFormat="1" ht="16.2" thickBot="1" x14ac:dyDescent="0.35">
      <c r="A36" s="337"/>
      <c r="B36" s="127">
        <f t="shared" si="11"/>
        <v>8</v>
      </c>
      <c r="C36" s="58">
        <f>'Env. Eng Option'!C36</f>
        <v>0</v>
      </c>
      <c r="D36" s="58" t="str">
        <f>'Env. Eng Option'!D36</f>
        <v/>
      </c>
      <c r="E36" s="58" t="str">
        <f>'Env. Eng Option'!E36</f>
        <v/>
      </c>
      <c r="F36" s="58" t="str">
        <f>'Env. Eng Option'!F36</f>
        <v/>
      </c>
      <c r="G36" s="58" t="str">
        <f>'Env. Eng Option'!G36</f>
        <v/>
      </c>
      <c r="H36" s="58" t="str">
        <f>'Env. Eng Option'!H36</f>
        <v/>
      </c>
      <c r="I36" s="42"/>
      <c r="J36" s="56"/>
      <c r="K36" s="51" t="str">
        <f>IF(I36=0,"",LOOKUP(I36,NOTES!$F$11:$F$22,NOTES!$I$11:$I$22))</f>
        <v/>
      </c>
      <c r="L36" s="145"/>
      <c r="N36" s="6">
        <f t="shared" si="9"/>
        <v>0</v>
      </c>
      <c r="O36" s="6">
        <f t="shared" si="10"/>
        <v>0</v>
      </c>
      <c r="P36" s="6"/>
      <c r="Q36" s="6"/>
    </row>
    <row r="37" spans="1:17" s="54" customFormat="1" ht="16.2" thickBot="1" x14ac:dyDescent="0.35">
      <c r="A37" s="337"/>
      <c r="B37" s="122"/>
      <c r="C37" s="123" t="str">
        <f>C28</f>
        <v>Semester</v>
      </c>
      <c r="D37" s="123">
        <f>D28+1</f>
        <v>4</v>
      </c>
      <c r="E37" s="123" t="str">
        <f>E28</f>
        <v>Total Credit Hours</v>
      </c>
      <c r="F37" s="123">
        <f>SUM(F38:F45)</f>
        <v>16</v>
      </c>
      <c r="G37" s="59" t="str">
        <f>G19</f>
        <v>SPRING</v>
      </c>
      <c r="H37" s="59">
        <f>H28+1</f>
        <v>2023</v>
      </c>
      <c r="I37" s="19"/>
      <c r="J37" s="20"/>
      <c r="K37" s="22">
        <f>IF(O37=0,0,ROUND(N37/O37,2))</f>
        <v>0</v>
      </c>
      <c r="L37" s="146"/>
      <c r="N37" s="13">
        <f>SUM(N38:N45)</f>
        <v>0</v>
      </c>
      <c r="O37" s="14">
        <f t="shared" ref="O37" si="12">SUM(O38:O45)</f>
        <v>0</v>
      </c>
      <c r="P37" s="158"/>
      <c r="Q37" s="158"/>
    </row>
    <row r="38" spans="1:17" s="54" customFormat="1" ht="15.6" x14ac:dyDescent="0.3">
      <c r="A38" s="337"/>
      <c r="B38" s="124">
        <v>1</v>
      </c>
      <c r="C38" s="58" t="str">
        <f>'Env. Eng Option'!C38</f>
        <v>ApSc 2058</v>
      </c>
      <c r="D38" s="58" t="str">
        <f>'Env. Eng Option'!D38</f>
        <v>  058</v>
      </c>
      <c r="E38" s="58" t="str">
        <f>'Env. Eng Option'!E38</f>
        <v> Analytical Mechanics II (w 2-hr recitation)</v>
      </c>
      <c r="F38" s="58">
        <f>'Env. Eng Option'!F38</f>
        <v>3</v>
      </c>
      <c r="G38" s="58" t="str">
        <f>'Env. Eng Option'!G38</f>
        <v>F &amp; S</v>
      </c>
      <c r="H38" s="58" t="str">
        <f>'Env. Eng Option'!H38</f>
        <v>Prerequisite: ApSc 2057</v>
      </c>
      <c r="I38" s="41"/>
      <c r="J38" s="55"/>
      <c r="K38" s="50" t="str">
        <f>IF(I38=0,"",LOOKUP(I38,NOTES!$F$11:$F$22,NOTES!$I$11:$I$22))</f>
        <v/>
      </c>
      <c r="L38" s="144"/>
      <c r="N38" s="6">
        <f t="shared" ref="N38:N45" si="13">IF(F38=0,0,IF(I38=0,0,K38*F38))</f>
        <v>0</v>
      </c>
      <c r="O38" s="6">
        <f t="shared" ref="O38:O45" si="14">IF(I38=0,0,F38)</f>
        <v>0</v>
      </c>
      <c r="P38" s="6"/>
      <c r="Q38" s="6"/>
    </row>
    <row r="39" spans="1:17" s="54" customFormat="1" ht="19.2" customHeight="1" x14ac:dyDescent="0.3">
      <c r="A39" s="337"/>
      <c r="B39" s="124">
        <f>B38+1</f>
        <v>2</v>
      </c>
      <c r="C39" s="58" t="str">
        <f>'Env. Eng Option'!C39</f>
        <v>ApSc 3115</v>
      </c>
      <c r="D39" s="58">
        <f>'Env. Eng Option'!D39</f>
        <v>115</v>
      </c>
      <c r="E39" s="58" t="str">
        <f>'Env. Eng Option'!E39</f>
        <v>Engineering Analysis III</v>
      </c>
      <c r="F39" s="58">
        <f>'Env. Eng Option'!F39</f>
        <v>3</v>
      </c>
      <c r="G39" s="58" t="str">
        <f>'Env. Eng Option'!G39</f>
        <v>F &amp; S</v>
      </c>
      <c r="H39" s="58" t="str">
        <f>'Env. Eng Option'!H39</f>
        <v>---</v>
      </c>
      <c r="I39" s="41"/>
      <c r="J39" s="55"/>
      <c r="K39" s="51" t="str">
        <f>IF(I39=0,"",LOOKUP(I39,NOTES!$F$11:$F$22,NOTES!$I$11:$I$22))</f>
        <v/>
      </c>
      <c r="L39" s="145"/>
      <c r="N39" s="6">
        <f t="shared" si="13"/>
        <v>0</v>
      </c>
      <c r="O39" s="6">
        <f t="shared" si="14"/>
        <v>0</v>
      </c>
      <c r="P39" s="6"/>
      <c r="Q39" s="6"/>
    </row>
    <row r="40" spans="1:17" s="54" customFormat="1" ht="15.6" x14ac:dyDescent="0.3">
      <c r="A40" s="337"/>
      <c r="B40" s="124">
        <f t="shared" ref="B40:B42" si="15">B39+1</f>
        <v>3</v>
      </c>
      <c r="C40" s="58" t="str">
        <f>'Env. Eng Option'!C40</f>
        <v>CE 1020</v>
      </c>
      <c r="D40" s="58" t="str">
        <f>'Env. Eng Option'!D40</f>
        <v>---</v>
      </c>
      <c r="E40" s="58" t="str">
        <f>'Env. Eng Option'!E40</f>
        <v>Introduction to a Sustainable World</v>
      </c>
      <c r="F40" s="58">
        <f>'Env. Eng Option'!F40</f>
        <v>1</v>
      </c>
      <c r="G40" s="58" t="str">
        <f>'Env. Eng Option'!G40</f>
        <v>S</v>
      </c>
      <c r="H40" s="58" t="str">
        <f>'Env. Eng Option'!H40</f>
        <v>None</v>
      </c>
      <c r="I40" s="41"/>
      <c r="J40" s="55"/>
      <c r="K40" s="51" t="str">
        <f>IF(I40=0,"",LOOKUP(I40,NOTES!$F$11:$F$22,NOTES!$I$11:$I$22))</f>
        <v/>
      </c>
      <c r="L40" s="145"/>
      <c r="N40" s="6">
        <f t="shared" si="13"/>
        <v>0</v>
      </c>
      <c r="O40" s="6">
        <f t="shared" si="14"/>
        <v>0</v>
      </c>
      <c r="P40" s="6"/>
      <c r="Q40" s="6"/>
    </row>
    <row r="41" spans="1:17" s="54" customFormat="1" ht="17.25" customHeight="1" x14ac:dyDescent="0.3">
      <c r="A41" s="337"/>
      <c r="B41" s="124">
        <f t="shared" si="15"/>
        <v>4</v>
      </c>
      <c r="C41" s="58" t="str">
        <f>'Env. Eng Option'!C41</f>
        <v>CE 2210</v>
      </c>
      <c r="D41" s="58" t="str">
        <f>'Env. Eng Option'!D41</f>
        <v>  117</v>
      </c>
      <c r="E41" s="58" t="str">
        <f>'Env. Eng Option'!E41</f>
        <v> Engineering Computations (w 2-hr recitation)</v>
      </c>
      <c r="F41" s="58">
        <f>'Env. Eng Option'!F41</f>
        <v>3</v>
      </c>
      <c r="G41" s="58" t="str">
        <f>'Env. Eng Option'!G41</f>
        <v>S</v>
      </c>
      <c r="H41" s="58" t="str">
        <f>'Env. Eng Option'!H41</f>
        <v>Prerequisite: ApSc 2113, CSCI 1121</v>
      </c>
      <c r="I41" s="41"/>
      <c r="J41" s="55"/>
      <c r="K41" s="51" t="str">
        <f>IF(I41=0,"",LOOKUP(I41,NOTES!$F$11:$F$22,NOTES!$I$11:$I$22))</f>
        <v/>
      </c>
      <c r="L41" s="145"/>
      <c r="N41" s="6">
        <f t="shared" si="13"/>
        <v>0</v>
      </c>
      <c r="O41" s="6">
        <f t="shared" si="14"/>
        <v>0</v>
      </c>
      <c r="P41" s="6"/>
      <c r="Q41" s="6"/>
    </row>
    <row r="42" spans="1:17" s="54" customFormat="1" ht="31.2" x14ac:dyDescent="0.3">
      <c r="A42" s="337"/>
      <c r="B42" s="124">
        <f t="shared" si="15"/>
        <v>5</v>
      </c>
      <c r="C42" s="58" t="str">
        <f>'Env. Eng Option'!C42</f>
        <v>CE 2220</v>
      </c>
      <c r="D42" s="58" t="str">
        <f>'Env. Eng Option'!D42</f>
        <v>  120</v>
      </c>
      <c r="E42" s="58" t="str">
        <f>'Env. Eng Option'!E42</f>
        <v> Intro to Mechanics of Solids (with Recitation Session)</v>
      </c>
      <c r="F42" s="58">
        <f>'Env. Eng Option'!F42</f>
        <v>3</v>
      </c>
      <c r="G42" s="58" t="str">
        <f>'Env. Eng Option'!G42</f>
        <v>F &amp; S</v>
      </c>
      <c r="H42" s="58" t="str">
        <f>'Env. Eng Option'!H42</f>
        <v>Prerequisite: ApSc 2057, ApSc 2113</v>
      </c>
      <c r="I42" s="41"/>
      <c r="J42" s="55"/>
      <c r="K42" s="51" t="str">
        <f>IF(I42=0,"",LOOKUP(I42,NOTES!$F$11:$F$22,NOTES!$I$11:$I$22))</f>
        <v/>
      </c>
      <c r="L42" s="145"/>
      <c r="N42" s="6">
        <f t="shared" si="13"/>
        <v>0</v>
      </c>
      <c r="O42" s="6">
        <f t="shared" si="14"/>
        <v>0</v>
      </c>
      <c r="P42" s="6"/>
      <c r="Q42" s="6"/>
    </row>
    <row r="43" spans="1:17" s="54" customFormat="1" ht="15.6" x14ac:dyDescent="0.3">
      <c r="A43" s="337"/>
      <c r="B43" s="124">
        <f>B42+1</f>
        <v>6</v>
      </c>
      <c r="C43" s="58" t="str">
        <f>'Env. Eng Option'!C43</f>
        <v>CE 2710</v>
      </c>
      <c r="D43" s="58" t="str">
        <f>'Env. Eng Option'!D43</f>
        <v>  170</v>
      </c>
      <c r="E43" s="58" t="str">
        <f>'Env. Eng Option'!E43</f>
        <v> Intro to Transportation Engine</v>
      </c>
      <c r="F43" s="58">
        <f>'Env. Eng Option'!F43</f>
        <v>3</v>
      </c>
      <c r="G43" s="58" t="str">
        <f>'Env. Eng Option'!G43</f>
        <v>S</v>
      </c>
      <c r="H43" s="58" t="str">
        <f>'Env. Eng Option'!H43</f>
        <v>Prerequisite: Math 2233</v>
      </c>
      <c r="I43" s="41"/>
      <c r="J43" s="55"/>
      <c r="K43" s="51" t="str">
        <f>IF(I43=0,"",LOOKUP(I43,NOTES!$F$11:$F$22,NOTES!$I$11:$I$22))</f>
        <v/>
      </c>
      <c r="L43" s="145"/>
      <c r="N43" s="6">
        <f t="shared" si="13"/>
        <v>0</v>
      </c>
      <c r="O43" s="6">
        <f t="shared" si="14"/>
        <v>0</v>
      </c>
      <c r="P43" s="6"/>
      <c r="Q43" s="6"/>
    </row>
    <row r="44" spans="1:17" s="54" customFormat="1" ht="15.6" x14ac:dyDescent="0.3">
      <c r="A44" s="337"/>
      <c r="B44" s="124">
        <f>B43+1</f>
        <v>7</v>
      </c>
      <c r="C44" s="58">
        <f>'Env. Eng Option'!C44</f>
        <v>0</v>
      </c>
      <c r="D44" s="58" t="str">
        <f>'Env. Eng Option'!D44</f>
        <v/>
      </c>
      <c r="E44" s="58" t="str">
        <f>'Env. Eng Option'!E44</f>
        <v/>
      </c>
      <c r="F44" s="58" t="str">
        <f>'Env. Eng Option'!F44</f>
        <v/>
      </c>
      <c r="G44" s="58" t="str">
        <f>'Env. Eng Option'!G44</f>
        <v/>
      </c>
      <c r="H44" s="58" t="str">
        <f>'Env. Eng Option'!H44</f>
        <v/>
      </c>
      <c r="I44" s="41"/>
      <c r="J44" s="55"/>
      <c r="K44" s="51" t="str">
        <f>IF(I44=0,"",LOOKUP(I44,NOTES!$F$11:$F$22,NOTES!$I$11:$I$22))</f>
        <v/>
      </c>
      <c r="L44" s="145"/>
      <c r="N44" s="6">
        <f t="shared" si="13"/>
        <v>0</v>
      </c>
      <c r="O44" s="6">
        <f t="shared" si="14"/>
        <v>0</v>
      </c>
      <c r="P44" s="6"/>
      <c r="Q44" s="6"/>
    </row>
    <row r="45" spans="1:17" s="54" customFormat="1" ht="16.2" thickBot="1" x14ac:dyDescent="0.35">
      <c r="A45" s="338"/>
      <c r="B45" s="127">
        <f t="shared" ref="B45" si="16">B44+1</f>
        <v>8</v>
      </c>
      <c r="C45" s="58">
        <f>'Env. Eng Option'!C45</f>
        <v>0</v>
      </c>
      <c r="D45" s="58" t="str">
        <f>'Env. Eng Option'!D45</f>
        <v/>
      </c>
      <c r="E45" s="58" t="str">
        <f>'Env. Eng Option'!E45</f>
        <v/>
      </c>
      <c r="F45" s="58" t="str">
        <f>'Env. Eng Option'!F45</f>
        <v/>
      </c>
      <c r="G45" s="58" t="str">
        <f>'Env. Eng Option'!G45</f>
        <v/>
      </c>
      <c r="H45" s="58" t="str">
        <f>'Env. Eng Option'!H45</f>
        <v/>
      </c>
      <c r="I45" s="42"/>
      <c r="J45" s="56"/>
      <c r="K45" s="51" t="str">
        <f>IF(I45=0,"",LOOKUP(I45,NOTES!$F$11:$F$22,NOTES!$I$11:$I$22))</f>
        <v/>
      </c>
      <c r="L45" s="145"/>
      <c r="N45" s="6">
        <f t="shared" si="13"/>
        <v>0</v>
      </c>
      <c r="O45" s="6">
        <f t="shared" si="14"/>
        <v>0</v>
      </c>
      <c r="P45" s="6"/>
      <c r="Q45" s="6"/>
    </row>
    <row r="46" spans="1:17" s="54" customFormat="1" ht="16.2" thickBot="1" x14ac:dyDescent="0.35">
      <c r="A46" s="336" t="s">
        <v>699</v>
      </c>
      <c r="B46" s="122"/>
      <c r="C46" s="123" t="str">
        <f>C37</f>
        <v>Semester</v>
      </c>
      <c r="D46" s="123">
        <f>D37+1</f>
        <v>5</v>
      </c>
      <c r="E46" s="123" t="str">
        <f>E37</f>
        <v>Total Credit Hours</v>
      </c>
      <c r="F46" s="123">
        <f>SUM(F47:F54)</f>
        <v>16</v>
      </c>
      <c r="G46" s="59" t="str">
        <f>G28</f>
        <v>FALL</v>
      </c>
      <c r="H46" s="59">
        <f>H37</f>
        <v>2023</v>
      </c>
      <c r="I46" s="19"/>
      <c r="J46" s="20"/>
      <c r="K46" s="22">
        <f>IF(O46=0,0,ROUND(N46/O46,2))</f>
        <v>0</v>
      </c>
      <c r="L46" s="146"/>
      <c r="N46" s="13">
        <f t="shared" ref="N46:O46" si="17">SUM(N47:N54)</f>
        <v>0</v>
      </c>
      <c r="O46" s="14">
        <f t="shared" si="17"/>
        <v>0</v>
      </c>
      <c r="P46" s="158"/>
      <c r="Q46" s="158"/>
    </row>
    <row r="47" spans="1:17" s="54" customFormat="1" ht="15.6" x14ac:dyDescent="0.3">
      <c r="A47" s="337"/>
      <c r="B47" s="124">
        <v>1</v>
      </c>
      <c r="C47" s="58" t="str">
        <f>'Env. Eng Option'!C47</f>
        <v>CE 3110W</v>
      </c>
      <c r="D47" s="58" t="str">
        <f>'Env. Eng Option'!D47</f>
        <v>  166</v>
      </c>
      <c r="E47" s="58" t="str">
        <f>'Env. Eng Option'!E47</f>
        <v> Materials Engineering</v>
      </c>
      <c r="F47" s="58">
        <f>'Env. Eng Option'!F47</f>
        <v>2</v>
      </c>
      <c r="G47" s="58" t="str">
        <f>'Env. Eng Option'!G47</f>
        <v>F</v>
      </c>
      <c r="H47" s="58" t="str">
        <f>'Env. Eng Option'!H47</f>
        <v xml:space="preserve">Prerequisite: CHEM 1111, CE 2220 </v>
      </c>
      <c r="I47" s="41"/>
      <c r="J47" s="55"/>
      <c r="K47" s="50" t="str">
        <f>IF(I47=0,"",LOOKUP(I47,NOTES!$F$11:$F$22,NOTES!$I$11:$I$22))</f>
        <v/>
      </c>
      <c r="L47" s="144"/>
      <c r="N47" s="6">
        <f t="shared" ref="N47:N54" si="18">IF(F47=0,0,IF(I47=0,0,K47*F47))</f>
        <v>0</v>
      </c>
      <c r="O47" s="6">
        <f t="shared" ref="O47:O54" si="19">IF(I47=0,0,F47)</f>
        <v>0</v>
      </c>
      <c r="P47" s="6"/>
      <c r="Q47" s="6"/>
    </row>
    <row r="48" spans="1:17" s="54" customFormat="1" ht="15.6" x14ac:dyDescent="0.3">
      <c r="A48" s="337"/>
      <c r="B48" s="124">
        <f>B47+1</f>
        <v>2</v>
      </c>
      <c r="C48" s="58" t="str">
        <f>'Env. Eng Option'!C48</f>
        <v>CE 3111W</v>
      </c>
      <c r="D48" s="58" t="str">
        <f>'Env. Eng Option'!D48</f>
        <v>  167W</v>
      </c>
      <c r="E48" s="58" t="str">
        <f>'Env. Eng Option'!E48</f>
        <v> Mechanics of Materials Lab (WID)</v>
      </c>
      <c r="F48" s="58">
        <f>'Env. Eng Option'!F48</f>
        <v>1</v>
      </c>
      <c r="G48" s="58" t="str">
        <f>'Env. Eng Option'!G48</f>
        <v>F</v>
      </c>
      <c r="H48" s="58" t="str">
        <f>'Env. Eng Option'!H48</f>
        <v>Prerequisite or corequisite: CE3110W</v>
      </c>
      <c r="I48" s="41"/>
      <c r="J48" s="55"/>
      <c r="K48" s="51" t="str">
        <f>IF(I48=0,"",LOOKUP(I48,NOTES!$F$11:$F$22,NOTES!$I$11:$I$22))</f>
        <v/>
      </c>
      <c r="L48" s="145"/>
      <c r="N48" s="6">
        <f t="shared" si="18"/>
        <v>0</v>
      </c>
      <c r="O48" s="6">
        <f t="shared" si="19"/>
        <v>0</v>
      </c>
      <c r="P48" s="6"/>
      <c r="Q48" s="6"/>
    </row>
    <row r="49" spans="1:17" s="54" customFormat="1" ht="15.6" x14ac:dyDescent="0.3">
      <c r="A49" s="337"/>
      <c r="B49" s="124">
        <f t="shared" ref="B49:B51" si="20">B48+1</f>
        <v>3</v>
      </c>
      <c r="C49" s="58" t="str">
        <f>'Env. Eng Option'!C49</f>
        <v>CE 3250</v>
      </c>
      <c r="D49" s="58" t="str">
        <f>'Env. Eng Option'!D49</f>
        <v>---</v>
      </c>
      <c r="E49" s="58" t="str">
        <f>'Env. Eng Option'!E49</f>
        <v> Structural Analysis (w 2-hr recitation)</v>
      </c>
      <c r="F49" s="58">
        <f>'Env. Eng Option'!F49</f>
        <v>3</v>
      </c>
      <c r="G49" s="58" t="str">
        <f>'Env. Eng Option'!G49</f>
        <v>S</v>
      </c>
      <c r="H49" s="58" t="str">
        <f>'Env. Eng Option'!H49</f>
        <v>Prerequisite: CE 2210, CE 2220</v>
      </c>
      <c r="I49" s="41"/>
      <c r="J49" s="55"/>
      <c r="K49" s="51" t="str">
        <f>IF(I49=0,"",LOOKUP(I49,NOTES!$F$11:$F$22,NOTES!$I$11:$I$22))</f>
        <v/>
      </c>
      <c r="L49" s="145"/>
      <c r="N49" s="6">
        <f t="shared" si="18"/>
        <v>0</v>
      </c>
      <c r="O49" s="6">
        <f t="shared" si="19"/>
        <v>0</v>
      </c>
      <c r="P49" s="6"/>
      <c r="Q49" s="6"/>
    </row>
    <row r="50" spans="1:17" s="54" customFormat="1" ht="32.4" customHeight="1" x14ac:dyDescent="0.3">
      <c r="A50" s="337"/>
      <c r="B50" s="124">
        <f t="shared" si="20"/>
        <v>4</v>
      </c>
      <c r="C50" s="58" t="str">
        <f>'Env. Eng Option'!C50</f>
        <v>CE 3604</v>
      </c>
      <c r="D50" s="58" t="str">
        <f>'Env. Eng Option'!D50</f>
        <v>  195</v>
      </c>
      <c r="E50" s="58" t="str">
        <f>'Env. Eng Option'!E50</f>
        <v> Physical Hydrology (Cross Listed CE 6604)</v>
      </c>
      <c r="F50" s="58">
        <f>'Env. Eng Option'!F50</f>
        <v>3</v>
      </c>
      <c r="G50" s="58" t="str">
        <f>'Env. Eng Option'!G50</f>
        <v>F</v>
      </c>
      <c r="H50" s="58" t="str">
        <f>'Env. Eng Option'!H50</f>
        <v>Prerequisite: ApSc 3115, CoPrerequisite: MAE 3216
Credit cannot be earned for this course and CE 6604</v>
      </c>
      <c r="I50" s="41"/>
      <c r="J50" s="55"/>
      <c r="K50" s="51" t="str">
        <f>IF(I50=0,"",LOOKUP(I50,NOTES!$F$11:$F$22,NOTES!$I$11:$I$22))</f>
        <v/>
      </c>
      <c r="L50" s="145"/>
      <c r="N50" s="6">
        <f t="shared" si="18"/>
        <v>0</v>
      </c>
      <c r="O50" s="6">
        <f t="shared" si="19"/>
        <v>0</v>
      </c>
      <c r="P50" s="6"/>
      <c r="Q50" s="6"/>
    </row>
    <row r="51" spans="1:17" s="54" customFormat="1" ht="15.6" x14ac:dyDescent="0.3">
      <c r="A51" s="337"/>
      <c r="B51" s="124">
        <f t="shared" si="20"/>
        <v>5</v>
      </c>
      <c r="C51" s="58" t="str">
        <f>'Env. Eng Option'!C51</f>
        <v>H/SS 4</v>
      </c>
      <c r="D51" s="58" t="str">
        <f>'Env. Eng Option'!D51</f>
        <v>---</v>
      </c>
      <c r="E51" s="58" t="str">
        <f>'Env. Eng Option'!E51</f>
        <v>See the H/SS List</v>
      </c>
      <c r="F51" s="58">
        <f>'Env. Eng Option'!F51</f>
        <v>3</v>
      </c>
      <c r="G51" s="58" t="str">
        <f>'Env. Eng Option'!G51</f>
        <v>F &amp; S</v>
      </c>
      <c r="H51" s="58" t="str">
        <f>'Env. Eng Option'!H51</f>
        <v xml:space="preserve"> ---</v>
      </c>
      <c r="I51" s="41"/>
      <c r="J51" s="55"/>
      <c r="K51" s="51" t="str">
        <f>IF(I51=0,"",LOOKUP(I51,NOTES!$F$11:$F$22,NOTES!$I$11:$I$22))</f>
        <v/>
      </c>
      <c r="L51" s="145"/>
      <c r="N51" s="6">
        <f t="shared" si="18"/>
        <v>0</v>
      </c>
      <c r="O51" s="6">
        <f t="shared" si="19"/>
        <v>0</v>
      </c>
      <c r="P51" s="6"/>
      <c r="Q51" s="6"/>
    </row>
    <row r="52" spans="1:17" s="54" customFormat="1" ht="15.6" x14ac:dyDescent="0.3">
      <c r="A52" s="337"/>
      <c r="B52" s="124">
        <f>B51+1</f>
        <v>6</v>
      </c>
      <c r="C52" s="58" t="str">
        <f>'Env. Eng Option'!C52</f>
        <v>MAE 3126</v>
      </c>
      <c r="D52" s="58">
        <f>'Env. Eng Option'!D52</f>
        <v>126</v>
      </c>
      <c r="E52" s="58" t="str">
        <f>'Env. Eng Option'!E52</f>
        <v>Fluid Mechanics</v>
      </c>
      <c r="F52" s="58">
        <f>'Env. Eng Option'!F52</f>
        <v>3</v>
      </c>
      <c r="G52" s="58" t="str">
        <f>'Env. Eng Option'!G52</f>
        <v>F</v>
      </c>
      <c r="H52" s="58" t="str">
        <f>'Env. Eng Option'!H52</f>
        <v>Prerequisite: ApSc 2058</v>
      </c>
      <c r="I52" s="41"/>
      <c r="J52" s="55"/>
      <c r="K52" s="51" t="str">
        <f>IF(I52=0,"",LOOKUP(I52,NOTES!$F$11:$F$22,NOTES!$I$11:$I$22))</f>
        <v/>
      </c>
      <c r="L52" s="145"/>
      <c r="N52" s="6">
        <f t="shared" si="18"/>
        <v>0</v>
      </c>
      <c r="O52" s="6">
        <f t="shared" si="19"/>
        <v>0</v>
      </c>
      <c r="P52" s="6"/>
      <c r="Q52" s="6"/>
    </row>
    <row r="53" spans="1:17" s="54" customFormat="1" ht="15.6" x14ac:dyDescent="0.3">
      <c r="A53" s="337"/>
      <c r="B53" s="124">
        <f>B52+1</f>
        <v>7</v>
      </c>
      <c r="C53" s="58" t="str">
        <f>'Env. Eng Option'!C53</f>
        <v>MAE 3127</v>
      </c>
      <c r="D53" s="58" t="str">
        <f>'Env. Eng Option'!D53</f>
        <v>---</v>
      </c>
      <c r="E53" s="58" t="str">
        <f>'Env. Eng Option'!E53</f>
        <v>Fluid Mechanics Lab</v>
      </c>
      <c r="F53" s="58">
        <f>'Env. Eng Option'!F53</f>
        <v>1</v>
      </c>
      <c r="G53" s="58" t="str">
        <f>'Env. Eng Option'!G53</f>
        <v>F</v>
      </c>
      <c r="H53" s="58" t="str">
        <f>'Env. Eng Option'!H53</f>
        <v>Prerequisites: APSC 2058. Corequisites: MAE 3126.</v>
      </c>
      <c r="I53" s="41"/>
      <c r="J53" s="55"/>
      <c r="K53" s="51" t="str">
        <f>IF(I53=0,"",LOOKUP(I53,NOTES!$F$11:$F$22,NOTES!$I$11:$I$22))</f>
        <v/>
      </c>
      <c r="L53" s="145"/>
      <c r="N53" s="6">
        <f t="shared" si="18"/>
        <v>0</v>
      </c>
      <c r="O53" s="6">
        <f t="shared" si="19"/>
        <v>0</v>
      </c>
      <c r="P53" s="6"/>
      <c r="Q53" s="6"/>
    </row>
    <row r="54" spans="1:17" s="54" customFormat="1" ht="16.2" thickBot="1" x14ac:dyDescent="0.35">
      <c r="A54" s="337"/>
      <c r="B54" s="127">
        <f t="shared" ref="B54" si="21">B53+1</f>
        <v>8</v>
      </c>
      <c r="C54" s="58">
        <f>'Env. Eng Option'!C54</f>
        <v>0</v>
      </c>
      <c r="D54" s="58" t="str">
        <f>'Env. Eng Option'!D54</f>
        <v/>
      </c>
      <c r="E54" s="58" t="str">
        <f>'Env. Eng Option'!E54</f>
        <v/>
      </c>
      <c r="F54" s="58" t="str">
        <f>'Env. Eng Option'!F54</f>
        <v/>
      </c>
      <c r="G54" s="58" t="str">
        <f>'Env. Eng Option'!G54</f>
        <v/>
      </c>
      <c r="H54" s="58" t="str">
        <f>'Env. Eng Option'!H54</f>
        <v/>
      </c>
      <c r="I54" s="42"/>
      <c r="J54" s="56"/>
      <c r="K54" s="51" t="str">
        <f>IF(I54=0,"",LOOKUP(I54,NOTES!$F$11:$F$22,NOTES!$I$11:$I$22))</f>
        <v/>
      </c>
      <c r="L54" s="145"/>
      <c r="N54" s="6">
        <f t="shared" si="18"/>
        <v>0</v>
      </c>
      <c r="O54" s="6">
        <f t="shared" si="19"/>
        <v>0</v>
      </c>
      <c r="P54" s="6"/>
      <c r="Q54" s="6"/>
    </row>
    <row r="55" spans="1:17" s="54" customFormat="1" ht="16.2" thickBot="1" x14ac:dyDescent="0.35">
      <c r="A55" s="337"/>
      <c r="B55" s="122"/>
      <c r="C55" s="123" t="str">
        <f>C46</f>
        <v>Semester</v>
      </c>
      <c r="D55" s="123">
        <f>D46+1</f>
        <v>6</v>
      </c>
      <c r="E55" s="123" t="str">
        <f>E46</f>
        <v>Total Credit Hours</v>
      </c>
      <c r="F55" s="123">
        <f>SUM(F56:F63)</f>
        <v>15</v>
      </c>
      <c r="G55" s="59" t="str">
        <f>G37</f>
        <v>SPRING</v>
      </c>
      <c r="H55" s="59">
        <f>H46+1</f>
        <v>2024</v>
      </c>
      <c r="I55" s="19"/>
      <c r="J55" s="20"/>
      <c r="K55" s="22">
        <f>IF(O55=0,0,ROUND(N55/O55,2))</f>
        <v>0</v>
      </c>
      <c r="L55" s="146"/>
      <c r="N55" s="13">
        <f t="shared" ref="N55:O55" si="22">SUM(N56:N63)</f>
        <v>0</v>
      </c>
      <c r="O55" s="14">
        <f t="shared" si="22"/>
        <v>0</v>
      </c>
      <c r="P55" s="158"/>
      <c r="Q55" s="158"/>
    </row>
    <row r="56" spans="1:17" s="54" customFormat="1" ht="15.6" x14ac:dyDescent="0.3">
      <c r="A56" s="337"/>
      <c r="B56" s="124">
        <v>1</v>
      </c>
      <c r="C56" s="58" t="str">
        <f>'Env. Eng Option'!C56</f>
        <v>CE 3310</v>
      </c>
      <c r="D56" s="58" t="str">
        <f>'Env. Eng Option'!D56</f>
        <v>  192</v>
      </c>
      <c r="E56" s="58" t="str">
        <f>'Env. Eng Option'!E56</f>
        <v> Reinforced Concrete Structures</v>
      </c>
      <c r="F56" s="58">
        <f>'Env. Eng Option'!F56</f>
        <v>3</v>
      </c>
      <c r="G56" s="58" t="str">
        <f>'Env. Eng Option'!G56</f>
        <v>S</v>
      </c>
      <c r="H56" s="58" t="str">
        <f>'Env. Eng Option'!H56</f>
        <v>Prerequisite: CE 3250</v>
      </c>
      <c r="I56" s="41"/>
      <c r="J56" s="55"/>
      <c r="K56" s="50" t="str">
        <f>IF(I56=0,"",LOOKUP(I56,NOTES!$F$11:$F$22,NOTES!$I$11:$I$22))</f>
        <v/>
      </c>
      <c r="L56" s="144"/>
      <c r="N56" s="6">
        <f t="shared" ref="N56:N63" si="23">IF(F56=0,0,IF(I56=0,0,K56*F56))</f>
        <v>0</v>
      </c>
      <c r="O56" s="6">
        <f t="shared" ref="O56:O63" si="24">IF(I56=0,0,F56)</f>
        <v>0</v>
      </c>
      <c r="P56" s="6"/>
      <c r="Q56" s="6"/>
    </row>
    <row r="57" spans="1:17" s="54" customFormat="1" ht="15.6" x14ac:dyDescent="0.3">
      <c r="A57" s="337"/>
      <c r="B57" s="124">
        <f>B56+1</f>
        <v>2</v>
      </c>
      <c r="C57" s="58" t="str">
        <f>'Env. Eng Option'!C57</f>
        <v>CE 3311</v>
      </c>
      <c r="D57" s="58" t="str">
        <f>'Env. Eng Option'!D57</f>
        <v>---</v>
      </c>
      <c r="E57" s="58" t="str">
        <f>'Env. Eng Option'!E57</f>
        <v> Reinforced Concrete Project</v>
      </c>
      <c r="F57" s="58">
        <f>'Env. Eng Option'!F57</f>
        <v>1</v>
      </c>
      <c r="G57" s="58" t="str">
        <f>'Env. Eng Option'!G57</f>
        <v>S</v>
      </c>
      <c r="H57" s="58" t="str">
        <f>'Env. Eng Option'!H57</f>
        <v>Corequisite: CE 3310</v>
      </c>
      <c r="I57" s="41"/>
      <c r="J57" s="55"/>
      <c r="K57" s="51" t="str">
        <f>IF(I57=0,"",LOOKUP(I57,NOTES!$F$11:$F$22,NOTES!$I$11:$I$22))</f>
        <v/>
      </c>
      <c r="L57" s="145"/>
      <c r="N57" s="6">
        <f t="shared" si="23"/>
        <v>0</v>
      </c>
      <c r="O57" s="6">
        <f t="shared" si="24"/>
        <v>0</v>
      </c>
      <c r="P57" s="6"/>
      <c r="Q57" s="6"/>
    </row>
    <row r="58" spans="1:17" s="54" customFormat="1" ht="15.6" x14ac:dyDescent="0.3">
      <c r="A58" s="337"/>
      <c r="B58" s="124">
        <f t="shared" ref="B58:B60" si="25">B57+1</f>
        <v>3</v>
      </c>
      <c r="C58" s="58" t="str">
        <f>'Env. Eng Option'!C58</f>
        <v>CE 3520</v>
      </c>
      <c r="D58" s="58" t="str">
        <f>'Env. Eng Option'!D58</f>
        <v>  194</v>
      </c>
      <c r="E58" s="58" t="str">
        <f>'Env. Eng Option'!E58</f>
        <v> Envir Eng I:Water Resourc&amp;Qual</v>
      </c>
      <c r="F58" s="58">
        <f>'Env. Eng Option'!F58</f>
        <v>3</v>
      </c>
      <c r="G58" s="58" t="str">
        <f>'Env. Eng Option'!G58</f>
        <v>S</v>
      </c>
      <c r="H58" s="58" t="str">
        <f>'Env. Eng Option'!H58</f>
        <v>Prerequisite: CHEM 1111, MAE 3126</v>
      </c>
      <c r="I58" s="41"/>
      <c r="J58" s="55"/>
      <c r="K58" s="51" t="str">
        <f>IF(I58=0,"",LOOKUP(I58,NOTES!$F$11:$F$22,NOTES!$I$11:$I$22))</f>
        <v/>
      </c>
      <c r="L58" s="145"/>
      <c r="N58" s="6">
        <f t="shared" si="23"/>
        <v>0</v>
      </c>
      <c r="O58" s="6">
        <f t="shared" si="24"/>
        <v>0</v>
      </c>
      <c r="P58" s="6"/>
      <c r="Q58" s="6"/>
    </row>
    <row r="59" spans="1:17" s="54" customFormat="1" ht="17.25" customHeight="1" x14ac:dyDescent="0.3">
      <c r="A59" s="337"/>
      <c r="B59" s="124">
        <f t="shared" si="25"/>
        <v>4</v>
      </c>
      <c r="C59" s="58" t="str">
        <f>'Env. Eng Option'!C59</f>
        <v>CE 3521</v>
      </c>
      <c r="D59" s="58" t="str">
        <f>'Env. Eng Option'!D59</f>
        <v>  189</v>
      </c>
      <c r="E59" s="58" t="str">
        <f>'Env. Eng Option'!E59</f>
        <v> Environmental Engineering Lab</v>
      </c>
      <c r="F59" s="58">
        <f>'Env. Eng Option'!F59</f>
        <v>1</v>
      </c>
      <c r="G59" s="58" t="str">
        <f>'Env. Eng Option'!G59</f>
        <v>S</v>
      </c>
      <c r="H59" s="58" t="str">
        <f>'Env. Eng Option'!H59</f>
        <v xml:space="preserve"> Corequisite: CE 3520</v>
      </c>
      <c r="I59" s="41"/>
      <c r="J59" s="55"/>
      <c r="K59" s="51" t="str">
        <f>IF(I59=0,"",LOOKUP(I59,NOTES!$F$11:$F$22,NOTES!$I$11:$I$22))</f>
        <v/>
      </c>
      <c r="L59" s="145"/>
      <c r="N59" s="6">
        <f t="shared" si="23"/>
        <v>0</v>
      </c>
      <c r="O59" s="6">
        <f t="shared" si="24"/>
        <v>0</v>
      </c>
      <c r="P59" s="6"/>
      <c r="Q59" s="6"/>
    </row>
    <row r="60" spans="1:17" s="54" customFormat="1" ht="15.6" x14ac:dyDescent="0.3">
      <c r="A60" s="337"/>
      <c r="B60" s="124">
        <f t="shared" si="25"/>
        <v>5</v>
      </c>
      <c r="C60" s="58" t="str">
        <f>'Env. Eng Option'!C60</f>
        <v>CE 3610</v>
      </c>
      <c r="D60" s="58" t="str">
        <f>'Env. Eng Option'!D60</f>
        <v>  193</v>
      </c>
      <c r="E60" s="58" t="str">
        <f>'Env. Eng Option'!E60</f>
        <v> Hydraulics of Open Channel Flow</v>
      </c>
      <c r="F60" s="58">
        <f>'Env. Eng Option'!F60</f>
        <v>3</v>
      </c>
      <c r="G60" s="58" t="str">
        <f>'Env. Eng Option'!G60</f>
        <v>S</v>
      </c>
      <c r="H60" s="58" t="str">
        <f>'Env. Eng Option'!H60</f>
        <v>Prerequisite: MAE 3126</v>
      </c>
      <c r="I60" s="41"/>
      <c r="J60" s="55"/>
      <c r="K60" s="51" t="str">
        <f>IF(I60=0,"",LOOKUP(I60,NOTES!$F$11:$F$22,NOTES!$I$11:$I$22))</f>
        <v/>
      </c>
      <c r="L60" s="145"/>
      <c r="N60" s="6">
        <f t="shared" si="23"/>
        <v>0</v>
      </c>
      <c r="O60" s="6">
        <f t="shared" si="24"/>
        <v>0</v>
      </c>
      <c r="P60" s="6"/>
      <c r="Q60" s="6"/>
    </row>
    <row r="61" spans="1:17" s="54" customFormat="1" ht="15.6" x14ac:dyDescent="0.3">
      <c r="A61" s="337"/>
      <c r="B61" s="124">
        <f>B60+1</f>
        <v>6</v>
      </c>
      <c r="C61" s="58" t="str">
        <f>'Env. Eng Option'!C61</f>
        <v>CE 3611</v>
      </c>
      <c r="D61" s="58" t="str">
        <f>'Env. Eng Option'!D61</f>
        <v>  188</v>
      </c>
      <c r="E61" s="58" t="str">
        <f>'Env. Eng Option'!E61</f>
        <v> Hydraulics Laboratory</v>
      </c>
      <c r="F61" s="58">
        <f>'Env. Eng Option'!F61</f>
        <v>1</v>
      </c>
      <c r="G61" s="58" t="str">
        <f>'Env. Eng Option'!G61</f>
        <v>S</v>
      </c>
      <c r="H61" s="58" t="str">
        <f>'Env. Eng Option'!H61</f>
        <v>Prerequisite or corequisite: CE 3610</v>
      </c>
      <c r="I61" s="41"/>
      <c r="J61" s="55"/>
      <c r="K61" s="51" t="str">
        <f>IF(I61=0,"",LOOKUP(I61,NOTES!$F$11:$F$22,NOTES!$I$11:$I$22))</f>
        <v/>
      </c>
      <c r="L61" s="145"/>
      <c r="N61" s="6">
        <f t="shared" si="23"/>
        <v>0</v>
      </c>
      <c r="O61" s="6">
        <f t="shared" si="24"/>
        <v>0</v>
      </c>
      <c r="P61" s="6"/>
      <c r="Q61" s="6"/>
    </row>
    <row r="62" spans="1:17" s="54" customFormat="1" ht="15.6" x14ac:dyDescent="0.3">
      <c r="A62" s="337"/>
      <c r="B62" s="124">
        <f>B61+1</f>
        <v>7</v>
      </c>
      <c r="C62" s="58" t="str">
        <f>'Env. Eng Option'!C62</f>
        <v>H/SS 5 - WID</v>
      </c>
      <c r="D62" s="58" t="str">
        <f>'Env. Eng Option'!D62</f>
        <v>---</v>
      </c>
      <c r="E62" s="58" t="str">
        <f>'Env. Eng Option'!E62</f>
        <v>See the H/SS List: Select a WID course</v>
      </c>
      <c r="F62" s="58">
        <f>'Env. Eng Option'!F62</f>
        <v>3</v>
      </c>
      <c r="G62" s="58" t="str">
        <f>'Env. Eng Option'!G62</f>
        <v>F &amp; S</v>
      </c>
      <c r="H62" s="58" t="str">
        <f>'Env. Eng Option'!H62</f>
        <v xml:space="preserve"> ---</v>
      </c>
      <c r="I62" s="41"/>
      <c r="J62" s="55"/>
      <c r="K62" s="51" t="str">
        <f>IF(I62=0,"",LOOKUP(I62,NOTES!$F$11:$F$22,NOTES!$I$11:$I$22))</f>
        <v/>
      </c>
      <c r="L62" s="145"/>
      <c r="N62" s="6">
        <f t="shared" si="23"/>
        <v>0</v>
      </c>
      <c r="O62" s="6">
        <f t="shared" si="24"/>
        <v>0</v>
      </c>
      <c r="P62" s="6"/>
      <c r="Q62" s="6"/>
    </row>
    <row r="63" spans="1:17" s="54" customFormat="1" ht="16.2" thickBot="1" x14ac:dyDescent="0.35">
      <c r="A63" s="338"/>
      <c r="B63" s="127">
        <f t="shared" ref="B63" si="26">B62+1</f>
        <v>8</v>
      </c>
      <c r="C63" s="58">
        <f>'Env. Eng Option'!C63</f>
        <v>0</v>
      </c>
      <c r="D63" s="58" t="str">
        <f>'Env. Eng Option'!D63</f>
        <v/>
      </c>
      <c r="E63" s="58" t="str">
        <f>'Env. Eng Option'!E63</f>
        <v/>
      </c>
      <c r="F63" s="58" t="str">
        <f>'Env. Eng Option'!F63</f>
        <v/>
      </c>
      <c r="G63" s="58" t="str">
        <f>'Env. Eng Option'!G63</f>
        <v/>
      </c>
      <c r="H63" s="58" t="str">
        <f>'Env. Eng Option'!H63</f>
        <v/>
      </c>
      <c r="I63" s="42"/>
      <c r="J63" s="56"/>
      <c r="K63" s="51" t="str">
        <f>IF(I63=0,"",LOOKUP(I63,NOTES!$F$11:$F$22,NOTES!$I$11:$I$22))</f>
        <v/>
      </c>
      <c r="L63" s="145"/>
      <c r="N63" s="6">
        <f t="shared" si="23"/>
        <v>0</v>
      </c>
      <c r="O63" s="6">
        <f t="shared" si="24"/>
        <v>0</v>
      </c>
      <c r="P63" s="6"/>
      <c r="Q63" s="6"/>
    </row>
    <row r="64" spans="1:17" s="54" customFormat="1" ht="16.2" thickBot="1" x14ac:dyDescent="0.35">
      <c r="A64" s="336" t="s">
        <v>700</v>
      </c>
      <c r="B64" s="122"/>
      <c r="C64" s="123" t="str">
        <f>C55</f>
        <v>Semester</v>
      </c>
      <c r="D64" s="123">
        <f>D55+1</f>
        <v>7</v>
      </c>
      <c r="E64" s="123" t="str">
        <f>E55</f>
        <v>Total Credit Hours</v>
      </c>
      <c r="F64" s="123">
        <f>SUM(F65:F72)</f>
        <v>13</v>
      </c>
      <c r="G64" s="59" t="str">
        <f>G46</f>
        <v>FALL</v>
      </c>
      <c r="H64" s="59">
        <f>H55</f>
        <v>2024</v>
      </c>
      <c r="I64" s="19"/>
      <c r="J64" s="20"/>
      <c r="K64" s="22">
        <f>IF(O64=0,0,ROUND(N64/O64,2))</f>
        <v>0</v>
      </c>
      <c r="L64" s="146"/>
      <c r="N64" s="13">
        <f>SUM(N65:N72)-N67</f>
        <v>0</v>
      </c>
      <c r="O64" s="13">
        <f>SUM(O65:O72)-O67</f>
        <v>0</v>
      </c>
      <c r="P64" s="158"/>
      <c r="Q64" s="158"/>
    </row>
    <row r="65" spans="1:17" s="54" customFormat="1" ht="15.6" x14ac:dyDescent="0.3">
      <c r="A65" s="337"/>
      <c r="B65" s="124">
        <v>1</v>
      </c>
      <c r="C65" s="58" t="str">
        <f>'Env. Eng Option'!C65</f>
        <v>CE 4320</v>
      </c>
      <c r="D65" s="58" t="str">
        <f>'Env. Eng Option'!D65</f>
        <v>  191</v>
      </c>
      <c r="E65" s="58" t="str">
        <f>'Env. Eng Option'!E65</f>
        <v> Metal Structures</v>
      </c>
      <c r="F65" s="58">
        <f>'Env. Eng Option'!F65</f>
        <v>3</v>
      </c>
      <c r="G65" s="58" t="str">
        <f>'Env. Eng Option'!G65</f>
        <v>F</v>
      </c>
      <c r="H65" s="58" t="str">
        <f>'Env. Eng Option'!H65</f>
        <v>Prerequisite: CE 3240</v>
      </c>
      <c r="I65" s="41"/>
      <c r="J65" s="55"/>
      <c r="K65" s="50" t="str">
        <f>IF(I65=0,"",LOOKUP(I65,NOTES!$F$11:$F$22,NOTES!$I$11:$I$22))</f>
        <v/>
      </c>
      <c r="L65" s="144"/>
      <c r="N65" s="6">
        <f t="shared" ref="N65" si="27">IF(F65=0,0,IF(I65=0,0,K65*F65))</f>
        <v>0</v>
      </c>
      <c r="O65" s="6">
        <f t="shared" ref="O65" si="28">IF(I65=0,0,F65)</f>
        <v>0</v>
      </c>
      <c r="P65" s="6"/>
      <c r="Q65" s="6"/>
    </row>
    <row r="66" spans="1:17" s="54" customFormat="1" ht="15.6" x14ac:dyDescent="0.3">
      <c r="A66" s="337"/>
      <c r="B66" s="124">
        <f>B65+1</f>
        <v>2</v>
      </c>
      <c r="C66" s="58" t="str">
        <f>'Env. Eng Option'!C66</f>
        <v>CE 4410</v>
      </c>
      <c r="D66" s="58" t="str">
        <f>'Env. Eng Option'!D66</f>
        <v>  168</v>
      </c>
      <c r="E66" s="58" t="str">
        <f>'Env. Eng Option'!E66</f>
        <v> Intro-Geotechnical Engineering</v>
      </c>
      <c r="F66" s="58">
        <f>'Env. Eng Option'!F66</f>
        <v>3</v>
      </c>
      <c r="G66" s="58" t="str">
        <f>'Env. Eng Option'!G66</f>
        <v>F</v>
      </c>
      <c r="H66" s="58" t="str">
        <f>'Env. Eng Option'!H66</f>
        <v>Prerequisites: CE 2220, CHEM 1111 and MAE 3126</v>
      </c>
      <c r="I66" s="41"/>
      <c r="J66" s="55"/>
      <c r="K66" s="51" t="str">
        <f>IF(I66=0,"",LOOKUP(I66,NOTES!$F$11:$F$22,NOTES!$I$11:$I$22))</f>
        <v/>
      </c>
      <c r="L66" s="145"/>
      <c r="N66" s="6">
        <f t="shared" ref="N66:N72" si="29">IF(F66=0,0,IF(I66=0,0,K66*F66))</f>
        <v>0</v>
      </c>
      <c r="O66" s="6">
        <f t="shared" ref="O66:O72" si="30">IF(I66=0,0,F66)</f>
        <v>0</v>
      </c>
      <c r="P66" s="6"/>
      <c r="Q66" s="6"/>
    </row>
    <row r="67" spans="1:17" s="54" customFormat="1" ht="15.6" x14ac:dyDescent="0.3">
      <c r="A67" s="337"/>
      <c r="B67" s="124">
        <f t="shared" ref="B67:B72" si="31">B66+1</f>
        <v>3</v>
      </c>
      <c r="C67" s="58" t="str">
        <f>'Env. Eng Option'!C67</f>
        <v>CE 4411</v>
      </c>
      <c r="D67" s="58" t="str">
        <f>'Env. Eng Option'!D67</f>
        <v>  185</v>
      </c>
      <c r="E67" s="58" t="str">
        <f>'Env. Eng Option'!E67</f>
        <v> Geotechnical Engineering Lab</v>
      </c>
      <c r="F67" s="58">
        <f>'Env. Eng Option'!F67</f>
        <v>1</v>
      </c>
      <c r="G67" s="58" t="str">
        <f>'Env. Eng Option'!G67</f>
        <v>F</v>
      </c>
      <c r="H67" s="58" t="str">
        <f>'Env. Eng Option'!H67</f>
        <v>Prerequisite or corequisite: CE 4410</v>
      </c>
      <c r="I67" s="41"/>
      <c r="J67" s="55"/>
      <c r="K67" s="51" t="str">
        <f>IF(I67=0,"",LOOKUP(I67,NOTES!$F$11:$F$22,NOTES!$I$11:$I$22))</f>
        <v/>
      </c>
      <c r="L67" s="145"/>
      <c r="N67" s="166">
        <f t="shared" si="29"/>
        <v>0</v>
      </c>
      <c r="O67" s="166">
        <f t="shared" si="30"/>
        <v>0</v>
      </c>
      <c r="P67" s="6"/>
      <c r="Q67" s="6"/>
    </row>
    <row r="68" spans="1:17" s="54" customFormat="1" ht="40.799999999999997" customHeight="1" x14ac:dyDescent="0.3">
      <c r="A68" s="337"/>
      <c r="B68" s="124">
        <f t="shared" si="31"/>
        <v>4</v>
      </c>
      <c r="C68" s="58" t="str">
        <f>'Env. Eng Option'!C68</f>
        <v>CE 4530</v>
      </c>
      <c r="D68" s="58" t="str">
        <f>'Env. Eng Option'!D68</f>
        <v>  197</v>
      </c>
      <c r="E68" s="58" t="str">
        <f>'Env. Eng Option'!E68</f>
        <v>Waste Water Treatment Design &amp; Use (Cross Listed CE 6504)</v>
      </c>
      <c r="F68" s="58">
        <f>'Env. Eng Option'!F68</f>
        <v>3</v>
      </c>
      <c r="G68" s="58" t="str">
        <f>'Env. Eng Option'!G68</f>
        <v>F</v>
      </c>
      <c r="H68" s="58" t="str">
        <f>'Env. Eng Option'!H68</f>
        <v>Prerequisites: CE 3520. Credit cannot be earned for this course and CE 6504</v>
      </c>
      <c r="I68" s="41"/>
      <c r="J68" s="55"/>
      <c r="K68" s="51" t="str">
        <f>IF(I68=0,"",LOOKUP(I68,NOTES!$F$11:$F$22,NOTES!$I$11:$I$22))</f>
        <v/>
      </c>
      <c r="L68" s="145"/>
      <c r="N68" s="6">
        <f t="shared" si="29"/>
        <v>0</v>
      </c>
      <c r="O68" s="6">
        <f t="shared" si="30"/>
        <v>0</v>
      </c>
      <c r="P68" s="6"/>
      <c r="Q68" s="6"/>
    </row>
    <row r="69" spans="1:17" s="54" customFormat="1" ht="17.25" customHeight="1" x14ac:dyDescent="0.3">
      <c r="A69" s="337"/>
      <c r="B69" s="124">
        <f t="shared" si="31"/>
        <v>5</v>
      </c>
      <c r="C69" s="58" t="str">
        <f>'Env. Eng Option'!C69</f>
        <v>CE Envi. Eng. Elective</v>
      </c>
      <c r="D69" s="58" t="str">
        <f>'Env. Eng Option'!D69</f>
        <v>---</v>
      </c>
      <c r="E69" s="58" t="str">
        <f>'Env. Eng Option'!E69</f>
        <v>See the CE Eng. Elective List</v>
      </c>
      <c r="F69" s="58">
        <f>'Env. Eng Option'!F69</f>
        <v>3</v>
      </c>
      <c r="G69" s="58" t="str">
        <f>'Env. Eng Option'!G69</f>
        <v>F &amp; S</v>
      </c>
      <c r="H69" s="58" t="str">
        <f>'Env. Eng Option'!H69</f>
        <v xml:space="preserve"> ---</v>
      </c>
      <c r="I69" s="41"/>
      <c r="J69" s="55"/>
      <c r="K69" s="51" t="str">
        <f>IF(I69=0,"",LOOKUP(I69,NOTES!$F$11:$F$22,NOTES!$I$11:$I$22))</f>
        <v/>
      </c>
      <c r="L69" s="145"/>
      <c r="N69" s="6">
        <f t="shared" si="29"/>
        <v>0</v>
      </c>
      <c r="O69" s="6">
        <f t="shared" si="30"/>
        <v>0</v>
      </c>
      <c r="P69" s="6"/>
      <c r="Q69" s="6"/>
    </row>
    <row r="70" spans="1:17" s="54" customFormat="1" ht="15.6" x14ac:dyDescent="0.3">
      <c r="A70" s="337"/>
      <c r="B70" s="124">
        <f t="shared" si="31"/>
        <v>6</v>
      </c>
      <c r="C70" s="58">
        <f>'Env. Eng Option'!C70</f>
        <v>0</v>
      </c>
      <c r="D70" s="58" t="str">
        <f>'Env. Eng Option'!D70</f>
        <v/>
      </c>
      <c r="E70" s="58" t="str">
        <f>'Env. Eng Option'!E70</f>
        <v/>
      </c>
      <c r="F70" s="58" t="str">
        <f>'Env. Eng Option'!F70</f>
        <v/>
      </c>
      <c r="G70" s="58" t="str">
        <f>'Env. Eng Option'!G70</f>
        <v/>
      </c>
      <c r="H70" s="58" t="str">
        <f>'Env. Eng Option'!H70</f>
        <v/>
      </c>
      <c r="I70" s="41"/>
      <c r="J70" s="55"/>
      <c r="K70" s="51" t="str">
        <f>IF(I70=0,"",LOOKUP(I70,NOTES!$F$11:$F$22,NOTES!$I$11:$I$22))</f>
        <v/>
      </c>
      <c r="L70" s="145"/>
      <c r="N70" s="6">
        <f t="shared" si="29"/>
        <v>0</v>
      </c>
      <c r="O70" s="6">
        <f t="shared" si="30"/>
        <v>0</v>
      </c>
      <c r="P70" s="6"/>
      <c r="Q70" s="6"/>
    </row>
    <row r="71" spans="1:17" s="54" customFormat="1" ht="15.6" x14ac:dyDescent="0.3">
      <c r="A71" s="337"/>
      <c r="B71" s="124">
        <f t="shared" si="31"/>
        <v>7</v>
      </c>
      <c r="C71" s="58">
        <f>'Env. Eng Option'!C71</f>
        <v>0</v>
      </c>
      <c r="D71" s="58" t="str">
        <f>'Env. Eng Option'!D71</f>
        <v/>
      </c>
      <c r="E71" s="58" t="str">
        <f>'Env. Eng Option'!E71</f>
        <v/>
      </c>
      <c r="F71" s="58" t="str">
        <f>'Env. Eng Option'!F71</f>
        <v/>
      </c>
      <c r="G71" s="58" t="str">
        <f>'Env. Eng Option'!G71</f>
        <v/>
      </c>
      <c r="H71" s="58" t="str">
        <f>'Env. Eng Option'!H71</f>
        <v/>
      </c>
      <c r="I71" s="41"/>
      <c r="J71" s="55"/>
      <c r="K71" s="51" t="str">
        <f>IF(I71=0,"",LOOKUP(I71,NOTES!$F$11:$F$22,NOTES!$I$11:$I$22))</f>
        <v/>
      </c>
      <c r="L71" s="145"/>
      <c r="N71" s="6">
        <f t="shared" si="29"/>
        <v>0</v>
      </c>
      <c r="O71" s="6">
        <f t="shared" si="30"/>
        <v>0</v>
      </c>
      <c r="P71" s="6"/>
      <c r="Q71" s="6"/>
    </row>
    <row r="72" spans="1:17" s="54" customFormat="1" ht="16.2" thickBot="1" x14ac:dyDescent="0.35">
      <c r="A72" s="337"/>
      <c r="B72" s="124">
        <f t="shared" si="31"/>
        <v>8</v>
      </c>
      <c r="C72" s="58">
        <f>'Env. Eng Option'!C72</f>
        <v>0</v>
      </c>
      <c r="D72" s="58" t="str">
        <f>'Env. Eng Option'!D72</f>
        <v/>
      </c>
      <c r="E72" s="58" t="str">
        <f>'Env. Eng Option'!E72</f>
        <v/>
      </c>
      <c r="F72" s="58" t="str">
        <f>'Env. Eng Option'!F72</f>
        <v/>
      </c>
      <c r="G72" s="58" t="str">
        <f>'Env. Eng Option'!G72</f>
        <v/>
      </c>
      <c r="H72" s="58" t="str">
        <f>'Env. Eng Option'!H72</f>
        <v/>
      </c>
      <c r="I72" s="41"/>
      <c r="J72" s="55"/>
      <c r="K72" s="51" t="str">
        <f>IF(I72=0,"",LOOKUP(I72,NOTES!$F$11:$F$22,NOTES!$I$11:$I$22))</f>
        <v/>
      </c>
      <c r="L72" s="145"/>
      <c r="N72" s="6">
        <f t="shared" si="29"/>
        <v>0</v>
      </c>
      <c r="O72" s="6">
        <f t="shared" si="30"/>
        <v>0</v>
      </c>
      <c r="P72" s="6"/>
      <c r="Q72" s="6"/>
    </row>
    <row r="73" spans="1:17" s="54" customFormat="1" ht="16.2" thickBot="1" x14ac:dyDescent="0.35">
      <c r="A73" s="337"/>
      <c r="B73" s="122"/>
      <c r="C73" s="123" t="str">
        <f>C64</f>
        <v>Semester</v>
      </c>
      <c r="D73" s="123">
        <f>D64+1</f>
        <v>8</v>
      </c>
      <c r="E73" s="123" t="str">
        <f>E64</f>
        <v>Total Credit Hours</v>
      </c>
      <c r="F73" s="123">
        <f>SUM(F74:F81)</f>
        <v>15</v>
      </c>
      <c r="G73" s="59" t="str">
        <f>G55</f>
        <v>SPRING</v>
      </c>
      <c r="H73" s="59">
        <f>H64+1</f>
        <v>2025</v>
      </c>
      <c r="I73" s="19"/>
      <c r="J73" s="20"/>
      <c r="K73" s="61">
        <f>IF(O73=0,0,ROUND(N73/O73,2))</f>
        <v>0</v>
      </c>
      <c r="L73" s="146"/>
      <c r="N73" s="13">
        <f t="shared" ref="N73:O73" si="32">SUM(N74:N81)</f>
        <v>0</v>
      </c>
      <c r="O73" s="14">
        <f t="shared" si="32"/>
        <v>0</v>
      </c>
      <c r="P73" s="158"/>
      <c r="Q73" s="158"/>
    </row>
    <row r="74" spans="1:17" s="54" customFormat="1" ht="31.2" x14ac:dyDescent="0.3">
      <c r="A74" s="337"/>
      <c r="B74" s="124">
        <v>1</v>
      </c>
      <c r="C74" s="58" t="str">
        <f>'Env. Eng Option'!C74</f>
        <v>CE 4721</v>
      </c>
      <c r="D74" s="58" t="str">
        <f>'Env. Eng Option'!D74</f>
        <v>  272</v>
      </c>
      <c r="E74" s="58" t="str">
        <f>'Env. Eng Option'!E74</f>
        <v> Traffic Engin &amp; Highway Safety (Cross listed as CE 6721)</v>
      </c>
      <c r="F74" s="58">
        <f>'Env. Eng Option'!F74</f>
        <v>3</v>
      </c>
      <c r="G74" s="58" t="str">
        <f>'Env. Eng Option'!G74</f>
        <v>F</v>
      </c>
      <c r="H74" s="58" t="str">
        <f>'Env. Eng Option'!H74</f>
        <v>Credit cannot be earned for this course and CE 6721</v>
      </c>
      <c r="I74" s="41"/>
      <c r="J74" s="55"/>
      <c r="K74" s="50" t="str">
        <f>IF(I74=0,"",LOOKUP(I74,NOTES!$F$11:$F$22,NOTES!$I$11:$I$22))</f>
        <v/>
      </c>
      <c r="L74" s="144"/>
      <c r="N74" s="6">
        <f t="shared" ref="N74" si="33">IF(F74=0,0,IF(I74=0,0,K74*F74))</f>
        <v>0</v>
      </c>
      <c r="O74" s="6">
        <f t="shared" ref="O74" si="34">IF(I74=0,0,F74)</f>
        <v>0</v>
      </c>
      <c r="P74" s="6"/>
      <c r="Q74" s="6"/>
    </row>
    <row r="75" spans="1:17" s="54" customFormat="1" ht="46.8" x14ac:dyDescent="0.3">
      <c r="A75" s="337"/>
      <c r="B75" s="124">
        <f>B74+1</f>
        <v>2</v>
      </c>
      <c r="C75" s="58" t="str">
        <f>'Env. Eng Option'!C75</f>
        <v>Eng. Topics in Business &amp; Public Policy</v>
      </c>
      <c r="D75" s="58" t="str">
        <f>'Env. Eng Option'!D75</f>
        <v>---</v>
      </c>
      <c r="E75" s="58" t="str">
        <f>'Env. Eng Option'!E75</f>
        <v>Select one of the following courses: EMSE 6410, EMSE 3820, SUST 2002, PHIL 2281</v>
      </c>
      <c r="F75" s="58">
        <f>'Env. Eng Option'!F75</f>
        <v>3</v>
      </c>
      <c r="G75" s="58" t="str">
        <f>'Env. Eng Option'!G75</f>
        <v>F &amp; S</v>
      </c>
      <c r="H75" s="58" t="str">
        <f>'Env. Eng Option'!H75</f>
        <v xml:space="preserve">See prerequisites of the selected course on the GW bulletin </v>
      </c>
      <c r="I75" s="41"/>
      <c r="J75" s="55"/>
      <c r="K75" s="51" t="str">
        <f>IF(I75=0,"",LOOKUP(I75,NOTES!$F$11:$F$22,NOTES!$I$11:$I$22))</f>
        <v/>
      </c>
      <c r="L75" s="145"/>
      <c r="N75" s="6">
        <f t="shared" ref="N75:N81" si="35">IF(F75=0,0,IF(I75=0,0,K75*F75))</f>
        <v>0</v>
      </c>
      <c r="O75" s="6">
        <f t="shared" ref="O75:O81" si="36">IF(I75=0,0,F75)</f>
        <v>0</v>
      </c>
      <c r="P75" s="6"/>
      <c r="Q75" s="6"/>
    </row>
    <row r="76" spans="1:17" s="54" customFormat="1" ht="15.6" x14ac:dyDescent="0.3">
      <c r="A76" s="337"/>
      <c r="B76" s="124">
        <f t="shared" ref="B76:B78" si="37">B75+1</f>
        <v>3</v>
      </c>
      <c r="C76" s="58" t="str">
        <f>'Env. Eng Option'!C76</f>
        <v>H/SS 6 - PHIL 2135</v>
      </c>
      <c r="D76" s="58" t="str">
        <f>'Env. Eng Option'!D76</f>
        <v>---</v>
      </c>
      <c r="E76" s="58" t="str">
        <f>'Env. Eng Option'!E76</f>
        <v>Ethics in Business and the Professions</v>
      </c>
      <c r="F76" s="58">
        <f>'Env. Eng Option'!F76</f>
        <v>3</v>
      </c>
      <c r="G76" s="58" t="str">
        <f>'Env. Eng Option'!G76</f>
        <v>F &amp; S</v>
      </c>
      <c r="H76" s="58" t="str">
        <f>'Env. Eng Option'!H76</f>
        <v xml:space="preserve"> ---</v>
      </c>
      <c r="I76" s="41"/>
      <c r="J76" s="55"/>
      <c r="K76" s="51" t="str">
        <f>IF(I76=0,"",LOOKUP(I76,NOTES!$F$11:$F$22,NOTES!$I$11:$I$22))</f>
        <v/>
      </c>
      <c r="L76" s="145"/>
      <c r="N76" s="6">
        <f t="shared" si="35"/>
        <v>0</v>
      </c>
      <c r="O76" s="6">
        <f t="shared" si="36"/>
        <v>0</v>
      </c>
      <c r="P76" s="6"/>
      <c r="Q76" s="6"/>
    </row>
    <row r="77" spans="1:17" s="54" customFormat="1" ht="31.2" customHeight="1" x14ac:dyDescent="0.3">
      <c r="A77" s="337"/>
      <c r="B77" s="124">
        <f t="shared" si="37"/>
        <v>4</v>
      </c>
      <c r="C77" s="58" t="str">
        <f>'Env. Eng Option'!C77</f>
        <v>CE Envi. Eng. Elective</v>
      </c>
      <c r="D77" s="58" t="str">
        <f>'Env. Eng Option'!D77</f>
        <v>---</v>
      </c>
      <c r="E77" s="58" t="str">
        <f>'Env. Eng Option'!E77</f>
        <v>See the CE Eng. Elective List</v>
      </c>
      <c r="F77" s="58">
        <f>'Env. Eng Option'!F77</f>
        <v>3</v>
      </c>
      <c r="G77" s="58" t="str">
        <f>'Env. Eng Option'!G77</f>
        <v>F &amp; S</v>
      </c>
      <c r="H77" s="58" t="str">
        <f>'Env. Eng Option'!H77</f>
        <v xml:space="preserve"> ---</v>
      </c>
      <c r="I77" s="41"/>
      <c r="J77" s="55"/>
      <c r="K77" s="51" t="str">
        <f>IF(I77=0,"",LOOKUP(I77,NOTES!$F$11:$F$22,NOTES!$I$11:$I$22))</f>
        <v/>
      </c>
      <c r="L77" s="145"/>
      <c r="N77" s="6">
        <f t="shared" si="35"/>
        <v>0</v>
      </c>
      <c r="O77" s="6">
        <f t="shared" si="36"/>
        <v>0</v>
      </c>
      <c r="P77" s="6"/>
      <c r="Q77" s="6"/>
    </row>
    <row r="78" spans="1:17" s="54" customFormat="1" ht="15.6" x14ac:dyDescent="0.3">
      <c r="A78" s="337"/>
      <c r="B78" s="124">
        <f t="shared" si="37"/>
        <v>5</v>
      </c>
      <c r="C78" s="58">
        <f>'Env. Eng Option'!C78</f>
        <v>0</v>
      </c>
      <c r="D78" s="58" t="str">
        <f>'Env. Eng Option'!D78</f>
        <v/>
      </c>
      <c r="E78" s="58" t="str">
        <f>'Env. Eng Option'!E78</f>
        <v/>
      </c>
      <c r="F78" s="58" t="str">
        <f>'Env. Eng Option'!F78</f>
        <v/>
      </c>
      <c r="G78" s="58" t="str">
        <f>'Env. Eng Option'!G78</f>
        <v/>
      </c>
      <c r="H78" s="58" t="str">
        <f>'Env. Eng Option'!H78</f>
        <v/>
      </c>
      <c r="I78" s="41"/>
      <c r="J78" s="55"/>
      <c r="K78" s="51" t="str">
        <f>IF(I78=0,"",LOOKUP(I78,NOTES!$F$11:$F$22,NOTES!$I$11:$I$22))</f>
        <v/>
      </c>
      <c r="L78" s="145"/>
      <c r="N78" s="6">
        <f t="shared" si="35"/>
        <v>0</v>
      </c>
      <c r="O78" s="6">
        <f t="shared" si="36"/>
        <v>0</v>
      </c>
      <c r="P78" s="6"/>
      <c r="Q78" s="6"/>
    </row>
    <row r="79" spans="1:17" s="54" customFormat="1" ht="15.6" x14ac:dyDescent="0.3">
      <c r="A79" s="337"/>
      <c r="B79" s="124">
        <f>B78+1</f>
        <v>6</v>
      </c>
      <c r="C79" s="58">
        <f>'Env. Eng Option'!C79</f>
        <v>0</v>
      </c>
      <c r="D79" s="58" t="str">
        <f>'Env. Eng Option'!D79</f>
        <v/>
      </c>
      <c r="E79" s="58" t="str">
        <f>'Env. Eng Option'!E79</f>
        <v/>
      </c>
      <c r="F79" s="58" t="str">
        <f>'Env. Eng Option'!F79</f>
        <v/>
      </c>
      <c r="G79" s="58" t="str">
        <f>'Env. Eng Option'!G79</f>
        <v/>
      </c>
      <c r="H79" s="58" t="str">
        <f>'Env. Eng Option'!H79</f>
        <v/>
      </c>
      <c r="I79" s="41"/>
      <c r="J79" s="55"/>
      <c r="K79" s="51" t="str">
        <f>IF(I79=0,"",LOOKUP(I79,NOTES!$F$11:$F$22,NOTES!$I$11:$I$22))</f>
        <v/>
      </c>
      <c r="L79" s="145"/>
      <c r="N79" s="6">
        <f t="shared" si="35"/>
        <v>0</v>
      </c>
      <c r="O79" s="6">
        <f t="shared" si="36"/>
        <v>0</v>
      </c>
      <c r="P79" s="6"/>
      <c r="Q79" s="6"/>
    </row>
    <row r="80" spans="1:17" s="54" customFormat="1" ht="15.6" x14ac:dyDescent="0.3">
      <c r="A80" s="337"/>
      <c r="B80" s="124">
        <f>B79+1</f>
        <v>7</v>
      </c>
      <c r="C80" s="58">
        <f>'Env. Eng Option'!C80</f>
        <v>0</v>
      </c>
      <c r="D80" s="58" t="str">
        <f>'Env. Eng Option'!D80</f>
        <v/>
      </c>
      <c r="E80" s="58" t="str">
        <f>'Env. Eng Option'!E80</f>
        <v/>
      </c>
      <c r="F80" s="58" t="str">
        <f>'Env. Eng Option'!F80</f>
        <v/>
      </c>
      <c r="G80" s="58" t="str">
        <f>'Env. Eng Option'!G80</f>
        <v/>
      </c>
      <c r="H80" s="58" t="str">
        <f>'Env. Eng Option'!H80</f>
        <v/>
      </c>
      <c r="I80" s="41"/>
      <c r="J80" s="55"/>
      <c r="K80" s="51" t="str">
        <f>IF(I80=0,"",LOOKUP(I80,NOTES!$F$11:$F$22,NOTES!$I$11:$I$22))</f>
        <v/>
      </c>
      <c r="L80" s="145"/>
      <c r="N80" s="6">
        <f t="shared" si="35"/>
        <v>0</v>
      </c>
      <c r="O80" s="6">
        <f t="shared" si="36"/>
        <v>0</v>
      </c>
      <c r="P80" s="6"/>
      <c r="Q80" s="6"/>
    </row>
    <row r="81" spans="1:17" s="54" customFormat="1" ht="16.2" thickBot="1" x14ac:dyDescent="0.35">
      <c r="A81" s="338"/>
      <c r="B81" s="127">
        <f t="shared" ref="B81" si="38">B80+1</f>
        <v>8</v>
      </c>
      <c r="C81" s="196" t="s">
        <v>440</v>
      </c>
      <c r="D81" s="196" t="str">
        <f>IF(C81=0,"",LOOKUP($C81,'Course List'!$C$7:$C$1067,'Course List'!D$7:D$1067))</f>
        <v>---</v>
      </c>
      <c r="E81" s="196" t="str">
        <f>IF(C81=0,"",LOOKUP($C81,'Course List'!$C$7:$C$1067,'Course List'!E$7:E$1067))</f>
        <v>CE 6000 &amp; 8000 Level</v>
      </c>
      <c r="F81" s="196">
        <f>IF(C81=0,"",LOOKUP($C81,'Course List'!$C$7:$C$1067,'Course List'!F$7:F$1067))</f>
        <v>3</v>
      </c>
      <c r="G81" s="196" t="str">
        <f>IF(C81=0,"",LOOKUP($C81,'Course List'!$C$7:$C$1067,'Course List'!G$7:G$1067))</f>
        <v>F &amp; S</v>
      </c>
      <c r="H81" s="196" t="str">
        <f>IF(C81=0,"",LOOKUP($C81,'Course List'!$C$7:$C$1067,'Course List'!H$7:H$1067))</f>
        <v xml:space="preserve"> ---</v>
      </c>
      <c r="I81" s="42"/>
      <c r="J81" s="56"/>
      <c r="K81" s="51" t="str">
        <f>IF(I81=0,"",LOOKUP(I81,NOTES!$F$11:$F$22,NOTES!$I$11:$I$22))</f>
        <v/>
      </c>
      <c r="L81" s="149"/>
      <c r="N81" s="6">
        <f t="shared" si="35"/>
        <v>0</v>
      </c>
      <c r="O81" s="6">
        <f t="shared" si="36"/>
        <v>0</v>
      </c>
      <c r="P81" s="6"/>
      <c r="Q81" s="6"/>
    </row>
    <row r="82" spans="1:17" s="54" customFormat="1" ht="16.2" thickBot="1" x14ac:dyDescent="0.35">
      <c r="A82" s="336" t="s">
        <v>918</v>
      </c>
      <c r="B82" s="122"/>
      <c r="C82" s="123" t="str">
        <f>C73</f>
        <v>Semester</v>
      </c>
      <c r="D82" s="123">
        <f>D73+1</f>
        <v>9</v>
      </c>
      <c r="E82" s="123" t="str">
        <f>E73</f>
        <v>Total Credit Hours</v>
      </c>
      <c r="F82" s="123">
        <f>SUM(F83:F90)</f>
        <v>12</v>
      </c>
      <c r="G82" s="59" t="str">
        <f>G64</f>
        <v>FALL</v>
      </c>
      <c r="H82" s="59">
        <f>H73+1</f>
        <v>2026</v>
      </c>
      <c r="I82" s="19"/>
      <c r="J82" s="20"/>
      <c r="K82" s="61">
        <f>IF(O82=0,0,ROUND(N82/O82,2))</f>
        <v>0</v>
      </c>
      <c r="L82" s="150"/>
      <c r="N82" s="13">
        <f t="shared" ref="N82:O82" si="39">SUM(N83:N90)</f>
        <v>0</v>
      </c>
      <c r="O82" s="14">
        <f t="shared" si="39"/>
        <v>0</v>
      </c>
      <c r="P82" s="158"/>
      <c r="Q82" s="158"/>
    </row>
    <row r="83" spans="1:17" s="54" customFormat="1" ht="15.6" x14ac:dyDescent="0.3">
      <c r="A83" s="337"/>
      <c r="B83" s="124">
        <v>1</v>
      </c>
      <c r="C83" s="196" t="s">
        <v>440</v>
      </c>
      <c r="D83" s="196" t="str">
        <f>IF(C83=0,"",LOOKUP($C83,'Course List'!$C$7:$C$1067,'Course List'!D$7:D$1067))</f>
        <v>---</v>
      </c>
      <c r="E83" s="196" t="str">
        <f>IF(C83=0,"",LOOKUP($C83,'Course List'!$C$7:$C$1067,'Course List'!E$7:E$1067))</f>
        <v>CE 6000 &amp; 8000 Level</v>
      </c>
      <c r="F83" s="196">
        <f>IF(C83=0,"",LOOKUP($C83,'Course List'!$C$7:$C$1067,'Course List'!F$7:F$1067))</f>
        <v>3</v>
      </c>
      <c r="G83" s="196" t="str">
        <f>IF(C83=0,"",LOOKUP($C83,'Course List'!$C$7:$C$1067,'Course List'!G$7:G$1067))</f>
        <v>F &amp; S</v>
      </c>
      <c r="H83" s="196" t="str">
        <f>IF(C83=0,"",LOOKUP($C83,'Course List'!$C$7:$C$1067,'Course List'!H$7:H$1067))</f>
        <v xml:space="preserve"> ---</v>
      </c>
      <c r="I83" s="41"/>
      <c r="J83" s="55"/>
      <c r="K83" s="50" t="str">
        <f>IF(I83=0,"",LOOKUP(I83,NOTES!$F$11:$F$22,NOTES!$I$11:$I$22))</f>
        <v/>
      </c>
      <c r="L83" s="144"/>
      <c r="N83" s="6">
        <f t="shared" ref="N83:N90" si="40">IF(F83=0,0,IF(I83=0,0,K83*F83))</f>
        <v>0</v>
      </c>
      <c r="O83" s="6">
        <f t="shared" ref="O83:O90" si="41">IF(I83=0,0,F83)</f>
        <v>0</v>
      </c>
      <c r="P83" s="6"/>
      <c r="Q83" s="6"/>
    </row>
    <row r="84" spans="1:17" s="54" customFormat="1" ht="15.6" x14ac:dyDescent="0.3">
      <c r="A84" s="337"/>
      <c r="B84" s="124">
        <f>B83+1</f>
        <v>2</v>
      </c>
      <c r="C84" s="197" t="s">
        <v>440</v>
      </c>
      <c r="D84" s="196" t="str">
        <f>IF(C84=0,"",LOOKUP($C84,'Course List'!$C$7:$C$1067,'Course List'!D$7:D$1067))</f>
        <v>---</v>
      </c>
      <c r="E84" s="196" t="str">
        <f>IF(C84=0,"",LOOKUP($C84,'Course List'!$C$7:$C$1067,'Course List'!E$7:E$1067))</f>
        <v>CE 6000 &amp; 8000 Level</v>
      </c>
      <c r="F84" s="196">
        <f>IF(C84=0,"",LOOKUP($C84,'Course List'!$C$7:$C$1067,'Course List'!F$7:F$1067))</f>
        <v>3</v>
      </c>
      <c r="G84" s="196" t="str">
        <f>IF(C84=0,"",LOOKUP($C84,'Course List'!$C$7:$C$1067,'Course List'!G$7:G$1067))</f>
        <v>F &amp; S</v>
      </c>
      <c r="H84" s="196" t="str">
        <f>IF(C84=0,"",LOOKUP($C84,'Course List'!$C$7:$C$1067,'Course List'!H$7:H$1067))</f>
        <v xml:space="preserve"> ---</v>
      </c>
      <c r="I84" s="41"/>
      <c r="J84" s="55"/>
      <c r="K84" s="51" t="str">
        <f>IF(I84=0,"",LOOKUP(I84,NOTES!$F$11:$F$22,NOTES!$I$11:$I$22))</f>
        <v/>
      </c>
      <c r="L84" s="145"/>
      <c r="N84" s="6">
        <f t="shared" si="40"/>
        <v>0</v>
      </c>
      <c r="O84" s="6">
        <f t="shared" si="41"/>
        <v>0</v>
      </c>
      <c r="P84" s="6"/>
      <c r="Q84" s="6"/>
    </row>
    <row r="85" spans="1:17" s="54" customFormat="1" ht="15.6" x14ac:dyDescent="0.3">
      <c r="A85" s="337"/>
      <c r="B85" s="124">
        <f t="shared" ref="B85:B87" si="42">B84+1</f>
        <v>3</v>
      </c>
      <c r="C85" s="196" t="s">
        <v>440</v>
      </c>
      <c r="D85" s="196" t="str">
        <f>IF(C85=0,"",LOOKUP($C85,'Course List'!$C$7:$C$1067,'Course List'!D$7:D$1067))</f>
        <v>---</v>
      </c>
      <c r="E85" s="196" t="str">
        <f>IF(C85=0,"",LOOKUP($C85,'Course List'!$C$7:$C$1067,'Course List'!E$7:E$1067))</f>
        <v>CE 6000 &amp; 8000 Level</v>
      </c>
      <c r="F85" s="196">
        <f>IF(C85=0,"",LOOKUP($C85,'Course List'!$C$7:$C$1067,'Course List'!F$7:F$1067))</f>
        <v>3</v>
      </c>
      <c r="G85" s="196" t="str">
        <f>IF(C85=0,"",LOOKUP($C85,'Course List'!$C$7:$C$1067,'Course List'!G$7:G$1067))</f>
        <v>F &amp; S</v>
      </c>
      <c r="H85" s="196" t="str">
        <f>IF(C85=0,"",LOOKUP($C85,'Course List'!$C$7:$C$1067,'Course List'!H$7:H$1067))</f>
        <v xml:space="preserve"> ---</v>
      </c>
      <c r="I85" s="41"/>
      <c r="J85" s="55"/>
      <c r="K85" s="51" t="str">
        <f>IF(I85=0,"",LOOKUP(I85,NOTES!$F$11:$F$22,NOTES!$I$11:$I$22))</f>
        <v/>
      </c>
      <c r="L85" s="145"/>
      <c r="N85" s="6">
        <f t="shared" si="40"/>
        <v>0</v>
      </c>
      <c r="O85" s="6">
        <f t="shared" si="41"/>
        <v>0</v>
      </c>
      <c r="P85" s="6"/>
      <c r="Q85" s="6"/>
    </row>
    <row r="86" spans="1:17" s="54" customFormat="1" ht="17.25" customHeight="1" x14ac:dyDescent="0.3">
      <c r="A86" s="337"/>
      <c r="B86" s="124">
        <f t="shared" si="42"/>
        <v>4</v>
      </c>
      <c r="C86" s="196" t="s">
        <v>440</v>
      </c>
      <c r="D86" s="196" t="str">
        <f>IF(C86=0,"",LOOKUP($C86,'Course List'!$C$7:$C$1067,'Course List'!D$7:D$1067))</f>
        <v>---</v>
      </c>
      <c r="E86" s="196" t="str">
        <f>IF(C86=0,"",LOOKUP($C86,'Course List'!$C$7:$C$1067,'Course List'!E$7:E$1067))</f>
        <v>CE 6000 &amp; 8000 Level</v>
      </c>
      <c r="F86" s="196">
        <f>IF(C86=0,"",LOOKUP($C86,'Course List'!$C$7:$C$1067,'Course List'!F$7:F$1067))</f>
        <v>3</v>
      </c>
      <c r="G86" s="196" t="str">
        <f>IF(C86=0,"",LOOKUP($C86,'Course List'!$C$7:$C$1067,'Course List'!G$7:G$1067))</f>
        <v>F &amp; S</v>
      </c>
      <c r="H86" s="196" t="str">
        <f>IF(C86=0,"",LOOKUP($C86,'Course List'!$C$7:$C$1067,'Course List'!H$7:H$1067))</f>
        <v xml:space="preserve"> ---</v>
      </c>
      <c r="I86" s="41"/>
      <c r="J86" s="55"/>
      <c r="K86" s="51" t="str">
        <f>IF(I86=0,"",LOOKUP(I86,NOTES!$F$11:$F$22,NOTES!$I$11:$I$22))</f>
        <v/>
      </c>
      <c r="L86" s="145"/>
      <c r="N86" s="6">
        <f t="shared" si="40"/>
        <v>0</v>
      </c>
      <c r="O86" s="6">
        <f t="shared" si="41"/>
        <v>0</v>
      </c>
      <c r="P86" s="6"/>
      <c r="Q86" s="6"/>
    </row>
    <row r="87" spans="1:17" s="54" customFormat="1" ht="15.6" x14ac:dyDescent="0.3">
      <c r="A87" s="337"/>
      <c r="B87" s="124">
        <f t="shared" si="42"/>
        <v>5</v>
      </c>
      <c r="C87" s="41">
        <v>0</v>
      </c>
      <c r="D87" s="41" t="str">
        <f>IF(C87=0,"",LOOKUP($C87,'Course List'!$C$7:$C$1067,'Course List'!D$7:D$1067))</f>
        <v/>
      </c>
      <c r="E87" s="41" t="str">
        <f>IF(C87=0,"",LOOKUP($C87,'Course List'!$C$7:$C$1067,'Course List'!E$7:E$1067))</f>
        <v/>
      </c>
      <c r="F87" s="41" t="str">
        <f>IF(C87=0,"",LOOKUP($C87,'Course List'!$C$7:$C$1067,'Course List'!F$7:F$1067))</f>
        <v/>
      </c>
      <c r="G87" s="41" t="str">
        <f>IF(C87=0,"",LOOKUP($C87,'Course List'!$C$7:$C$1067,'Course List'!G$7:G$1067))</f>
        <v/>
      </c>
      <c r="H87" s="41" t="str">
        <f>IF(C87=0,"",LOOKUP($C87,'Course List'!$C$7:$C$1067,'Course List'!H$7:H$1067))</f>
        <v/>
      </c>
      <c r="I87" s="41"/>
      <c r="J87" s="55"/>
      <c r="K87" s="51" t="str">
        <f>IF(I87=0,"",LOOKUP(I87,NOTES!$F$11:$F$22,NOTES!$I$11:$I$22))</f>
        <v/>
      </c>
      <c r="L87" s="145"/>
      <c r="N87" s="6">
        <f t="shared" si="40"/>
        <v>0</v>
      </c>
      <c r="O87" s="6">
        <f t="shared" si="41"/>
        <v>0</v>
      </c>
      <c r="P87" s="6"/>
      <c r="Q87" s="6"/>
    </row>
    <row r="88" spans="1:17" s="54" customFormat="1" ht="15.6" x14ac:dyDescent="0.3">
      <c r="A88" s="337"/>
      <c r="B88" s="124">
        <f>B87+1</f>
        <v>6</v>
      </c>
      <c r="C88" s="41">
        <v>0</v>
      </c>
      <c r="D88" s="41" t="str">
        <f>IF(C88=0,"",LOOKUP($C88,'Course List'!$C$7:$C$1067,'Course List'!D$7:D$1067))</f>
        <v/>
      </c>
      <c r="E88" s="41" t="str">
        <f>IF(C88=0,"",LOOKUP($C88,'Course List'!$C$7:$C$1067,'Course List'!E$7:E$1067))</f>
        <v/>
      </c>
      <c r="F88" s="41" t="str">
        <f>IF(C88=0,"",LOOKUP($C88,'Course List'!$C$7:$C$1067,'Course List'!F$7:F$1067))</f>
        <v/>
      </c>
      <c r="G88" s="41" t="str">
        <f>IF(C88=0,"",LOOKUP($C88,'Course List'!$C$7:$C$1067,'Course List'!G$7:G$1067))</f>
        <v/>
      </c>
      <c r="H88" s="41" t="str">
        <f>IF(C88=0,"",LOOKUP($C88,'Course List'!$C$7:$C$1067,'Course List'!H$7:H$1067))</f>
        <v/>
      </c>
      <c r="I88" s="41"/>
      <c r="J88" s="55"/>
      <c r="K88" s="51" t="str">
        <f>IF(I88=0,"",LOOKUP(I88,NOTES!$F$11:$F$22,NOTES!$I$11:$I$22))</f>
        <v/>
      </c>
      <c r="L88" s="145"/>
      <c r="N88" s="6">
        <f t="shared" si="40"/>
        <v>0</v>
      </c>
      <c r="O88" s="6">
        <f t="shared" si="41"/>
        <v>0</v>
      </c>
      <c r="P88" s="6"/>
      <c r="Q88" s="6"/>
    </row>
    <row r="89" spans="1:17" s="54" customFormat="1" ht="15.6" x14ac:dyDescent="0.3">
      <c r="A89" s="337"/>
      <c r="B89" s="124">
        <f>B88+1</f>
        <v>7</v>
      </c>
      <c r="C89" s="41">
        <v>0</v>
      </c>
      <c r="D89" s="41" t="str">
        <f>IF(C89=0,"",LOOKUP($C89,'Course List'!$C$7:$C$1067,'Course List'!D$7:D$1067))</f>
        <v/>
      </c>
      <c r="E89" s="41" t="str">
        <f>IF(C89=0,"",LOOKUP($C89,'Course List'!$C$7:$C$1067,'Course List'!E$7:E$1067))</f>
        <v/>
      </c>
      <c r="F89" s="41" t="str">
        <f>IF(C89=0,"",LOOKUP($C89,'Course List'!$C$7:$C$1067,'Course List'!F$7:F$1067))</f>
        <v/>
      </c>
      <c r="G89" s="41" t="str">
        <f>IF(C89=0,"",LOOKUP($C89,'Course List'!$C$7:$C$1067,'Course List'!G$7:G$1067))</f>
        <v/>
      </c>
      <c r="H89" s="41" t="str">
        <f>IF(C89=0,"",LOOKUP($C89,'Course List'!$C$7:$C$1067,'Course List'!H$7:H$1067))</f>
        <v/>
      </c>
      <c r="I89" s="41"/>
      <c r="J89" s="55"/>
      <c r="K89" s="51" t="str">
        <f>IF(I89=0,"",LOOKUP(I89,NOTES!$F$11:$F$22,NOTES!$I$11:$I$22))</f>
        <v/>
      </c>
      <c r="L89" s="145"/>
      <c r="N89" s="6">
        <f t="shared" si="40"/>
        <v>0</v>
      </c>
      <c r="O89" s="6">
        <f t="shared" si="41"/>
        <v>0</v>
      </c>
      <c r="P89" s="6"/>
      <c r="Q89" s="6"/>
    </row>
    <row r="90" spans="1:17" s="54" customFormat="1" ht="16.2" thickBot="1" x14ac:dyDescent="0.35">
      <c r="A90" s="337"/>
      <c r="B90" s="127">
        <f t="shared" ref="B90" si="43">B89+1</f>
        <v>8</v>
      </c>
      <c r="C90" s="42">
        <v>0</v>
      </c>
      <c r="D90" s="42" t="str">
        <f>IF(C90=0,"",LOOKUP($C90,'Course List'!$C$7:$C$1067,'Course List'!D$7:D$1067))</f>
        <v/>
      </c>
      <c r="E90" s="42" t="str">
        <f>IF(C90=0,"",LOOKUP($C90,'Course List'!$C$7:$C$1067,'Course List'!E$7:E$1067))</f>
        <v/>
      </c>
      <c r="F90" s="42" t="str">
        <f>IF(C90=0,"",LOOKUP($C90,'Course List'!$C$7:$C$1067,'Course List'!F$7:F$1067))</f>
        <v/>
      </c>
      <c r="G90" s="42" t="str">
        <f>IF(C90=0,"",LOOKUP($C90,'Course List'!$C$7:$C$1067,'Course List'!G$7:G$1067))</f>
        <v/>
      </c>
      <c r="H90" s="42" t="str">
        <f>IF(C90=0,"",LOOKUP($C90,'Course List'!$C$7:$C$1067,'Course List'!H$7:H$1067))</f>
        <v/>
      </c>
      <c r="I90" s="42"/>
      <c r="J90" s="56"/>
      <c r="K90" s="51" t="str">
        <f>IF(I90=0,"",LOOKUP(I90,NOTES!$F$11:$F$22,NOTES!$I$11:$I$22))</f>
        <v/>
      </c>
      <c r="L90" s="147"/>
      <c r="N90" s="6">
        <f t="shared" si="40"/>
        <v>0</v>
      </c>
      <c r="O90" s="6">
        <f t="shared" si="41"/>
        <v>0</v>
      </c>
      <c r="P90" s="6"/>
      <c r="Q90" s="6"/>
    </row>
    <row r="91" spans="1:17" s="54" customFormat="1" ht="16.2" thickBot="1" x14ac:dyDescent="0.35">
      <c r="A91" s="337"/>
      <c r="B91" s="122"/>
      <c r="C91" s="123" t="str">
        <f>C82</f>
        <v>Semester</v>
      </c>
      <c r="D91" s="123">
        <f>D82+1</f>
        <v>10</v>
      </c>
      <c r="E91" s="123" t="str">
        <f>E82</f>
        <v>Total Credit Hours</v>
      </c>
      <c r="F91" s="123">
        <f>SUM(F92:F99)</f>
        <v>12</v>
      </c>
      <c r="G91" s="59" t="str">
        <f>G73</f>
        <v>SPRING</v>
      </c>
      <c r="H91" s="59">
        <f>H82+1</f>
        <v>2027</v>
      </c>
      <c r="I91" s="19"/>
      <c r="J91" s="20"/>
      <c r="K91" s="61">
        <f>IF(O91=0,0,ROUND(N91/O91,2))</f>
        <v>0</v>
      </c>
      <c r="L91" s="150"/>
      <c r="N91" s="13">
        <f>SUM(N92:N99)</f>
        <v>0</v>
      </c>
      <c r="O91" s="14">
        <f t="shared" ref="O91" si="44">SUM(O92:O99)</f>
        <v>0</v>
      </c>
      <c r="P91" s="158"/>
      <c r="Q91" s="158"/>
    </row>
    <row r="92" spans="1:17" s="54" customFormat="1" ht="15.6" x14ac:dyDescent="0.3">
      <c r="A92" s="337"/>
      <c r="B92" s="124">
        <v>1</v>
      </c>
      <c r="C92" s="196" t="s">
        <v>440</v>
      </c>
      <c r="D92" s="196" t="str">
        <f>IF(C92=0,"",LOOKUP($C92,'Course List'!$C$7:$C$1067,'Course List'!D$7:D$1067))</f>
        <v>---</v>
      </c>
      <c r="E92" s="196" t="str">
        <f>IF(C92=0,"",LOOKUP($C92,'Course List'!$C$7:$C$1067,'Course List'!E$7:E$1067))</f>
        <v>CE 6000 &amp; 8000 Level</v>
      </c>
      <c r="F92" s="196">
        <f>IF(C92=0,"",LOOKUP($C92,'Course List'!$C$7:$C$1067,'Course List'!F$7:F$1067))</f>
        <v>3</v>
      </c>
      <c r="G92" s="196" t="str">
        <f>IF(C92=0,"",LOOKUP($C92,'Course List'!$C$7:$C$1067,'Course List'!G$7:G$1067))</f>
        <v>F &amp; S</v>
      </c>
      <c r="H92" s="196" t="str">
        <f>IF(C92=0,"",LOOKUP($C92,'Course List'!$C$7:$C$1067,'Course List'!H$7:H$1067))</f>
        <v xml:space="preserve"> ---</v>
      </c>
      <c r="I92" s="41"/>
      <c r="J92" s="55"/>
      <c r="K92" s="50" t="str">
        <f>IF(I92=0,"",LOOKUP(I92,NOTES!$F$11:$F$22,NOTES!$I$11:$I$22))</f>
        <v/>
      </c>
      <c r="L92" s="144"/>
      <c r="N92" s="6">
        <f t="shared" ref="N92:N99" si="45">IF(F92=0,0,IF(I92=0,0,K92*F92))</f>
        <v>0</v>
      </c>
      <c r="O92" s="6">
        <f t="shared" ref="O92:O99" si="46">IF(I92=0,0,F92)</f>
        <v>0</v>
      </c>
      <c r="P92" s="6"/>
      <c r="Q92" s="6"/>
    </row>
    <row r="93" spans="1:17" s="54" customFormat="1" ht="15.6" x14ac:dyDescent="0.3">
      <c r="A93" s="337"/>
      <c r="B93" s="124">
        <f>B92+1</f>
        <v>2</v>
      </c>
      <c r="C93" s="197" t="s">
        <v>440</v>
      </c>
      <c r="D93" s="196" t="str">
        <f>IF(C93=0,"",LOOKUP($C93,'Course List'!$C$7:$C$1067,'Course List'!D$7:D$1067))</f>
        <v>---</v>
      </c>
      <c r="E93" s="196" t="str">
        <f>IF(C93=0,"",LOOKUP($C93,'Course List'!$C$7:$C$1067,'Course List'!E$7:E$1067))</f>
        <v>CE 6000 &amp; 8000 Level</v>
      </c>
      <c r="F93" s="196">
        <f>IF(C93=0,"",LOOKUP($C93,'Course List'!$C$7:$C$1067,'Course List'!F$7:F$1067))</f>
        <v>3</v>
      </c>
      <c r="G93" s="196" t="str">
        <f>IF(C93=0,"",LOOKUP($C93,'Course List'!$C$7:$C$1067,'Course List'!G$7:G$1067))</f>
        <v>F &amp; S</v>
      </c>
      <c r="H93" s="196" t="str">
        <f>IF(C93=0,"",LOOKUP($C93,'Course List'!$C$7:$C$1067,'Course List'!H$7:H$1067))</f>
        <v xml:space="preserve"> ---</v>
      </c>
      <c r="I93" s="41"/>
      <c r="J93" s="55"/>
      <c r="K93" s="51" t="str">
        <f>IF(I93=0,"",LOOKUP(I93,NOTES!$F$11:$F$22,NOTES!$I$11:$I$22))</f>
        <v/>
      </c>
      <c r="L93" s="145"/>
      <c r="N93" s="6">
        <f t="shared" si="45"/>
        <v>0</v>
      </c>
      <c r="O93" s="6">
        <f t="shared" si="46"/>
        <v>0</v>
      </c>
      <c r="P93" s="6"/>
      <c r="Q93" s="6"/>
    </row>
    <row r="94" spans="1:17" s="54" customFormat="1" ht="15.6" x14ac:dyDescent="0.3">
      <c r="A94" s="337"/>
      <c r="B94" s="124">
        <f t="shared" ref="B94:B96" si="47">B93+1</f>
        <v>3</v>
      </c>
      <c r="C94" s="196" t="s">
        <v>440</v>
      </c>
      <c r="D94" s="196" t="str">
        <f>IF(C94=0,"",LOOKUP($C94,'Course List'!$C$7:$C$1067,'Course List'!D$7:D$1067))</f>
        <v>---</v>
      </c>
      <c r="E94" s="196" t="str">
        <f>IF(C94=0,"",LOOKUP($C94,'Course List'!$C$7:$C$1067,'Course List'!E$7:E$1067))</f>
        <v>CE 6000 &amp; 8000 Level</v>
      </c>
      <c r="F94" s="196">
        <f>IF(C94=0,"",LOOKUP($C94,'Course List'!$C$7:$C$1067,'Course List'!F$7:F$1067))</f>
        <v>3</v>
      </c>
      <c r="G94" s="196" t="str">
        <f>IF(C94=0,"",LOOKUP($C94,'Course List'!$C$7:$C$1067,'Course List'!G$7:G$1067))</f>
        <v>F &amp; S</v>
      </c>
      <c r="H94" s="196" t="str">
        <f>IF(C94=0,"",LOOKUP($C94,'Course List'!$C$7:$C$1067,'Course List'!H$7:H$1067))</f>
        <v xml:space="preserve"> ---</v>
      </c>
      <c r="I94" s="41"/>
      <c r="J94" s="55"/>
      <c r="K94" s="51" t="str">
        <f>IF(I94=0,"",LOOKUP(I94,NOTES!$F$11:$F$22,NOTES!$I$11:$I$22))</f>
        <v/>
      </c>
      <c r="L94" s="145"/>
      <c r="N94" s="6">
        <f t="shared" si="45"/>
        <v>0</v>
      </c>
      <c r="O94" s="6">
        <f t="shared" si="46"/>
        <v>0</v>
      </c>
      <c r="P94" s="6"/>
      <c r="Q94" s="6"/>
    </row>
    <row r="95" spans="1:17" s="54" customFormat="1" ht="17.25" customHeight="1" x14ac:dyDescent="0.3">
      <c r="A95" s="337"/>
      <c r="B95" s="124">
        <f t="shared" si="47"/>
        <v>4</v>
      </c>
      <c r="C95" s="196" t="s">
        <v>440</v>
      </c>
      <c r="D95" s="196" t="str">
        <f>IF(C95=0,"",LOOKUP($C95,'Course List'!$C$7:$C$1067,'Course List'!D$7:D$1067))</f>
        <v>---</v>
      </c>
      <c r="E95" s="196" t="str">
        <f>IF(C95=0,"",LOOKUP($C95,'Course List'!$C$7:$C$1067,'Course List'!E$7:E$1067))</f>
        <v>CE 6000 &amp; 8000 Level</v>
      </c>
      <c r="F95" s="196">
        <f>IF(C95=0,"",LOOKUP($C95,'Course List'!$C$7:$C$1067,'Course List'!F$7:F$1067))</f>
        <v>3</v>
      </c>
      <c r="G95" s="196" t="str">
        <f>IF(C95=0,"",LOOKUP($C95,'Course List'!$C$7:$C$1067,'Course List'!G$7:G$1067))</f>
        <v>F &amp; S</v>
      </c>
      <c r="H95" s="196" t="str">
        <f>IF(C95=0,"",LOOKUP($C95,'Course List'!$C$7:$C$1067,'Course List'!H$7:H$1067))</f>
        <v xml:space="preserve"> ---</v>
      </c>
      <c r="I95" s="41"/>
      <c r="J95" s="55"/>
      <c r="K95" s="51" t="str">
        <f>IF(I95=0,"",LOOKUP(I95,NOTES!$F$11:$F$22,NOTES!$I$11:$I$22))</f>
        <v/>
      </c>
      <c r="L95" s="145"/>
      <c r="N95" s="6">
        <f t="shared" si="45"/>
        <v>0</v>
      </c>
      <c r="O95" s="6">
        <f t="shared" si="46"/>
        <v>0</v>
      </c>
      <c r="P95" s="6"/>
      <c r="Q95" s="6"/>
    </row>
    <row r="96" spans="1:17" s="54" customFormat="1" ht="15.6" x14ac:dyDescent="0.3">
      <c r="A96" s="337"/>
      <c r="B96" s="124">
        <f t="shared" si="47"/>
        <v>5</v>
      </c>
      <c r="C96" s="41">
        <v>0</v>
      </c>
      <c r="D96" s="41" t="str">
        <f>IF(C96=0,"",LOOKUP($C96,'Course List'!$C$7:$C$1067,'Course List'!D$7:D$1067))</f>
        <v/>
      </c>
      <c r="E96" s="41" t="str">
        <f>IF(C96=0,"",LOOKUP($C96,'Course List'!$C$7:$C$1067,'Course List'!E$7:E$1067))</f>
        <v/>
      </c>
      <c r="F96" s="41" t="str">
        <f>IF(C96=0,"",LOOKUP($C96,'Course List'!$C$7:$C$1067,'Course List'!F$7:F$1067))</f>
        <v/>
      </c>
      <c r="G96" s="41" t="str">
        <f>IF(C96=0,"",LOOKUP($C96,'Course List'!$C$7:$C$1067,'Course List'!G$7:G$1067))</f>
        <v/>
      </c>
      <c r="H96" s="41" t="str">
        <f>IF(C96=0,"",LOOKUP($C96,'Course List'!$C$7:$C$1067,'Course List'!H$7:H$1067))</f>
        <v/>
      </c>
      <c r="I96" s="41"/>
      <c r="J96" s="55"/>
      <c r="K96" s="51" t="str">
        <f>IF(I96=0,"",LOOKUP(I96,NOTES!$F$11:$F$22,NOTES!$I$11:$I$22))</f>
        <v/>
      </c>
      <c r="L96" s="145"/>
      <c r="N96" s="6">
        <f t="shared" si="45"/>
        <v>0</v>
      </c>
      <c r="O96" s="6">
        <f t="shared" si="46"/>
        <v>0</v>
      </c>
      <c r="P96" s="6"/>
      <c r="Q96" s="6"/>
    </row>
    <row r="97" spans="1:25" s="54" customFormat="1" ht="15.6" x14ac:dyDescent="0.3">
      <c r="A97" s="337"/>
      <c r="B97" s="124">
        <f>B96+1</f>
        <v>6</v>
      </c>
      <c r="C97" s="41">
        <v>0</v>
      </c>
      <c r="D97" s="41" t="str">
        <f>IF(C97=0,"",LOOKUP($C97,'Course List'!$C$7:$C$1067,'Course List'!D$7:D$1067))</f>
        <v/>
      </c>
      <c r="E97" s="41" t="str">
        <f>IF(C97=0,"",LOOKUP($C97,'Course List'!$C$7:$C$1067,'Course List'!E$7:E$1067))</f>
        <v/>
      </c>
      <c r="F97" s="41" t="str">
        <f>IF(C97=0,"",LOOKUP($C97,'Course List'!$C$7:$C$1067,'Course List'!F$7:F$1067))</f>
        <v/>
      </c>
      <c r="G97" s="41" t="str">
        <f>IF(C97=0,"",LOOKUP($C97,'Course List'!$C$7:$C$1067,'Course List'!G$7:G$1067))</f>
        <v/>
      </c>
      <c r="H97" s="41" t="str">
        <f>IF(C97=0,"",LOOKUP($C97,'Course List'!$C$7:$C$1067,'Course List'!H$7:H$1067))</f>
        <v/>
      </c>
      <c r="I97" s="41"/>
      <c r="J97" s="55"/>
      <c r="K97" s="51" t="str">
        <f>IF(I97=0,"",LOOKUP(I97,NOTES!$F$11:$F$22,NOTES!$I$11:$I$22))</f>
        <v/>
      </c>
      <c r="L97" s="145"/>
      <c r="N97" s="6">
        <f t="shared" si="45"/>
        <v>0</v>
      </c>
      <c r="O97" s="6">
        <f t="shared" si="46"/>
        <v>0</v>
      </c>
      <c r="P97" s="6"/>
      <c r="Q97" s="6"/>
    </row>
    <row r="98" spans="1:25" s="54" customFormat="1" ht="15.6" x14ac:dyDescent="0.3">
      <c r="A98" s="337"/>
      <c r="B98" s="124">
        <f>B97+1</f>
        <v>7</v>
      </c>
      <c r="C98" s="41">
        <v>0</v>
      </c>
      <c r="D98" s="41" t="str">
        <f>IF(C98=0,"",LOOKUP($C98,'Course List'!$C$7:$C$1067,'Course List'!D$7:D$1067))</f>
        <v/>
      </c>
      <c r="E98" s="41" t="str">
        <f>IF(C98=0,"",LOOKUP($C98,'Course List'!$C$7:$C$1067,'Course List'!E$7:E$1067))</f>
        <v/>
      </c>
      <c r="F98" s="41" t="str">
        <f>IF(C98=0,"",LOOKUP($C98,'Course List'!$C$7:$C$1067,'Course List'!F$7:F$1067))</f>
        <v/>
      </c>
      <c r="G98" s="41" t="str">
        <f>IF(C98=0,"",LOOKUP($C98,'Course List'!$C$7:$C$1067,'Course List'!G$7:G$1067))</f>
        <v/>
      </c>
      <c r="H98" s="41" t="str">
        <f>IF(C98=0,"",LOOKUP($C98,'Course List'!$C$7:$C$1067,'Course List'!H$7:H$1067))</f>
        <v/>
      </c>
      <c r="I98" s="41"/>
      <c r="J98" s="55"/>
      <c r="K98" s="51" t="str">
        <f>IF(I98=0,"",LOOKUP(I98,NOTES!$F$11:$F$22,NOTES!$I$11:$I$22))</f>
        <v/>
      </c>
      <c r="L98" s="145"/>
      <c r="N98" s="6">
        <f t="shared" si="45"/>
        <v>0</v>
      </c>
      <c r="O98" s="6">
        <f t="shared" si="46"/>
        <v>0</v>
      </c>
      <c r="P98" s="6"/>
      <c r="Q98" s="6"/>
    </row>
    <row r="99" spans="1:25" s="54" customFormat="1" ht="16.2" thickBot="1" x14ac:dyDescent="0.35">
      <c r="A99" s="338"/>
      <c r="B99" s="127">
        <f t="shared" ref="B99" si="48">B98+1</f>
        <v>8</v>
      </c>
      <c r="C99" s="42">
        <v>0</v>
      </c>
      <c r="D99" s="42" t="str">
        <f>IF(C99=0,"",LOOKUP($C99,'Course List'!$C$7:$C$1067,'Course List'!D$7:D$1067))</f>
        <v/>
      </c>
      <c r="E99" s="42" t="str">
        <f>IF(C99=0,"",LOOKUP($C99,'Course List'!$C$7:$C$1067,'Course List'!E$7:E$1067))</f>
        <v/>
      </c>
      <c r="F99" s="42" t="str">
        <f>IF(C99=0,"",LOOKUP($C99,'Course List'!$C$7:$C$1067,'Course List'!F$7:F$1067))</f>
        <v/>
      </c>
      <c r="G99" s="42" t="str">
        <f>IF(C99=0,"",LOOKUP($C99,'Course List'!$C$7:$C$1067,'Course List'!G$7:G$1067))</f>
        <v/>
      </c>
      <c r="H99" s="42" t="str">
        <f>IF(C99=0,"",LOOKUP($C99,'Course List'!$C$7:$C$1067,'Course List'!H$7:H$1067))</f>
        <v/>
      </c>
      <c r="I99" s="42"/>
      <c r="J99" s="56"/>
      <c r="K99" s="52" t="str">
        <f>IF(I99=0,"",LOOKUP(I99,NOTES!$F$11:$F$22,NOTES!$I$11:$I$22))</f>
        <v/>
      </c>
      <c r="L99" s="147"/>
      <c r="N99" s="6">
        <f t="shared" si="45"/>
        <v>0</v>
      </c>
      <c r="O99" s="6">
        <f t="shared" si="46"/>
        <v>0</v>
      </c>
      <c r="P99" s="6"/>
      <c r="Q99" s="6"/>
    </row>
    <row r="100" spans="1:25" ht="16.2" thickBot="1" x14ac:dyDescent="0.35">
      <c r="A100" s="193"/>
      <c r="Y100" s="161"/>
    </row>
    <row r="101" spans="1:25" ht="30.6" customHeight="1" thickBot="1" x14ac:dyDescent="0.35">
      <c r="A101" s="193"/>
      <c r="C101" s="345" t="s">
        <v>760</v>
      </c>
      <c r="D101" s="346"/>
      <c r="E101" s="346"/>
      <c r="F101" s="346"/>
      <c r="G101" s="346"/>
      <c r="H101" s="347"/>
      <c r="Y101" s="161"/>
    </row>
    <row r="102" spans="1:25" ht="31.2" x14ac:dyDescent="0.3">
      <c r="A102" s="193"/>
      <c r="C102" s="208" t="str">
        <f>'Env. Eng Option'!C84</f>
        <v>Course No.</v>
      </c>
      <c r="D102" s="208" t="str">
        <f>'Env. Eng Option'!D84</f>
        <v>Old Number</v>
      </c>
      <c r="E102" s="208" t="str">
        <f>'Env. Eng Option'!E84</f>
        <v>Title</v>
      </c>
      <c r="F102" s="208" t="str">
        <f>'Env. Eng Option'!F84</f>
        <v>CH</v>
      </c>
      <c r="G102" s="208" t="str">
        <f>'Env. Eng Option'!G84</f>
        <v>Semester</v>
      </c>
      <c r="H102" s="208" t="str">
        <f>'Env. Eng Option'!H84</f>
        <v>Prerequisite</v>
      </c>
      <c r="Y102" s="161"/>
    </row>
    <row r="103" spans="1:25" ht="15.6" x14ac:dyDescent="0.3">
      <c r="A103" s="193"/>
      <c r="C103" s="208" t="str">
        <f>'Env. Eng Option'!C85</f>
        <v>CE 6501</v>
      </c>
      <c r="D103" s="208" t="str">
        <f>'Env. Eng Option'!D85</f>
        <v>  240</v>
      </c>
      <c r="E103" s="208" t="str">
        <f>'Env. Eng Option'!E85</f>
        <v>Aquatic Chemistry</v>
      </c>
      <c r="F103" s="208">
        <f>'Env. Eng Option'!F85</f>
        <v>3</v>
      </c>
      <c r="G103" s="208" t="str">
        <f>'Env. Eng Option'!G85</f>
        <v>F</v>
      </c>
      <c r="H103" s="208" t="str">
        <f>'Env. Eng Option'!H85</f>
        <v>Prerequisite: Chem 1111</v>
      </c>
      <c r="Y103" s="161"/>
    </row>
    <row r="104" spans="1:25" ht="15.6" x14ac:dyDescent="0.3">
      <c r="A104" s="193"/>
      <c r="C104" s="208" t="str">
        <f>'Env. Eng Option'!C86</f>
        <v>CE 6502</v>
      </c>
      <c r="D104" s="208" t="str">
        <f>'Env. Eng Option'!D86</f>
        <v>---</v>
      </c>
      <c r="E104" s="208" t="str">
        <f>'Env. Eng Option'!E86</f>
        <v>Env. Eng. Design: Drinking Water Treatment</v>
      </c>
      <c r="F104" s="208">
        <f>'Env. Eng Option'!F86</f>
        <v>3</v>
      </c>
      <c r="G104" s="208" t="str">
        <f>'Env. Eng Option'!G86</f>
        <v>S</v>
      </c>
      <c r="H104" s="208" t="str">
        <f>'Env. Eng Option'!H86</f>
        <v>Prerequisite: CE 3520</v>
      </c>
      <c r="Y104" s="161"/>
    </row>
    <row r="105" spans="1:25" ht="15.6" x14ac:dyDescent="0.3">
      <c r="A105" s="193"/>
      <c r="C105" s="208" t="str">
        <f>'Env. Eng Option'!C87</f>
        <v>CE 6503</v>
      </c>
      <c r="D105" s="208" t="str">
        <f>'Env. Eng Option'!D87</f>
        <v>  242</v>
      </c>
      <c r="E105" s="208" t="str">
        <f>'Env. Eng Option'!E87</f>
        <v> Principles of Envr Engr</v>
      </c>
      <c r="F105" s="208">
        <f>'Env. Eng Option'!F87</f>
        <v>3</v>
      </c>
      <c r="G105" s="208" t="str">
        <f>'Env. Eng Option'!G87</f>
        <v>F</v>
      </c>
      <c r="H105" s="208" t="str">
        <f>'Env. Eng Option'!H87</f>
        <v>Prerequisite: CE 3520</v>
      </c>
      <c r="Y105" s="161"/>
    </row>
    <row r="106" spans="1:25" ht="15.6" x14ac:dyDescent="0.3">
      <c r="A106" s="193"/>
      <c r="C106" s="208" t="str">
        <f>'Env. Eng Option'!C88</f>
        <v>CE 6505</v>
      </c>
      <c r="D106" s="208" t="str">
        <f>'Env. Eng Option'!D88</f>
        <v>  244</v>
      </c>
      <c r="E106" s="208" t="str">
        <f>'Env. Eng Option'!E88</f>
        <v> Environmental Impact Assessmen</v>
      </c>
      <c r="F106" s="208">
        <f>'Env. Eng Option'!F88</f>
        <v>3</v>
      </c>
      <c r="G106" s="208" t="str">
        <f>'Env. Eng Option'!G88</f>
        <v>F</v>
      </c>
      <c r="H106" s="208" t="str">
        <f>'Env. Eng Option'!H88</f>
        <v>Prerequisite: CE 3520</v>
      </c>
      <c r="Y106" s="161"/>
    </row>
    <row r="107" spans="1:25" ht="15.6" x14ac:dyDescent="0.3">
      <c r="A107" s="193"/>
      <c r="C107" s="208" t="str">
        <f>'Env. Eng Option'!C89</f>
        <v>CE 6506</v>
      </c>
      <c r="D107" s="208" t="str">
        <f>'Env. Eng Option'!D89</f>
        <v>  245</v>
      </c>
      <c r="E107" s="208" t="str">
        <f>'Env. Eng Option'!E89</f>
        <v>Microbiology for Environmental Engineers</v>
      </c>
      <c r="F107" s="208">
        <f>'Env. Eng Option'!F89</f>
        <v>3</v>
      </c>
      <c r="G107" s="208" t="str">
        <f>'Env. Eng Option'!G89</f>
        <v>S (Even)</v>
      </c>
      <c r="H107" s="208" t="str">
        <f>'Env. Eng Option'!H89</f>
        <v>Prerequisite: CE 3520</v>
      </c>
      <c r="Y107" s="161"/>
    </row>
    <row r="108" spans="1:25" ht="31.2" x14ac:dyDescent="0.3">
      <c r="A108" s="193"/>
      <c r="C108" s="208" t="str">
        <f>'Env. Eng Option'!C90</f>
        <v>CE 6507</v>
      </c>
      <c r="D108" s="208" t="str">
        <f>'Env. Eng Option'!D90</f>
        <v>  246</v>
      </c>
      <c r="E108" s="208" t="str">
        <f>'Env. Eng Option'!E90</f>
        <v> Advanced Technologies in Environmental Engineering</v>
      </c>
      <c r="F108" s="208">
        <f>'Env. Eng Option'!F90</f>
        <v>3</v>
      </c>
      <c r="G108" s="208" t="str">
        <f>'Env. Eng Option'!G90</f>
        <v>S</v>
      </c>
      <c r="H108" s="208" t="str">
        <f>'Env. Eng Option'!H90</f>
        <v>Prerequisite: CE 3520, CE 4530/CE 6504</v>
      </c>
      <c r="Y108" s="161"/>
    </row>
    <row r="109" spans="1:25" ht="15.6" x14ac:dyDescent="0.3">
      <c r="A109" s="193"/>
      <c r="C109" s="208" t="str">
        <f>'Env. Eng Option'!C91</f>
        <v>CE 6508</v>
      </c>
      <c r="D109" s="208" t="str">
        <f>'Env. Eng Option'!D91</f>
        <v>  247</v>
      </c>
      <c r="E109" s="208" t="str">
        <f>'Env. Eng Option'!E91</f>
        <v> Industrial Waste Treatment</v>
      </c>
      <c r="F109" s="208">
        <f>'Env. Eng Option'!F91</f>
        <v>3</v>
      </c>
      <c r="G109" s="208" t="str">
        <f>'Env. Eng Option'!G91</f>
        <v>F</v>
      </c>
      <c r="H109" s="208" t="str">
        <f>'Env. Eng Option'!H91</f>
        <v>---</v>
      </c>
      <c r="Y109" s="161"/>
    </row>
    <row r="110" spans="1:25" ht="15.6" x14ac:dyDescent="0.3">
      <c r="A110" s="193"/>
      <c r="C110" s="208" t="str">
        <f>'Env. Eng Option'!C92</f>
        <v>CE 6509</v>
      </c>
      <c r="D110" s="208" t="str">
        <f>'Env. Eng Option'!D92</f>
        <v>  248</v>
      </c>
      <c r="E110" s="208" t="str">
        <f>'Env. Eng Option'!E92</f>
        <v> Intro to Hazardous Wastes</v>
      </c>
      <c r="F110" s="208">
        <f>'Env. Eng Option'!F92</f>
        <v>3</v>
      </c>
      <c r="G110" s="208" t="str">
        <f>'Env. Eng Option'!G92</f>
        <v>S</v>
      </c>
      <c r="H110" s="208" t="str">
        <f>'Env. Eng Option'!H92</f>
        <v>Prerequisite: CE 3520</v>
      </c>
    </row>
    <row r="111" spans="1:25" ht="15.6" x14ac:dyDescent="0.3">
      <c r="A111" s="193"/>
      <c r="C111" s="208">
        <f>'Env. Eng Option'!C93</f>
        <v>0</v>
      </c>
      <c r="D111" s="208">
        <f>'Env. Eng Option'!D93</f>
        <v>0</v>
      </c>
      <c r="E111" s="208">
        <f>'Env. Eng Option'!E93</f>
        <v>0</v>
      </c>
      <c r="F111" s="208">
        <f>'Env. Eng Option'!F93</f>
        <v>0</v>
      </c>
      <c r="G111" s="208">
        <f>'Env. Eng Option'!G93</f>
        <v>0</v>
      </c>
      <c r="H111" s="208">
        <f>'Env. Eng Option'!H93</f>
        <v>0</v>
      </c>
    </row>
    <row r="112" spans="1:25" ht="15.6" x14ac:dyDescent="0.3">
      <c r="A112" s="193"/>
      <c r="C112" s="208" t="str">
        <f>'Env. Eng Option'!C94</f>
        <v>CE 6602</v>
      </c>
      <c r="D112" s="208" t="str">
        <f>'Env. Eng Option'!D94</f>
        <v>  251</v>
      </c>
      <c r="E112" s="208" t="str">
        <f>'Env. Eng Option'!E94</f>
        <v> Hydraulic Engineering</v>
      </c>
      <c r="F112" s="208">
        <f>'Env. Eng Option'!F94</f>
        <v>3</v>
      </c>
      <c r="G112" s="208" t="str">
        <f>'Env. Eng Option'!G94</f>
        <v>F</v>
      </c>
      <c r="H112" s="208" t="str">
        <f>'Env. Eng Option'!H94</f>
        <v>Prerequisite: CE 3610</v>
      </c>
    </row>
    <row r="113" spans="1:8" ht="31.2" x14ac:dyDescent="0.3">
      <c r="A113" s="193"/>
      <c r="C113" s="208" t="str">
        <f>'Env. Eng Option'!C95</f>
        <v>CE 6604</v>
      </c>
      <c r="D113" s="208" t="str">
        <f>'Env. Eng Option'!D95</f>
        <v>  253</v>
      </c>
      <c r="E113" s="208" t="str">
        <f>'Env. Eng Option'!E95</f>
        <v>Physical Hydrology (Cross Listed CE 3604)</v>
      </c>
      <c r="F113" s="208">
        <f>'Env. Eng Option'!F95</f>
        <v>3</v>
      </c>
      <c r="G113" s="208" t="str">
        <f>'Env. Eng Option'!G95</f>
        <v>F</v>
      </c>
      <c r="H113" s="208" t="str">
        <f>'Env. Eng Option'!H95</f>
        <v>Prerequisites: APSC 3115 or equivalent. Corequisites: MAE 3126 or equivalent. Credit cannot be earned for this course and CE 3604.</v>
      </c>
    </row>
    <row r="114" spans="1:8" ht="31.2" x14ac:dyDescent="0.3">
      <c r="A114" s="193"/>
      <c r="C114" s="208" t="str">
        <f>'Env. Eng Option'!C96</f>
        <v>CE 6609</v>
      </c>
      <c r="D114" s="208" t="str">
        <f>'Env. Eng Option'!D96</f>
        <v>  258</v>
      </c>
      <c r="E114" s="208" t="str">
        <f>'Env. Eng Option'!E96</f>
        <v>Numerical Methods in Environmental and Water Resources</v>
      </c>
      <c r="F114" s="208">
        <f>'Env. Eng Option'!F96</f>
        <v>3</v>
      </c>
      <c r="G114" s="208" t="str">
        <f>'Env. Eng Option'!G96</f>
        <v>S</v>
      </c>
      <c r="H114" s="208" t="str">
        <f>'Env. Eng Option'!H96</f>
        <v>Prerequisite: CE2210, MAE 3126</v>
      </c>
    </row>
    <row r="115" spans="1:8" ht="15.6" x14ac:dyDescent="0.3">
      <c r="A115" s="193"/>
      <c r="C115" s="208" t="str">
        <f>'Env. Eng Option'!C97</f>
        <v>CE 6611</v>
      </c>
      <c r="D115" s="208" t="str">
        <f>'Env. Eng Option'!D97</f>
        <v>  259</v>
      </c>
      <c r="E115" s="208" t="str">
        <f>'Env. Eng Option'!E97</f>
        <v xml:space="preserve">Advanced Hydrology </v>
      </c>
      <c r="F115" s="208">
        <f>'Env. Eng Option'!F97</f>
        <v>3</v>
      </c>
      <c r="G115" s="208" t="str">
        <f>'Env. Eng Option'!G97</f>
        <v>S</v>
      </c>
      <c r="H115" s="208" t="str">
        <f>'Env. Eng Option'!H97</f>
        <v>Prerequisite: CE 3604/CE 6604</v>
      </c>
    </row>
    <row r="116" spans="1:8" ht="15.6" x14ac:dyDescent="0.3">
      <c r="A116" s="193"/>
    </row>
    <row r="117" spans="1:8" ht="15.6" x14ac:dyDescent="0.3">
      <c r="A117" s="193"/>
    </row>
    <row r="118" spans="1:8" ht="15.6" x14ac:dyDescent="0.3">
      <c r="A118" s="193"/>
    </row>
  </sheetData>
  <sheetProtection algorithmName="SHA-512" hashValue="5gcKarz8I5JGOuM2v0FWWpUpB+5fPR5MGcEcX8WfvzQiZgnMjaBTTi3mLJ8u8YrUNEaOofnETBn0+4fzcPscgg==" saltValue="cF/alnTzLe10djc/3jltdQ==" spinCount="100000" sheet="1" objects="1" scenarios="1"/>
  <customSheetViews>
    <customSheetView guid="{01C77170-9B80-4B41-93A1-200096C3CB54}" scale="70" showGridLines="0" fitToPage="1">
      <pane ySplit="9" topLeftCell="A10" activePane="bottomLeft" state="frozen"/>
      <selection pane="bottomLeft" activeCell="G12" sqref="G12"/>
      <rowBreaks count="1" manualBreakCount="1">
        <brk id="45" max="16383" man="1"/>
      </rowBreaks>
      <pageMargins left="0.7" right="0.7" top="0.26" bottom="0.12" header="0.3" footer="0.3"/>
      <pageSetup scale="70" fitToHeight="3" orientation="landscape" r:id="rId1"/>
    </customSheetView>
  </customSheetViews>
  <mergeCells count="20">
    <mergeCell ref="C5:G5"/>
    <mergeCell ref="I5:J5"/>
    <mergeCell ref="B1:K1"/>
    <mergeCell ref="B2:K2"/>
    <mergeCell ref="B3:K3"/>
    <mergeCell ref="C4:D4"/>
    <mergeCell ref="F4:G4"/>
    <mergeCell ref="C101:H101"/>
    <mergeCell ref="L9:L10"/>
    <mergeCell ref="C6:D6"/>
    <mergeCell ref="E6:G6"/>
    <mergeCell ref="I6:J6"/>
    <mergeCell ref="C7:D7"/>
    <mergeCell ref="E7:G7"/>
    <mergeCell ref="I7:J7"/>
    <mergeCell ref="A10:A27"/>
    <mergeCell ref="A28:A45"/>
    <mergeCell ref="A46:A63"/>
    <mergeCell ref="A64:A81"/>
    <mergeCell ref="A82:A99"/>
  </mergeCells>
  <pageMargins left="0.7" right="0.7" top="0.26" bottom="0.12" header="0.3" footer="0.3"/>
  <pageSetup scale="70" fitToHeight="3" orientation="landscape" r:id="rId2"/>
  <rowBreaks count="1" manualBreakCount="1">
    <brk id="4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6"/>
  <sheetViews>
    <sheetView showGridLines="0" zoomScale="65" zoomScaleNormal="65" workbookViewId="0">
      <pane ySplit="3" topLeftCell="A4" activePane="bottomLeft" state="frozen"/>
      <selection pane="bottomLeft" activeCell="B1" sqref="B1:I1"/>
    </sheetView>
  </sheetViews>
  <sheetFormatPr defaultColWidth="8.88671875" defaultRowHeight="14.4" x14ac:dyDescent="0.3"/>
  <cols>
    <col min="1" max="1" width="3.21875" style="23" customWidth="1"/>
    <col min="2" max="2" width="8.88671875" style="24"/>
    <col min="3" max="3" width="59.33203125" style="23" customWidth="1"/>
    <col min="4" max="4" width="79.44140625" style="23" customWidth="1"/>
    <col min="5" max="5" width="8.88671875" style="23" customWidth="1"/>
    <col min="6" max="6" width="17" style="23" customWidth="1"/>
    <col min="7" max="7" width="12.109375" style="23" customWidth="1"/>
    <col min="8" max="16384" width="8.88671875" style="23"/>
  </cols>
  <sheetData>
    <row r="1" spans="2:9" s="188" customFormat="1" ht="48" customHeight="1" thickBot="1" x14ac:dyDescent="0.35">
      <c r="B1" s="355" t="s">
        <v>926</v>
      </c>
      <c r="C1" s="356"/>
      <c r="D1" s="356"/>
      <c r="E1" s="356"/>
      <c r="F1" s="356"/>
      <c r="G1" s="356"/>
      <c r="H1" s="356"/>
      <c r="I1" s="357"/>
    </row>
    <row r="2" spans="2:9" s="186" customFormat="1" ht="40.049999999999997" customHeight="1" thickBot="1" x14ac:dyDescent="0.35">
      <c r="B2" s="353" t="s">
        <v>735</v>
      </c>
      <c r="C2" s="354"/>
      <c r="D2" s="354"/>
      <c r="E2" s="354"/>
      <c r="F2" s="354"/>
      <c r="G2" s="354"/>
      <c r="H2" s="354"/>
      <c r="I2" s="354"/>
    </row>
    <row r="3" spans="2:9" ht="109.2" customHeight="1" thickBot="1" x14ac:dyDescent="0.35">
      <c r="B3" s="370" t="s">
        <v>696</v>
      </c>
      <c r="C3" s="371"/>
      <c r="D3" s="371"/>
      <c r="E3" s="371"/>
      <c r="F3" s="371"/>
      <c r="G3" s="371"/>
      <c r="H3" s="371"/>
      <c r="I3" s="372"/>
    </row>
    <row r="4" spans="2:9" ht="25.8" x14ac:dyDescent="0.3">
      <c r="B4" s="133"/>
      <c r="C4" s="351" t="s">
        <v>733</v>
      </c>
      <c r="D4" s="351"/>
      <c r="F4" s="376" t="s">
        <v>14</v>
      </c>
      <c r="G4" s="376" t="s">
        <v>5</v>
      </c>
    </row>
    <row r="5" spans="2:9" ht="25.8" x14ac:dyDescent="0.3">
      <c r="B5" s="133"/>
      <c r="C5" s="177" t="s">
        <v>701</v>
      </c>
      <c r="D5" s="173"/>
      <c r="E5" s="172">
        <v>1</v>
      </c>
      <c r="F5" s="374"/>
      <c r="G5" s="374"/>
    </row>
    <row r="6" spans="2:9" ht="25.8" x14ac:dyDescent="0.3">
      <c r="B6" s="133"/>
      <c r="C6" s="352" t="s">
        <v>702</v>
      </c>
      <c r="D6" s="173"/>
      <c r="E6" s="172">
        <v>2</v>
      </c>
      <c r="F6" s="374"/>
      <c r="G6" s="374"/>
    </row>
    <row r="7" spans="2:9" ht="25.8" x14ac:dyDescent="0.3">
      <c r="B7" s="133"/>
      <c r="C7" s="352"/>
      <c r="D7" s="173"/>
      <c r="E7" s="172">
        <v>3</v>
      </c>
      <c r="F7" s="374"/>
      <c r="G7" s="374"/>
    </row>
    <row r="8" spans="2:9" ht="25.8" x14ac:dyDescent="0.3">
      <c r="B8" s="133"/>
      <c r="C8" s="351" t="s">
        <v>734</v>
      </c>
      <c r="D8" s="351"/>
    </row>
    <row r="9" spans="2:9" ht="25.8" x14ac:dyDescent="0.3">
      <c r="B9" s="133"/>
      <c r="C9" s="352" t="s">
        <v>701</v>
      </c>
      <c r="D9" s="173" t="s">
        <v>927</v>
      </c>
      <c r="E9" s="172">
        <v>1</v>
      </c>
      <c r="F9" s="374"/>
      <c r="G9" s="374"/>
    </row>
    <row r="10" spans="2:9" ht="25.8" x14ac:dyDescent="0.3">
      <c r="B10" s="133"/>
      <c r="C10" s="352"/>
      <c r="D10" s="173"/>
      <c r="E10" s="172">
        <v>2</v>
      </c>
      <c r="F10" s="374"/>
      <c r="G10" s="374"/>
    </row>
    <row r="11" spans="2:9" ht="25.8" x14ac:dyDescent="0.3">
      <c r="B11" s="133"/>
      <c r="C11" s="177" t="s">
        <v>702</v>
      </c>
      <c r="D11" s="173"/>
      <c r="E11" s="172">
        <v>3</v>
      </c>
      <c r="F11" s="374"/>
      <c r="G11" s="374"/>
    </row>
    <row r="13" spans="2:9" s="39" customFormat="1" ht="56.4" customHeight="1" x14ac:dyDescent="0.3">
      <c r="C13" s="373" t="s">
        <v>922</v>
      </c>
      <c r="D13" s="375" t="s">
        <v>923</v>
      </c>
      <c r="E13" s="375"/>
      <c r="F13" s="375"/>
      <c r="G13" s="375"/>
    </row>
    <row r="14" spans="2:9" s="39" customFormat="1" ht="58.8" customHeight="1" x14ac:dyDescent="0.3">
      <c r="C14" s="373" t="s">
        <v>924</v>
      </c>
      <c r="D14" s="375" t="s">
        <v>925</v>
      </c>
      <c r="E14" s="375"/>
      <c r="F14" s="375"/>
      <c r="G14" s="375"/>
    </row>
    <row r="16" spans="2:9" ht="96.6" customHeight="1" x14ac:dyDescent="0.3">
      <c r="C16" s="377" t="s">
        <v>928</v>
      </c>
      <c r="D16" s="378"/>
      <c r="E16" s="378"/>
      <c r="F16" s="378"/>
      <c r="G16" s="379"/>
    </row>
  </sheetData>
  <sheetProtection algorithmName="SHA-512" hashValue="te5MGBe8FayYWIUf00F2p+eHA6aYTeZHpBO3vJ5yuSRpP0iETdqyz0lFYn+EqMUSLf4qsLp5u28hChTpFPyOEQ==" saltValue="QMiP6V3pjdjMYij9pXbvMQ==" spinCount="100000" sheet="1" objects="1" scenarios="1"/>
  <customSheetViews>
    <customSheetView guid="{01C77170-9B80-4B41-93A1-200096C3CB54}" scale="60" showGridLines="0">
      <pane ySplit="3" topLeftCell="A4" activePane="bottomLeft" state="frozen"/>
      <selection pane="bottomLeft" activeCell="B2" sqref="B2"/>
      <pageMargins left="0.7" right="0.7" top="0.75" bottom="0.75" header="0.3" footer="0.3"/>
      <pageSetup orientation="portrait" r:id="rId1"/>
    </customSheetView>
  </customSheetViews>
  <mergeCells count="10">
    <mergeCell ref="D13:G13"/>
    <mergeCell ref="D14:G14"/>
    <mergeCell ref="C16:G16"/>
    <mergeCell ref="C8:D8"/>
    <mergeCell ref="C9:C10"/>
    <mergeCell ref="B2:I2"/>
    <mergeCell ref="B1:I1"/>
    <mergeCell ref="B3:I3"/>
    <mergeCell ref="C4:D4"/>
    <mergeCell ref="C6:C7"/>
  </mergeCells>
  <hyperlinks>
    <hyperlink ref="B2" r:id="rId2"/>
    <hyperlink ref="D13" r:id="rId3"/>
    <hyperlink ref="D14" r:id="rId4"/>
  </hyperlinks>
  <pageMargins left="0.7" right="0.7" top="0.75" bottom="0.75" header="0.3" footer="0.3"/>
  <pageSetup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2:AC9"/>
  <sheetViews>
    <sheetView showGridLines="0" zoomScale="70" zoomScaleNormal="70" workbookViewId="0">
      <selection activeCell="N9" sqref="N9"/>
    </sheetView>
  </sheetViews>
  <sheetFormatPr defaultRowHeight="14.4" x14ac:dyDescent="0.3"/>
  <cols>
    <col min="1" max="1" width="14.5546875" customWidth="1"/>
  </cols>
  <sheetData>
    <row r="2" spans="2:29" s="175" customFormat="1" ht="46.2" x14ac:dyDescent="0.85">
      <c r="B2" s="349" t="s">
        <v>737</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row>
    <row r="3" spans="2:29" s="187" customFormat="1" ht="30" customHeight="1" x14ac:dyDescent="0.3">
      <c r="B3" s="348" t="s">
        <v>706</v>
      </c>
      <c r="C3" s="348"/>
      <c r="D3" s="348"/>
      <c r="E3" s="348"/>
      <c r="F3" s="348"/>
      <c r="G3" s="350" t="s">
        <v>736</v>
      </c>
      <c r="H3" s="350"/>
      <c r="I3" s="350"/>
      <c r="J3" s="350"/>
      <c r="K3" s="350"/>
      <c r="L3" s="350"/>
      <c r="M3" s="350"/>
      <c r="N3" s="350"/>
      <c r="O3" s="350"/>
      <c r="P3" s="350"/>
      <c r="Q3" s="350"/>
      <c r="R3" s="350"/>
      <c r="S3" s="350"/>
      <c r="T3" s="350"/>
      <c r="U3" s="350"/>
      <c r="V3" s="350"/>
      <c r="W3" s="350"/>
      <c r="X3" s="350"/>
      <c r="Y3" s="350"/>
      <c r="Z3" s="350"/>
      <c r="AA3" s="350"/>
      <c r="AB3" s="350"/>
      <c r="AC3" s="350"/>
    </row>
    <row r="4" spans="2:29" s="187" customFormat="1" ht="30" customHeight="1" x14ac:dyDescent="0.3">
      <c r="B4" s="348" t="s">
        <v>707</v>
      </c>
      <c r="C4" s="348"/>
      <c r="D4" s="348"/>
      <c r="E4" s="348"/>
      <c r="F4" s="348"/>
      <c r="G4" s="350" t="s">
        <v>705</v>
      </c>
      <c r="H4" s="350"/>
      <c r="I4" s="350"/>
      <c r="J4" s="350"/>
      <c r="K4" s="350"/>
      <c r="L4" s="350"/>
      <c r="M4" s="350"/>
      <c r="N4" s="350"/>
      <c r="O4" s="350"/>
      <c r="P4" s="350"/>
      <c r="Q4" s="350"/>
      <c r="R4" s="350"/>
      <c r="S4" s="350"/>
      <c r="T4" s="350"/>
      <c r="U4" s="350"/>
      <c r="V4" s="350"/>
      <c r="W4" s="350"/>
      <c r="X4" s="350"/>
      <c r="Y4" s="350"/>
      <c r="Z4" s="350"/>
      <c r="AA4" s="350"/>
      <c r="AB4" s="350"/>
      <c r="AC4" s="350"/>
    </row>
    <row r="5" spans="2:29" s="174" customFormat="1" ht="13.8" customHeight="1" x14ac:dyDescent="0.5"/>
    <row r="6" spans="2:29" s="174" customFormat="1" ht="25.8" x14ac:dyDescent="0.5">
      <c r="B6" s="174" t="s">
        <v>537</v>
      </c>
    </row>
    <row r="7" spans="2:29" s="174" customFormat="1" ht="25.8" x14ac:dyDescent="0.5">
      <c r="B7" s="174" t="s">
        <v>548</v>
      </c>
    </row>
    <row r="8" spans="2:29" s="174" customFormat="1" ht="25.8" x14ac:dyDescent="0.5">
      <c r="B8" s="174" t="s">
        <v>704</v>
      </c>
    </row>
    <row r="9" spans="2:29" ht="25.8" x14ac:dyDescent="0.5">
      <c r="B9" s="174" t="s">
        <v>549</v>
      </c>
    </row>
  </sheetData>
  <sheetProtection algorithmName="SHA-512" hashValue="0GxN99OCTfbx4bv191HijLPkDP+8UVrMEJzJ8Ey40Bz/XkA4mnVeQ86hUzncLoDQQxcGiZvWboLmTeb0RLU9lA==" saltValue="9sU8lhybv19okAFqiLJHMg==" spinCount="100000" sheet="1" objects="1" scenarios="1"/>
  <customSheetViews>
    <customSheetView guid="{01C77170-9B80-4B41-93A1-200096C3CB54}" scale="80" showGridLines="0" topLeftCell="A25">
      <selection activeCell="R4" sqref="R4"/>
      <pageMargins left="0.7" right="0.7" top="0.75" bottom="0.75" header="0.3" footer="0.3"/>
    </customSheetView>
  </customSheetViews>
  <mergeCells count="5">
    <mergeCell ref="B3:F3"/>
    <mergeCell ref="B4:F4"/>
    <mergeCell ref="B2:AC2"/>
    <mergeCell ref="G3:AC3"/>
    <mergeCell ref="G4:AC4"/>
  </mergeCells>
  <hyperlinks>
    <hyperlink ref="G4" r:id="rId1" location="trackatext"/>
    <hyperlink ref="G3" r:id="rId2" location="text"/>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F206"/>
  <sheetViews>
    <sheetView showGridLines="0" zoomScale="70" zoomScaleNormal="70" workbookViewId="0">
      <pane ySplit="5" topLeftCell="A137" activePane="bottomLeft" state="frozen"/>
      <selection activeCell="C10" sqref="C10:D10"/>
      <selection pane="bottomLeft" activeCell="H138" sqref="H138"/>
    </sheetView>
  </sheetViews>
  <sheetFormatPr defaultColWidth="8.88671875" defaultRowHeight="15" customHeight="1" x14ac:dyDescent="0.3"/>
  <cols>
    <col min="1" max="1" width="10.6640625" style="25" customWidth="1"/>
    <col min="2" max="2" width="40.88671875" style="25" customWidth="1"/>
    <col min="3" max="3" width="28.88671875" style="25" customWidth="1"/>
    <col min="4" max="4" width="8.88671875" style="25"/>
    <col min="5" max="5" width="59.109375" style="25" customWidth="1"/>
    <col min="6" max="6" width="9.33203125" style="25" customWidth="1"/>
    <col min="7" max="7" width="18.6640625" style="25" customWidth="1"/>
    <col min="8" max="8" width="74.6640625" style="25" customWidth="1"/>
    <col min="9" max="10" width="25" style="25" customWidth="1"/>
    <col min="11" max="11" width="24.44140625" style="6" customWidth="1"/>
    <col min="12" max="12" width="52.44140625" style="26" customWidth="1"/>
    <col min="13" max="13" width="34.6640625" style="26" customWidth="1"/>
    <col min="14" max="14" width="8.88671875" style="26"/>
    <col min="15" max="15" width="51.33203125" style="26" customWidth="1"/>
    <col min="16" max="16" width="19.5546875" style="26" customWidth="1"/>
    <col min="17" max="110" width="8.88671875" style="26"/>
    <col min="111" max="16384" width="8.88671875" style="27"/>
  </cols>
  <sheetData>
    <row r="1" spans="1:110" s="49" customFormat="1" ht="30" customHeight="1" x14ac:dyDescent="0.3">
      <c r="A1" s="358" t="s">
        <v>8</v>
      </c>
      <c r="B1" s="358"/>
      <c r="C1" s="358"/>
      <c r="D1" s="358"/>
      <c r="E1" s="358"/>
      <c r="F1" s="358"/>
      <c r="G1" s="358"/>
      <c r="H1" s="358"/>
      <c r="I1" s="358"/>
      <c r="J1" s="358"/>
      <c r="K1" s="358"/>
      <c r="L1" s="35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row>
    <row r="2" spans="1:110" s="49" customFormat="1" ht="32.25" customHeight="1" x14ac:dyDescent="0.3">
      <c r="A2" s="359" t="s">
        <v>703</v>
      </c>
      <c r="B2" s="359"/>
      <c r="C2" s="359"/>
      <c r="D2" s="359"/>
      <c r="E2" s="359"/>
      <c r="F2" s="359"/>
      <c r="G2" s="359"/>
      <c r="H2" s="359"/>
      <c r="I2" s="359"/>
      <c r="J2" s="359"/>
      <c r="K2" s="359"/>
      <c r="L2" s="359"/>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row>
    <row r="3" spans="1:110" s="49" customFormat="1" ht="32.25" customHeight="1" x14ac:dyDescent="0.3">
      <c r="A3" s="359" t="s">
        <v>412</v>
      </c>
      <c r="B3" s="359"/>
      <c r="C3" s="359"/>
      <c r="D3" s="359"/>
      <c r="E3" s="359"/>
      <c r="F3" s="359"/>
      <c r="G3" s="359"/>
      <c r="H3" s="359"/>
      <c r="I3" s="359"/>
      <c r="J3" s="359"/>
      <c r="K3" s="359"/>
      <c r="L3" s="359"/>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row>
    <row r="4" spans="1:110" ht="15" customHeight="1" x14ac:dyDescent="0.3">
      <c r="A4" s="39"/>
      <c r="B4" s="39"/>
      <c r="C4" s="39"/>
      <c r="D4" s="39"/>
      <c r="E4" s="39"/>
      <c r="F4" s="39"/>
      <c r="G4" s="39"/>
      <c r="H4" s="39"/>
      <c r="I4" s="39"/>
      <c r="J4" s="39"/>
      <c r="K4" s="43"/>
    </row>
    <row r="5" spans="1:110" s="29" customFormat="1" ht="43.2" customHeight="1" x14ac:dyDescent="0.3">
      <c r="A5" s="40"/>
      <c r="B5" s="40" t="s">
        <v>9</v>
      </c>
      <c r="C5" s="40" t="s">
        <v>10</v>
      </c>
      <c r="D5" s="40" t="s">
        <v>11</v>
      </c>
      <c r="E5" s="40" t="s">
        <v>12</v>
      </c>
      <c r="F5" s="40" t="s">
        <v>13</v>
      </c>
      <c r="G5" s="40" t="s">
        <v>14</v>
      </c>
      <c r="H5" s="40" t="s">
        <v>15</v>
      </c>
      <c r="I5" s="40" t="s">
        <v>693</v>
      </c>
      <c r="J5" s="154" t="s">
        <v>693</v>
      </c>
      <c r="K5" s="40" t="s">
        <v>394</v>
      </c>
      <c r="L5" s="40" t="s">
        <v>16</v>
      </c>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row>
    <row r="6" spans="1:110" ht="15" customHeight="1" x14ac:dyDescent="0.3">
      <c r="L6" s="6"/>
    </row>
    <row r="7" spans="1:110" s="31" customFormat="1" ht="30.6" customHeight="1" x14ac:dyDescent="0.3">
      <c r="A7" s="30" t="s">
        <v>17</v>
      </c>
      <c r="B7" s="30" t="s">
        <v>18</v>
      </c>
      <c r="C7" s="30" t="s">
        <v>230</v>
      </c>
      <c r="D7" s="30" t="s">
        <v>19</v>
      </c>
      <c r="E7" s="30" t="s">
        <v>519</v>
      </c>
      <c r="F7" s="30">
        <v>3</v>
      </c>
      <c r="G7" s="30" t="s">
        <v>20</v>
      </c>
      <c r="H7" s="30" t="s">
        <v>896</v>
      </c>
      <c r="I7" s="30" t="s">
        <v>87</v>
      </c>
      <c r="J7" s="30" t="s">
        <v>87</v>
      </c>
      <c r="K7" s="30" t="s">
        <v>403</v>
      </c>
      <c r="L7" s="30" t="s">
        <v>87</v>
      </c>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row>
    <row r="8" spans="1:110" s="31" customFormat="1" ht="20.100000000000001" customHeight="1" x14ac:dyDescent="0.3">
      <c r="A8" s="30" t="s">
        <v>474</v>
      </c>
      <c r="B8" s="30" t="s">
        <v>18</v>
      </c>
      <c r="C8" s="30" t="s">
        <v>249</v>
      </c>
      <c r="D8" s="30" t="s">
        <v>21</v>
      </c>
      <c r="E8" s="30" t="s">
        <v>518</v>
      </c>
      <c r="F8" s="30">
        <v>3</v>
      </c>
      <c r="G8" s="30" t="s">
        <v>20</v>
      </c>
      <c r="H8" s="30" t="s">
        <v>897</v>
      </c>
      <c r="I8" s="30" t="s">
        <v>87</v>
      </c>
      <c r="J8" s="30" t="s">
        <v>87</v>
      </c>
      <c r="K8" s="30" t="s">
        <v>402</v>
      </c>
      <c r="L8" s="30" t="s">
        <v>87</v>
      </c>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row>
    <row r="9" spans="1:110" s="31" customFormat="1" ht="20.100000000000001" customHeight="1" x14ac:dyDescent="0.3">
      <c r="A9" s="30" t="s">
        <v>474</v>
      </c>
      <c r="B9" s="30" t="s">
        <v>18</v>
      </c>
      <c r="C9" s="30" t="s">
        <v>250</v>
      </c>
      <c r="D9" s="30" t="s">
        <v>22</v>
      </c>
      <c r="E9" s="30" t="s">
        <v>23</v>
      </c>
      <c r="F9" s="30">
        <v>3</v>
      </c>
      <c r="G9" s="30" t="s">
        <v>20</v>
      </c>
      <c r="H9" s="30" t="s">
        <v>659</v>
      </c>
      <c r="I9" s="30" t="s">
        <v>87</v>
      </c>
      <c r="J9" s="30" t="s">
        <v>87</v>
      </c>
      <c r="K9" s="30" t="s">
        <v>402</v>
      </c>
      <c r="L9" s="30" t="s">
        <v>87</v>
      </c>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row>
    <row r="10" spans="1:110" s="31" customFormat="1" ht="20.100000000000001" customHeight="1" x14ac:dyDescent="0.3">
      <c r="A10" s="30" t="s">
        <v>474</v>
      </c>
      <c r="B10" s="30" t="s">
        <v>18</v>
      </c>
      <c r="C10" s="30" t="s">
        <v>437</v>
      </c>
      <c r="D10" s="30">
        <v>115</v>
      </c>
      <c r="E10" s="30" t="s">
        <v>436</v>
      </c>
      <c r="F10" s="30">
        <v>3</v>
      </c>
      <c r="G10" s="30" t="s">
        <v>20</v>
      </c>
      <c r="H10" s="38" t="s">
        <v>55</v>
      </c>
      <c r="I10" s="30" t="s">
        <v>87</v>
      </c>
      <c r="J10" s="30" t="s">
        <v>87</v>
      </c>
      <c r="K10" s="30" t="s">
        <v>402</v>
      </c>
      <c r="L10" s="30" t="s">
        <v>87</v>
      </c>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row>
    <row r="11" spans="1:110" s="31" customFormat="1" ht="20.100000000000001" customHeight="1" x14ac:dyDescent="0.3">
      <c r="A11" s="30" t="s">
        <v>474</v>
      </c>
      <c r="B11" s="30" t="s">
        <v>395</v>
      </c>
      <c r="C11" s="30" t="s">
        <v>471</v>
      </c>
      <c r="D11" s="30">
        <v>211</v>
      </c>
      <c r="E11" s="30" t="s">
        <v>396</v>
      </c>
      <c r="F11" s="30">
        <v>3</v>
      </c>
      <c r="G11" s="30" t="s">
        <v>27</v>
      </c>
      <c r="H11" s="30" t="s">
        <v>117</v>
      </c>
      <c r="I11" s="30" t="s">
        <v>694</v>
      </c>
      <c r="J11" s="30" t="s">
        <v>694</v>
      </c>
      <c r="K11" s="30" t="s">
        <v>403</v>
      </c>
      <c r="L11" s="30" t="s">
        <v>87</v>
      </c>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row>
    <row r="12" spans="1:110" s="31" customFormat="1" ht="20.100000000000001" customHeight="1" x14ac:dyDescent="0.3">
      <c r="A12" s="30" t="s">
        <v>474</v>
      </c>
      <c r="B12" s="30" t="s">
        <v>395</v>
      </c>
      <c r="C12" s="30" t="s">
        <v>472</v>
      </c>
      <c r="D12" s="30">
        <v>212</v>
      </c>
      <c r="E12" s="30" t="s">
        <v>397</v>
      </c>
      <c r="F12" s="30">
        <v>3</v>
      </c>
      <c r="G12" s="30" t="s">
        <v>24</v>
      </c>
      <c r="H12" s="30" t="s">
        <v>117</v>
      </c>
      <c r="I12" s="30" t="s">
        <v>694</v>
      </c>
      <c r="J12" s="30" t="s">
        <v>694</v>
      </c>
      <c r="K12" s="30" t="s">
        <v>402</v>
      </c>
      <c r="L12" s="30" t="s">
        <v>87</v>
      </c>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row>
    <row r="13" spans="1:110" s="31" customFormat="1" ht="20.100000000000001" customHeight="1" x14ac:dyDescent="0.3">
      <c r="A13" s="30" t="s">
        <v>474</v>
      </c>
      <c r="B13" s="30" t="s">
        <v>395</v>
      </c>
      <c r="C13" s="30" t="s">
        <v>473</v>
      </c>
      <c r="D13" s="30">
        <v>213</v>
      </c>
      <c r="E13" s="30" t="s">
        <v>398</v>
      </c>
      <c r="F13" s="30">
        <v>3</v>
      </c>
      <c r="G13" s="30" t="s">
        <v>27</v>
      </c>
      <c r="H13" s="30" t="s">
        <v>117</v>
      </c>
      <c r="I13" s="30" t="s">
        <v>694</v>
      </c>
      <c r="J13" s="30" t="s">
        <v>694</v>
      </c>
      <c r="K13" s="30" t="s">
        <v>402</v>
      </c>
      <c r="L13" s="30" t="s">
        <v>114</v>
      </c>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row>
    <row r="14" spans="1:110" s="26" customFormat="1" ht="39.9" customHeight="1" x14ac:dyDescent="0.3">
      <c r="A14" s="30" t="s">
        <v>432</v>
      </c>
      <c r="B14" s="30" t="s">
        <v>434</v>
      </c>
      <c r="C14" s="30" t="s">
        <v>715</v>
      </c>
      <c r="D14" s="30">
        <v>11</v>
      </c>
      <c r="E14" s="30" t="s">
        <v>431</v>
      </c>
      <c r="F14" s="30">
        <v>4</v>
      </c>
      <c r="G14" s="30" t="s">
        <v>27</v>
      </c>
      <c r="H14" s="30" t="s">
        <v>55</v>
      </c>
      <c r="I14" s="30"/>
      <c r="J14" s="30"/>
      <c r="K14" s="30" t="s">
        <v>402</v>
      </c>
      <c r="L14" s="30" t="s">
        <v>713</v>
      </c>
    </row>
    <row r="15" spans="1:110" s="26" customFormat="1" ht="39.9" customHeight="1" x14ac:dyDescent="0.3">
      <c r="A15" s="30" t="s">
        <v>432</v>
      </c>
      <c r="B15" s="30" t="s">
        <v>434</v>
      </c>
      <c r="C15" s="30" t="s">
        <v>716</v>
      </c>
      <c r="D15" s="30">
        <v>12</v>
      </c>
      <c r="E15" s="30" t="s">
        <v>433</v>
      </c>
      <c r="F15" s="30">
        <v>4</v>
      </c>
      <c r="G15" s="30" t="s">
        <v>24</v>
      </c>
      <c r="H15" s="30" t="s">
        <v>55</v>
      </c>
      <c r="I15" s="30"/>
      <c r="J15" s="30"/>
      <c r="K15" s="30" t="s">
        <v>402</v>
      </c>
      <c r="L15" s="30" t="s">
        <v>714</v>
      </c>
    </row>
    <row r="16" spans="1:110" s="31" customFormat="1" ht="27" customHeight="1" x14ac:dyDescent="0.3">
      <c r="A16" s="32" t="s">
        <v>51</v>
      </c>
      <c r="B16" s="32" t="s">
        <v>52</v>
      </c>
      <c r="C16" s="32" t="s">
        <v>240</v>
      </c>
      <c r="D16" s="32" t="s">
        <v>53</v>
      </c>
      <c r="E16" s="32" t="s">
        <v>54</v>
      </c>
      <c r="F16" s="32">
        <v>1</v>
      </c>
      <c r="G16" s="32" t="s">
        <v>27</v>
      </c>
      <c r="H16" s="32" t="s">
        <v>514</v>
      </c>
      <c r="I16" s="32"/>
      <c r="J16" s="32"/>
      <c r="K16" s="32" t="s">
        <v>407</v>
      </c>
      <c r="L16" s="32" t="s">
        <v>87</v>
      </c>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row>
    <row r="17" spans="1:110" s="31" customFormat="1" ht="27" customHeight="1" x14ac:dyDescent="0.3">
      <c r="A17" s="32" t="s">
        <v>51</v>
      </c>
      <c r="B17" s="32" t="s">
        <v>52</v>
      </c>
      <c r="C17" s="32" t="s">
        <v>241</v>
      </c>
      <c r="D17" s="33" t="s">
        <v>55</v>
      </c>
      <c r="E17" s="32" t="s">
        <v>56</v>
      </c>
      <c r="F17" s="32">
        <v>1</v>
      </c>
      <c r="G17" s="32" t="s">
        <v>24</v>
      </c>
      <c r="H17" s="32" t="s">
        <v>514</v>
      </c>
      <c r="I17" s="32"/>
      <c r="J17" s="32"/>
      <c r="K17" s="32" t="s">
        <v>821</v>
      </c>
      <c r="L17" s="32" t="s">
        <v>87</v>
      </c>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row>
    <row r="18" spans="1:110" s="31" customFormat="1" ht="20.100000000000001" customHeight="1" x14ac:dyDescent="0.3">
      <c r="A18" s="32" t="s">
        <v>57</v>
      </c>
      <c r="B18" s="32" t="s">
        <v>52</v>
      </c>
      <c r="C18" s="32" t="s">
        <v>242</v>
      </c>
      <c r="D18" s="32" t="s">
        <v>58</v>
      </c>
      <c r="E18" s="32" t="s">
        <v>515</v>
      </c>
      <c r="F18" s="32">
        <v>3</v>
      </c>
      <c r="G18" s="32" t="s">
        <v>24</v>
      </c>
      <c r="H18" s="32" t="s">
        <v>711</v>
      </c>
      <c r="I18" s="34"/>
      <c r="J18" s="34"/>
      <c r="K18" s="32" t="s">
        <v>821</v>
      </c>
      <c r="L18" s="32" t="s">
        <v>87</v>
      </c>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row>
    <row r="19" spans="1:110" s="31" customFormat="1" ht="44.25" customHeight="1" x14ac:dyDescent="0.3">
      <c r="A19" s="32" t="s">
        <v>57</v>
      </c>
      <c r="B19" s="32" t="s">
        <v>52</v>
      </c>
      <c r="C19" s="32" t="s">
        <v>243</v>
      </c>
      <c r="D19" s="32" t="s">
        <v>59</v>
      </c>
      <c r="E19" s="32" t="s">
        <v>718</v>
      </c>
      <c r="F19" s="32">
        <v>3</v>
      </c>
      <c r="G19" s="32" t="s">
        <v>20</v>
      </c>
      <c r="H19" s="32" t="s">
        <v>870</v>
      </c>
      <c r="I19" s="34"/>
      <c r="J19" s="34"/>
      <c r="K19" s="32" t="s">
        <v>402</v>
      </c>
      <c r="L19" s="32" t="s">
        <v>719</v>
      </c>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row>
    <row r="20" spans="1:110" s="36" customFormat="1" ht="20.100000000000001" customHeight="1" x14ac:dyDescent="0.3">
      <c r="A20" s="32" t="s">
        <v>57</v>
      </c>
      <c r="B20" s="32" t="s">
        <v>52</v>
      </c>
      <c r="C20" s="32" t="s">
        <v>244</v>
      </c>
      <c r="D20" s="32" t="str">
        <f>D17</f>
        <v>---</v>
      </c>
      <c r="E20" s="32" t="s">
        <v>60</v>
      </c>
      <c r="F20" s="32">
        <v>3</v>
      </c>
      <c r="G20" s="32" t="s">
        <v>20</v>
      </c>
      <c r="H20" s="32" t="s">
        <v>514</v>
      </c>
      <c r="I20" s="34"/>
      <c r="J20" s="34"/>
      <c r="K20" s="32" t="s">
        <v>408</v>
      </c>
      <c r="L20" s="32"/>
      <c r="M20" s="26"/>
      <c r="N20" s="26"/>
    </row>
    <row r="21" spans="1:110" s="36" customFormat="1" ht="20.100000000000001" customHeight="1" x14ac:dyDescent="0.3">
      <c r="A21" s="32" t="s">
        <v>57</v>
      </c>
      <c r="B21" s="32" t="s">
        <v>52</v>
      </c>
      <c r="C21" s="32" t="s">
        <v>251</v>
      </c>
      <c r="D21" s="32" t="s">
        <v>61</v>
      </c>
      <c r="E21" s="32" t="s">
        <v>62</v>
      </c>
      <c r="F21" s="32">
        <v>3</v>
      </c>
      <c r="G21" s="32" t="s">
        <v>24</v>
      </c>
      <c r="H21" s="32" t="s">
        <v>871</v>
      </c>
      <c r="I21" s="34"/>
      <c r="J21" s="34"/>
      <c r="K21" s="32" t="s">
        <v>821</v>
      </c>
      <c r="L21" s="32" t="s">
        <v>87</v>
      </c>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row>
    <row r="22" spans="1:110" s="164" customFormat="1" ht="20.100000000000001" customHeight="1" x14ac:dyDescent="0.3">
      <c r="A22" s="32" t="s">
        <v>57</v>
      </c>
      <c r="B22" s="32" t="s">
        <v>52</v>
      </c>
      <c r="C22" s="32" t="s">
        <v>252</v>
      </c>
      <c r="D22" s="32" t="s">
        <v>487</v>
      </c>
      <c r="E22" s="32" t="s">
        <v>64</v>
      </c>
      <c r="F22" s="32">
        <v>2</v>
      </c>
      <c r="G22" s="32" t="s">
        <v>27</v>
      </c>
      <c r="H22" s="32" t="s">
        <v>872</v>
      </c>
      <c r="I22" s="34"/>
      <c r="J22" s="34" t="s">
        <v>65</v>
      </c>
      <c r="K22" s="32" t="s">
        <v>822</v>
      </c>
      <c r="L22" s="32" t="s">
        <v>87</v>
      </c>
      <c r="M22" s="26"/>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row>
    <row r="23" spans="1:110" s="36" customFormat="1" ht="20.100000000000001" customHeight="1" x14ac:dyDescent="0.3">
      <c r="A23" s="32" t="s">
        <v>57</v>
      </c>
      <c r="B23" s="32" t="s">
        <v>52</v>
      </c>
      <c r="C23" s="32" t="s">
        <v>253</v>
      </c>
      <c r="D23" s="32" t="s">
        <v>66</v>
      </c>
      <c r="E23" s="32" t="s">
        <v>488</v>
      </c>
      <c r="F23" s="32">
        <v>1</v>
      </c>
      <c r="G23" s="32" t="s">
        <v>27</v>
      </c>
      <c r="H23" s="32" t="s">
        <v>873</v>
      </c>
      <c r="I23" s="34"/>
      <c r="J23" s="34" t="s">
        <v>65</v>
      </c>
      <c r="K23" s="32" t="s">
        <v>822</v>
      </c>
      <c r="L23" s="32" t="s">
        <v>87</v>
      </c>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row>
    <row r="24" spans="1:110" s="36" customFormat="1" ht="20.100000000000001" customHeight="1" x14ac:dyDescent="0.3">
      <c r="A24" s="32" t="s">
        <v>57</v>
      </c>
      <c r="B24" s="32" t="s">
        <v>52</v>
      </c>
      <c r="C24" s="32" t="s">
        <v>413</v>
      </c>
      <c r="D24" s="33" t="s">
        <v>55</v>
      </c>
      <c r="E24" s="32" t="s">
        <v>419</v>
      </c>
      <c r="F24" s="32">
        <v>2</v>
      </c>
      <c r="G24" s="32" t="s">
        <v>24</v>
      </c>
      <c r="H24" s="32" t="s">
        <v>874</v>
      </c>
      <c r="I24" s="34"/>
      <c r="J24" s="34"/>
      <c r="K24" s="32" t="s">
        <v>461</v>
      </c>
      <c r="L24" s="32" t="s">
        <v>87</v>
      </c>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row>
    <row r="25" spans="1:110" s="164" customFormat="1" ht="20.100000000000001" customHeight="1" x14ac:dyDescent="0.3">
      <c r="A25" s="229" t="s">
        <v>57</v>
      </c>
      <c r="B25" s="229" t="s">
        <v>52</v>
      </c>
      <c r="C25" s="229" t="s">
        <v>254</v>
      </c>
      <c r="D25" s="229" t="s">
        <v>67</v>
      </c>
      <c r="E25" s="229" t="s">
        <v>516</v>
      </c>
      <c r="F25" s="229">
        <v>3</v>
      </c>
      <c r="G25" s="229" t="s">
        <v>27</v>
      </c>
      <c r="H25" s="229" t="s">
        <v>875</v>
      </c>
      <c r="I25" s="230"/>
      <c r="J25" s="230"/>
      <c r="K25" s="229" t="s">
        <v>462</v>
      </c>
      <c r="L25" s="229" t="s">
        <v>87</v>
      </c>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c r="AU25" s="163"/>
      <c r="AV25" s="163"/>
      <c r="AW25" s="163"/>
      <c r="AX25" s="163"/>
      <c r="AY25" s="163"/>
      <c r="AZ25" s="163"/>
      <c r="BA25" s="163"/>
      <c r="BB25" s="163"/>
    </row>
    <row r="26" spans="1:110" s="164" customFormat="1" ht="20.100000000000001" customHeight="1" x14ac:dyDescent="0.3">
      <c r="A26" s="229" t="s">
        <v>57</v>
      </c>
      <c r="B26" s="229" t="s">
        <v>52</v>
      </c>
      <c r="C26" s="229" t="s">
        <v>255</v>
      </c>
      <c r="D26" s="229" t="s">
        <v>68</v>
      </c>
      <c r="E26" s="229" t="s">
        <v>517</v>
      </c>
      <c r="F26" s="229">
        <v>3</v>
      </c>
      <c r="G26" s="229" t="s">
        <v>24</v>
      </c>
      <c r="H26" s="229" t="s">
        <v>876</v>
      </c>
      <c r="I26" s="230"/>
      <c r="J26" s="230"/>
      <c r="K26" s="229" t="s">
        <v>404</v>
      </c>
      <c r="L26" s="229" t="s">
        <v>87</v>
      </c>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c r="AU26" s="163"/>
      <c r="AV26" s="163"/>
      <c r="AW26" s="163"/>
      <c r="AX26" s="163"/>
      <c r="AY26" s="163"/>
      <c r="AZ26" s="163"/>
      <c r="BA26" s="163"/>
      <c r="BB26" s="163"/>
    </row>
    <row r="27" spans="1:110" s="36" customFormat="1" ht="20.100000000000001" customHeight="1" x14ac:dyDescent="0.3">
      <c r="A27" s="32" t="s">
        <v>57</v>
      </c>
      <c r="B27" s="32" t="s">
        <v>52</v>
      </c>
      <c r="C27" s="220" t="s">
        <v>823</v>
      </c>
      <c r="D27" s="33" t="s">
        <v>55</v>
      </c>
      <c r="E27" s="32" t="s">
        <v>824</v>
      </c>
      <c r="F27" s="32">
        <v>3</v>
      </c>
      <c r="G27" s="32" t="s">
        <v>24</v>
      </c>
      <c r="H27" s="32" t="s">
        <v>826</v>
      </c>
      <c r="I27" s="34"/>
      <c r="J27" s="34"/>
      <c r="K27" s="32" t="s">
        <v>405</v>
      </c>
      <c r="L27" s="32"/>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row>
    <row r="28" spans="1:110" s="36" customFormat="1" ht="20.100000000000001" customHeight="1" x14ac:dyDescent="0.3">
      <c r="A28" s="32" t="s">
        <v>57</v>
      </c>
      <c r="B28" s="32" t="s">
        <v>52</v>
      </c>
      <c r="C28" s="32" t="s">
        <v>256</v>
      </c>
      <c r="D28" s="32" t="s">
        <v>69</v>
      </c>
      <c r="E28" s="32" t="s">
        <v>70</v>
      </c>
      <c r="F28" s="32">
        <v>3</v>
      </c>
      <c r="G28" s="32" t="s">
        <v>24</v>
      </c>
      <c r="H28" s="220" t="s">
        <v>829</v>
      </c>
      <c r="I28" s="34"/>
      <c r="J28" s="34"/>
      <c r="K28" s="32" t="s">
        <v>405</v>
      </c>
      <c r="L28" s="32" t="s">
        <v>87</v>
      </c>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row>
    <row r="29" spans="1:110" s="36" customFormat="1" ht="20.100000000000001" customHeight="1" x14ac:dyDescent="0.3">
      <c r="A29" s="32" t="s">
        <v>57</v>
      </c>
      <c r="B29" s="32" t="s">
        <v>52</v>
      </c>
      <c r="C29" s="220" t="s">
        <v>741</v>
      </c>
      <c r="D29" s="33" t="s">
        <v>55</v>
      </c>
      <c r="E29" s="32" t="s">
        <v>742</v>
      </c>
      <c r="F29" s="32">
        <v>1</v>
      </c>
      <c r="G29" s="32" t="s">
        <v>24</v>
      </c>
      <c r="H29" s="220" t="s">
        <v>827</v>
      </c>
      <c r="I29" s="34"/>
      <c r="J29" s="34"/>
      <c r="K29" s="32" t="s">
        <v>405</v>
      </c>
      <c r="L29" s="32"/>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row>
    <row r="30" spans="1:110" s="36" customFormat="1" ht="20.100000000000001" customHeight="1" x14ac:dyDescent="0.3">
      <c r="A30" s="32" t="s">
        <v>57</v>
      </c>
      <c r="B30" s="32" t="s">
        <v>52</v>
      </c>
      <c r="C30" s="32" t="s">
        <v>257</v>
      </c>
      <c r="D30" s="32" t="s">
        <v>71</v>
      </c>
      <c r="E30" s="32" t="s">
        <v>72</v>
      </c>
      <c r="F30" s="32">
        <v>3</v>
      </c>
      <c r="G30" s="32" t="s">
        <v>24</v>
      </c>
      <c r="H30" s="220" t="s">
        <v>828</v>
      </c>
      <c r="I30" s="34"/>
      <c r="J30" s="34"/>
      <c r="K30" s="32" t="s">
        <v>408</v>
      </c>
      <c r="L30" s="32" t="s">
        <v>87</v>
      </c>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row>
    <row r="31" spans="1:110" s="36" customFormat="1" ht="20.100000000000001" customHeight="1" x14ac:dyDescent="0.3">
      <c r="A31" s="32" t="s">
        <v>57</v>
      </c>
      <c r="B31" s="32" t="s">
        <v>52</v>
      </c>
      <c r="C31" s="32" t="s">
        <v>258</v>
      </c>
      <c r="D31" s="32" t="s">
        <v>73</v>
      </c>
      <c r="E31" s="32" t="s">
        <v>74</v>
      </c>
      <c r="F31" s="32">
        <v>1</v>
      </c>
      <c r="G31" s="32" t="s">
        <v>24</v>
      </c>
      <c r="H31" s="32" t="s">
        <v>877</v>
      </c>
      <c r="I31" s="34"/>
      <c r="J31" s="34"/>
      <c r="K31" s="32" t="s">
        <v>408</v>
      </c>
      <c r="L31" s="32" t="s">
        <v>87</v>
      </c>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row>
    <row r="32" spans="1:110" s="36" customFormat="1" ht="40.200000000000003" customHeight="1" x14ac:dyDescent="0.3">
      <c r="A32" s="32" t="s">
        <v>57</v>
      </c>
      <c r="B32" s="32" t="s">
        <v>52</v>
      </c>
      <c r="C32" s="191" t="s">
        <v>763</v>
      </c>
      <c r="D32" s="32" t="s">
        <v>90</v>
      </c>
      <c r="E32" s="32" t="s">
        <v>766</v>
      </c>
      <c r="F32" s="32">
        <v>3</v>
      </c>
      <c r="G32" s="32" t="s">
        <v>27</v>
      </c>
      <c r="H32" s="220" t="s">
        <v>878</v>
      </c>
      <c r="I32" s="34"/>
      <c r="J32" s="34"/>
      <c r="K32" s="32"/>
      <c r="L32" s="32"/>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row>
    <row r="33" spans="1:110" s="36" customFormat="1" ht="20.100000000000001" customHeight="1" x14ac:dyDescent="0.3">
      <c r="A33" s="32" t="s">
        <v>57</v>
      </c>
      <c r="B33" s="32" t="s">
        <v>52</v>
      </c>
      <c r="C33" s="191" t="s">
        <v>259</v>
      </c>
      <c r="D33" s="32" t="s">
        <v>75</v>
      </c>
      <c r="E33" s="32" t="s">
        <v>764</v>
      </c>
      <c r="F33" s="32">
        <v>3</v>
      </c>
      <c r="G33" s="32" t="s">
        <v>24</v>
      </c>
      <c r="H33" s="220" t="s">
        <v>830</v>
      </c>
      <c r="I33" s="34"/>
      <c r="J33" s="34"/>
      <c r="K33" s="32" t="s">
        <v>402</v>
      </c>
      <c r="L33" s="32" t="s">
        <v>87</v>
      </c>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row>
    <row r="34" spans="1:110" s="36" customFormat="1" ht="20.100000000000001" customHeight="1" x14ac:dyDescent="0.3">
      <c r="A34" s="32" t="s">
        <v>57</v>
      </c>
      <c r="B34" s="32" t="s">
        <v>52</v>
      </c>
      <c r="C34" s="32" t="s">
        <v>260</v>
      </c>
      <c r="D34" s="32" t="s">
        <v>76</v>
      </c>
      <c r="E34" s="32" t="s">
        <v>77</v>
      </c>
      <c r="F34" s="32">
        <v>1</v>
      </c>
      <c r="G34" s="32" t="s">
        <v>24</v>
      </c>
      <c r="H34" s="220" t="s">
        <v>831</v>
      </c>
      <c r="I34" s="34"/>
      <c r="J34" s="34"/>
      <c r="K34" s="32" t="s">
        <v>402</v>
      </c>
      <c r="L34" s="32" t="s">
        <v>87</v>
      </c>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row>
    <row r="35" spans="1:110" s="36" customFormat="1" ht="28.8" customHeight="1" x14ac:dyDescent="0.3">
      <c r="A35" s="32" t="s">
        <v>57</v>
      </c>
      <c r="B35" s="32" t="s">
        <v>52</v>
      </c>
      <c r="C35" s="32" t="s">
        <v>261</v>
      </c>
      <c r="D35" s="32" t="s">
        <v>78</v>
      </c>
      <c r="E35" s="32" t="s">
        <v>79</v>
      </c>
      <c r="F35" s="32">
        <v>3</v>
      </c>
      <c r="G35" s="32" t="s">
        <v>27</v>
      </c>
      <c r="H35" s="220" t="s">
        <v>832</v>
      </c>
      <c r="I35" s="34"/>
      <c r="J35" s="34"/>
      <c r="K35" s="32" t="s">
        <v>821</v>
      </c>
      <c r="L35" s="32" t="s">
        <v>87</v>
      </c>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row>
    <row r="36" spans="1:110" s="233" customFormat="1" ht="31.95" customHeight="1" x14ac:dyDescent="0.3">
      <c r="A36" s="229" t="s">
        <v>57</v>
      </c>
      <c r="B36" s="229" t="s">
        <v>52</v>
      </c>
      <c r="C36" s="231" t="s">
        <v>245</v>
      </c>
      <c r="D36" s="232" t="s">
        <v>55</v>
      </c>
      <c r="E36" s="229" t="s">
        <v>420</v>
      </c>
      <c r="F36" s="229">
        <v>3</v>
      </c>
      <c r="G36" s="229" t="s">
        <v>27</v>
      </c>
      <c r="H36" s="229" t="s">
        <v>879</v>
      </c>
      <c r="I36" s="230"/>
      <c r="J36" s="230"/>
      <c r="K36" s="229" t="s">
        <v>821</v>
      </c>
      <c r="L36" s="229" t="s">
        <v>87</v>
      </c>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row>
    <row r="37" spans="1:110" s="36" customFormat="1" ht="20.100000000000001" customHeight="1" x14ac:dyDescent="0.3">
      <c r="A37" s="32" t="s">
        <v>57</v>
      </c>
      <c r="B37" s="32" t="s">
        <v>52</v>
      </c>
      <c r="C37" s="32" t="s">
        <v>262</v>
      </c>
      <c r="D37" s="32" t="s">
        <v>80</v>
      </c>
      <c r="E37" s="32" t="s">
        <v>81</v>
      </c>
      <c r="F37" s="32">
        <v>3</v>
      </c>
      <c r="G37" s="32" t="s">
        <v>27</v>
      </c>
      <c r="H37" s="32" t="s">
        <v>880</v>
      </c>
      <c r="I37" s="34"/>
      <c r="J37" s="34"/>
      <c r="K37" s="32" t="s">
        <v>407</v>
      </c>
      <c r="L37" s="32" t="s">
        <v>87</v>
      </c>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row>
    <row r="38" spans="1:110" s="36" customFormat="1" ht="22.2" customHeight="1" x14ac:dyDescent="0.3">
      <c r="A38" s="32" t="s">
        <v>57</v>
      </c>
      <c r="B38" s="32" t="s">
        <v>52</v>
      </c>
      <c r="C38" s="32" t="s">
        <v>263</v>
      </c>
      <c r="D38" s="33" t="s">
        <v>82</v>
      </c>
      <c r="E38" s="32" t="s">
        <v>486</v>
      </c>
      <c r="F38" s="32">
        <v>3</v>
      </c>
      <c r="G38" s="32" t="s">
        <v>24</v>
      </c>
      <c r="H38" s="32" t="s">
        <v>514</v>
      </c>
      <c r="I38" s="34"/>
      <c r="J38" s="34" t="s">
        <v>65</v>
      </c>
      <c r="K38" s="32" t="s">
        <v>402</v>
      </c>
      <c r="L38" s="32" t="s">
        <v>87</v>
      </c>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row>
    <row r="39" spans="1:110" s="164" customFormat="1" ht="20.100000000000001" customHeight="1" x14ac:dyDescent="0.3">
      <c r="A39" s="229" t="s">
        <v>57</v>
      </c>
      <c r="B39" s="229" t="s">
        <v>52</v>
      </c>
      <c r="C39" s="229" t="s">
        <v>671</v>
      </c>
      <c r="D39" s="229" t="s">
        <v>55</v>
      </c>
      <c r="E39" s="229" t="s">
        <v>673</v>
      </c>
      <c r="F39" s="229">
        <v>1</v>
      </c>
      <c r="G39" s="229" t="s">
        <v>27</v>
      </c>
      <c r="H39" s="229" t="s">
        <v>675</v>
      </c>
      <c r="I39" s="230"/>
      <c r="J39" s="230"/>
      <c r="K39" s="229" t="s">
        <v>463</v>
      </c>
      <c r="L39" s="229" t="s">
        <v>87</v>
      </c>
      <c r="M39" s="163" t="s">
        <v>695</v>
      </c>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163"/>
      <c r="BP39" s="163"/>
      <c r="BQ39" s="163"/>
      <c r="BR39" s="163"/>
      <c r="BS39" s="163"/>
      <c r="BT39" s="163"/>
      <c r="BU39" s="163"/>
      <c r="BV39" s="163"/>
      <c r="BW39" s="163"/>
      <c r="BX39" s="163"/>
      <c r="BY39" s="163"/>
      <c r="BZ39" s="163"/>
      <c r="CA39" s="163"/>
      <c r="CB39" s="163"/>
      <c r="CC39" s="163"/>
      <c r="CD39" s="163"/>
      <c r="CE39" s="163"/>
      <c r="CF39" s="163"/>
      <c r="CG39" s="163"/>
      <c r="CH39" s="163"/>
      <c r="CI39" s="163"/>
      <c r="CJ39" s="163"/>
      <c r="CK39" s="163"/>
      <c r="CL39" s="163"/>
      <c r="CM39" s="163"/>
      <c r="CN39" s="163"/>
      <c r="CO39" s="163"/>
      <c r="CP39" s="163"/>
      <c r="CQ39" s="163"/>
      <c r="CR39" s="163"/>
      <c r="CS39" s="163"/>
      <c r="CT39" s="163"/>
      <c r="CU39" s="163"/>
      <c r="CV39" s="163"/>
      <c r="CW39" s="163"/>
      <c r="CX39" s="163"/>
      <c r="CY39" s="163"/>
      <c r="CZ39" s="163"/>
      <c r="DA39" s="163"/>
      <c r="DB39" s="163"/>
      <c r="DC39" s="163"/>
      <c r="DD39" s="163"/>
      <c r="DE39" s="163"/>
      <c r="DF39" s="163"/>
    </row>
    <row r="40" spans="1:110" s="164" customFormat="1" ht="20.100000000000001" customHeight="1" x14ac:dyDescent="0.3">
      <c r="A40" s="229" t="s">
        <v>57</v>
      </c>
      <c r="B40" s="229" t="s">
        <v>52</v>
      </c>
      <c r="C40" s="229" t="s">
        <v>672</v>
      </c>
      <c r="D40" s="229">
        <v>196</v>
      </c>
      <c r="E40" s="229" t="s">
        <v>674</v>
      </c>
      <c r="F40" s="229">
        <v>3</v>
      </c>
      <c r="G40" s="229" t="s">
        <v>24</v>
      </c>
      <c r="H40" s="229" t="s">
        <v>671</v>
      </c>
      <c r="I40" s="230"/>
      <c r="J40" s="230"/>
      <c r="K40" s="229"/>
      <c r="L40" s="229"/>
      <c r="M40" s="163" t="s">
        <v>695</v>
      </c>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163"/>
      <c r="BP40" s="163"/>
      <c r="BQ40" s="163"/>
      <c r="BR40" s="163"/>
      <c r="BS40" s="163"/>
      <c r="BT40" s="163"/>
      <c r="BU40" s="163"/>
      <c r="BV40" s="163"/>
      <c r="BW40" s="163"/>
      <c r="BX40" s="163"/>
      <c r="BY40" s="163"/>
      <c r="BZ40" s="163"/>
      <c r="CA40" s="163"/>
      <c r="CB40" s="163"/>
      <c r="CC40" s="163"/>
      <c r="CD40" s="163"/>
      <c r="CE40" s="163"/>
      <c r="CF40" s="163"/>
      <c r="CG40" s="163"/>
      <c r="CH40" s="163"/>
      <c r="CI40" s="163"/>
      <c r="CJ40" s="163"/>
      <c r="CK40" s="163"/>
      <c r="CL40" s="163"/>
      <c r="CM40" s="163"/>
      <c r="CN40" s="163"/>
      <c r="CO40" s="163"/>
      <c r="CP40" s="163"/>
      <c r="CQ40" s="163"/>
      <c r="CR40" s="163"/>
      <c r="CS40" s="163"/>
      <c r="CT40" s="163"/>
      <c r="CU40" s="163"/>
      <c r="CV40" s="163"/>
      <c r="CW40" s="163"/>
      <c r="CX40" s="163"/>
      <c r="CY40" s="163"/>
      <c r="CZ40" s="163"/>
      <c r="DA40" s="163"/>
      <c r="DB40" s="163"/>
      <c r="DC40" s="163"/>
      <c r="DD40" s="163"/>
      <c r="DE40" s="163"/>
      <c r="DF40" s="163"/>
    </row>
    <row r="41" spans="1:110" s="36" customFormat="1" ht="20.100000000000001" customHeight="1" x14ac:dyDescent="0.3">
      <c r="A41" s="32" t="s">
        <v>57</v>
      </c>
      <c r="B41" s="32" t="s">
        <v>52</v>
      </c>
      <c r="C41" s="32" t="s">
        <v>264</v>
      </c>
      <c r="D41" s="32" t="s">
        <v>83</v>
      </c>
      <c r="E41" s="32" t="s">
        <v>84</v>
      </c>
      <c r="F41" s="32">
        <v>3</v>
      </c>
      <c r="G41" s="32" t="s">
        <v>27</v>
      </c>
      <c r="H41" s="32" t="s">
        <v>833</v>
      </c>
      <c r="I41" s="34"/>
      <c r="J41" s="34"/>
      <c r="K41" s="32" t="s">
        <v>404</v>
      </c>
      <c r="L41" s="32" t="s">
        <v>87</v>
      </c>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row>
    <row r="42" spans="1:110" s="36" customFormat="1" ht="20.100000000000001" customHeight="1" x14ac:dyDescent="0.3">
      <c r="A42" s="32" t="s">
        <v>57</v>
      </c>
      <c r="B42" s="32" t="s">
        <v>52</v>
      </c>
      <c r="C42" s="32" t="s">
        <v>265</v>
      </c>
      <c r="D42" s="32" t="s">
        <v>85</v>
      </c>
      <c r="E42" s="32" t="s">
        <v>86</v>
      </c>
      <c r="F42" s="32">
        <v>1</v>
      </c>
      <c r="G42" s="32" t="s">
        <v>27</v>
      </c>
      <c r="H42" s="32" t="s">
        <v>881</v>
      </c>
      <c r="I42" s="34"/>
      <c r="J42" s="34"/>
      <c r="K42" s="32" t="s">
        <v>404</v>
      </c>
      <c r="L42" s="32" t="s">
        <v>87</v>
      </c>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row>
    <row r="43" spans="1:110" s="36" customFormat="1" ht="20.100000000000001" customHeight="1" x14ac:dyDescent="0.3">
      <c r="A43" s="32" t="s">
        <v>57</v>
      </c>
      <c r="B43" s="32" t="s">
        <v>52</v>
      </c>
      <c r="C43" s="32" t="s">
        <v>246</v>
      </c>
      <c r="D43" s="32" t="s">
        <v>87</v>
      </c>
      <c r="E43" s="32" t="s">
        <v>88</v>
      </c>
      <c r="F43" s="32">
        <v>3</v>
      </c>
      <c r="G43" s="32" t="s">
        <v>24</v>
      </c>
      <c r="H43" s="32" t="s">
        <v>882</v>
      </c>
      <c r="I43" s="34"/>
      <c r="J43" s="34"/>
      <c r="K43" s="32" t="s">
        <v>404</v>
      </c>
      <c r="L43" s="32" t="s">
        <v>87</v>
      </c>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row>
    <row r="44" spans="1:110" s="26" customFormat="1" ht="36" customHeight="1" x14ac:dyDescent="0.3">
      <c r="A44" s="32" t="s">
        <v>57</v>
      </c>
      <c r="B44" s="32" t="s">
        <v>52</v>
      </c>
      <c r="C44" s="191" t="s">
        <v>266</v>
      </c>
      <c r="D44" s="32" t="s">
        <v>89</v>
      </c>
      <c r="E44" s="32" t="s">
        <v>765</v>
      </c>
      <c r="F44" s="32">
        <v>3</v>
      </c>
      <c r="G44" s="32" t="s">
        <v>27</v>
      </c>
      <c r="H44" s="32" t="s">
        <v>834</v>
      </c>
      <c r="I44" s="34"/>
      <c r="J44" s="34"/>
      <c r="K44" s="32" t="s">
        <v>408</v>
      </c>
      <c r="L44" s="32" t="s">
        <v>87</v>
      </c>
    </row>
    <row r="45" spans="1:110" ht="20.100000000000001" customHeight="1" x14ac:dyDescent="0.3">
      <c r="A45" s="35" t="s">
        <v>57</v>
      </c>
      <c r="B45" s="35" t="s">
        <v>52</v>
      </c>
      <c r="C45" s="191" t="s">
        <v>758</v>
      </c>
      <c r="D45" s="35" t="s">
        <v>199</v>
      </c>
      <c r="E45" s="35" t="s">
        <v>757</v>
      </c>
      <c r="F45" s="35">
        <v>3</v>
      </c>
      <c r="G45" s="35" t="s">
        <v>27</v>
      </c>
      <c r="H45" s="35" t="s">
        <v>835</v>
      </c>
      <c r="I45" s="35" t="s">
        <v>694</v>
      </c>
      <c r="J45" s="35" t="s">
        <v>694</v>
      </c>
      <c r="K45" s="35" t="s">
        <v>821</v>
      </c>
      <c r="L45" s="35" t="s">
        <v>100</v>
      </c>
    </row>
    <row r="46" spans="1:110" s="26" customFormat="1" ht="20.100000000000001" customHeight="1" x14ac:dyDescent="0.3">
      <c r="A46" s="32" t="s">
        <v>57</v>
      </c>
      <c r="B46" s="32" t="s">
        <v>52</v>
      </c>
      <c r="C46" s="32" t="s">
        <v>267</v>
      </c>
      <c r="D46" s="32" t="s">
        <v>91</v>
      </c>
      <c r="E46" s="32" t="s">
        <v>92</v>
      </c>
      <c r="F46" s="32" t="s">
        <v>837</v>
      </c>
      <c r="G46" s="32" t="s">
        <v>20</v>
      </c>
      <c r="H46" s="32" t="s">
        <v>836</v>
      </c>
      <c r="I46" s="34"/>
      <c r="J46" s="34"/>
      <c r="K46" s="32" t="s">
        <v>402</v>
      </c>
      <c r="L46" s="32" t="s">
        <v>87</v>
      </c>
    </row>
    <row r="47" spans="1:110" s="26" customFormat="1" ht="32.4" customHeight="1" x14ac:dyDescent="0.3">
      <c r="A47" s="32" t="s">
        <v>57</v>
      </c>
      <c r="B47" s="32" t="s">
        <v>52</v>
      </c>
      <c r="C47" s="32" t="s">
        <v>268</v>
      </c>
      <c r="D47" s="32" t="s">
        <v>93</v>
      </c>
      <c r="E47" s="32" t="s">
        <v>94</v>
      </c>
      <c r="F47" s="32" t="s">
        <v>95</v>
      </c>
      <c r="G47" s="32" t="s">
        <v>20</v>
      </c>
      <c r="H47" s="32" t="s">
        <v>838</v>
      </c>
      <c r="I47" s="34"/>
      <c r="J47" s="34"/>
      <c r="K47" s="32" t="s">
        <v>402</v>
      </c>
      <c r="L47" s="32" t="s">
        <v>87</v>
      </c>
    </row>
    <row r="48" spans="1:110" s="26" customFormat="1" ht="32.4" customHeight="1" x14ac:dyDescent="0.3">
      <c r="A48" s="32" t="s">
        <v>57</v>
      </c>
      <c r="B48" s="32" t="s">
        <v>52</v>
      </c>
      <c r="C48" s="32" t="s">
        <v>839</v>
      </c>
      <c r="D48" s="33" t="s">
        <v>55</v>
      </c>
      <c r="E48" s="32" t="s">
        <v>840</v>
      </c>
      <c r="F48" s="32" t="s">
        <v>841</v>
      </c>
      <c r="G48" s="33" t="s">
        <v>55</v>
      </c>
      <c r="H48" s="33" t="s">
        <v>55</v>
      </c>
      <c r="I48" s="34"/>
      <c r="J48" s="34"/>
      <c r="K48" s="32"/>
      <c r="L48" s="32"/>
    </row>
    <row r="49" spans="1:110" s="26" customFormat="1" ht="20.100000000000001" customHeight="1" x14ac:dyDescent="0.3">
      <c r="A49" s="35" t="s">
        <v>57</v>
      </c>
      <c r="B49" s="35" t="s">
        <v>52</v>
      </c>
      <c r="C49" s="35" t="s">
        <v>247</v>
      </c>
      <c r="D49" s="35" t="s">
        <v>96</v>
      </c>
      <c r="E49" s="35" t="s">
        <v>97</v>
      </c>
      <c r="F49" s="35">
        <v>3</v>
      </c>
      <c r="G49" s="35" t="s">
        <v>27</v>
      </c>
      <c r="H49" s="35" t="s">
        <v>883</v>
      </c>
      <c r="I49" s="35" t="s">
        <v>694</v>
      </c>
      <c r="J49" s="35" t="s">
        <v>694</v>
      </c>
      <c r="K49" s="35" t="s">
        <v>402</v>
      </c>
      <c r="L49" s="35" t="s">
        <v>87</v>
      </c>
    </row>
    <row r="50" spans="1:110" s="26" customFormat="1" ht="20.100000000000001" customHeight="1" x14ac:dyDescent="0.3">
      <c r="A50" s="35" t="s">
        <v>57</v>
      </c>
      <c r="B50" s="35" t="s">
        <v>52</v>
      </c>
      <c r="C50" s="35" t="s">
        <v>248</v>
      </c>
      <c r="D50" s="207" t="s">
        <v>98</v>
      </c>
      <c r="E50" s="35" t="s">
        <v>99</v>
      </c>
      <c r="F50" s="35">
        <v>3</v>
      </c>
      <c r="G50" s="35" t="s">
        <v>465</v>
      </c>
      <c r="H50" s="35" t="s">
        <v>884</v>
      </c>
      <c r="I50" s="35" t="s">
        <v>694</v>
      </c>
      <c r="J50" s="35" t="s">
        <v>694</v>
      </c>
      <c r="K50" s="35" t="s">
        <v>403</v>
      </c>
      <c r="L50" s="35" t="s">
        <v>100</v>
      </c>
    </row>
    <row r="51" spans="1:110" ht="20.100000000000001" customHeight="1" x14ac:dyDescent="0.3">
      <c r="A51" s="35" t="s">
        <v>57</v>
      </c>
      <c r="B51" s="35" t="s">
        <v>52</v>
      </c>
      <c r="C51" s="134" t="s">
        <v>269</v>
      </c>
      <c r="D51" s="207" t="s">
        <v>101</v>
      </c>
      <c r="E51" s="35" t="s">
        <v>102</v>
      </c>
      <c r="F51" s="35">
        <v>3</v>
      </c>
      <c r="G51" s="35" t="s">
        <v>24</v>
      </c>
      <c r="H51" s="35" t="s">
        <v>842</v>
      </c>
      <c r="I51" s="35" t="s">
        <v>694</v>
      </c>
      <c r="J51" s="35" t="s">
        <v>694</v>
      </c>
      <c r="K51" s="35" t="s">
        <v>404</v>
      </c>
      <c r="L51" s="134" t="s">
        <v>103</v>
      </c>
    </row>
    <row r="52" spans="1:110" ht="20.100000000000001" customHeight="1" x14ac:dyDescent="0.3">
      <c r="A52" s="35" t="s">
        <v>57</v>
      </c>
      <c r="B52" s="35" t="s">
        <v>52</v>
      </c>
      <c r="C52" s="134" t="s">
        <v>270</v>
      </c>
      <c r="D52" s="207" t="s">
        <v>104</v>
      </c>
      <c r="E52" s="35" t="s">
        <v>105</v>
      </c>
      <c r="F52" s="35">
        <v>3</v>
      </c>
      <c r="G52" s="35" t="s">
        <v>27</v>
      </c>
      <c r="H52" s="35" t="s">
        <v>842</v>
      </c>
      <c r="I52" s="35" t="s">
        <v>694</v>
      </c>
      <c r="J52" s="35" t="s">
        <v>694</v>
      </c>
      <c r="K52" s="35" t="s">
        <v>405</v>
      </c>
      <c r="L52" s="134" t="s">
        <v>103</v>
      </c>
    </row>
    <row r="53" spans="1:110" s="235" customFormat="1" ht="20.100000000000001" customHeight="1" x14ac:dyDescent="0.3">
      <c r="A53" s="234" t="s">
        <v>57</v>
      </c>
      <c r="B53" s="234" t="s">
        <v>52</v>
      </c>
      <c r="C53" s="234" t="s">
        <v>271</v>
      </c>
      <c r="D53" s="234" t="s">
        <v>106</v>
      </c>
      <c r="E53" s="234" t="s">
        <v>107</v>
      </c>
      <c r="F53" s="234">
        <v>3</v>
      </c>
      <c r="G53" s="234" t="s">
        <v>466</v>
      </c>
      <c r="H53" s="234" t="s">
        <v>884</v>
      </c>
      <c r="I53" s="234" t="s">
        <v>694</v>
      </c>
      <c r="J53" s="234" t="s">
        <v>694</v>
      </c>
      <c r="K53" s="234" t="s">
        <v>406</v>
      </c>
      <c r="L53" s="234" t="s">
        <v>87</v>
      </c>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c r="BM53" s="163"/>
      <c r="BN53" s="163"/>
      <c r="BO53" s="163"/>
      <c r="BP53" s="163"/>
      <c r="BQ53" s="163"/>
      <c r="BR53" s="163"/>
      <c r="BS53" s="163"/>
      <c r="BT53" s="163"/>
      <c r="BU53" s="163"/>
      <c r="BV53" s="163"/>
      <c r="BW53" s="163"/>
      <c r="BX53" s="163"/>
      <c r="BY53" s="163"/>
      <c r="BZ53" s="163"/>
      <c r="CA53" s="163"/>
      <c r="CB53" s="163"/>
      <c r="CC53" s="163"/>
      <c r="CD53" s="163"/>
      <c r="CE53" s="163"/>
      <c r="CF53" s="163"/>
      <c r="CG53" s="163"/>
      <c r="CH53" s="163"/>
      <c r="CI53" s="163"/>
      <c r="CJ53" s="163"/>
      <c r="CK53" s="163"/>
      <c r="CL53" s="163"/>
      <c r="CM53" s="163"/>
      <c r="CN53" s="163"/>
      <c r="CO53" s="163"/>
      <c r="CP53" s="163"/>
      <c r="CQ53" s="163"/>
      <c r="CR53" s="163"/>
      <c r="CS53" s="163"/>
      <c r="CT53" s="163"/>
      <c r="CU53" s="163"/>
      <c r="CV53" s="163"/>
      <c r="CW53" s="163"/>
      <c r="CX53" s="163"/>
      <c r="CY53" s="163"/>
      <c r="CZ53" s="163"/>
      <c r="DA53" s="163"/>
      <c r="DB53" s="163"/>
      <c r="DC53" s="163"/>
      <c r="DD53" s="163"/>
      <c r="DE53" s="163"/>
      <c r="DF53" s="163"/>
    </row>
    <row r="54" spans="1:110" ht="20.100000000000001" customHeight="1" x14ac:dyDescent="0.3">
      <c r="A54" s="35" t="s">
        <v>57</v>
      </c>
      <c r="B54" s="35" t="s">
        <v>52</v>
      </c>
      <c r="C54" s="35" t="s">
        <v>272</v>
      </c>
      <c r="D54" s="35" t="s">
        <v>108</v>
      </c>
      <c r="E54" s="35" t="s">
        <v>109</v>
      </c>
      <c r="F54" s="35">
        <v>3</v>
      </c>
      <c r="G54" s="35" t="s">
        <v>468</v>
      </c>
      <c r="H54" s="35" t="s">
        <v>842</v>
      </c>
      <c r="I54" s="35" t="s">
        <v>694</v>
      </c>
      <c r="J54" s="35" t="s">
        <v>694</v>
      </c>
      <c r="K54" s="35" t="s">
        <v>402</v>
      </c>
      <c r="L54" s="35" t="s">
        <v>87</v>
      </c>
    </row>
    <row r="55" spans="1:110" ht="20.100000000000001" customHeight="1" x14ac:dyDescent="0.3">
      <c r="A55" s="35" t="s">
        <v>57</v>
      </c>
      <c r="B55" s="35" t="s">
        <v>52</v>
      </c>
      <c r="C55" s="35" t="s">
        <v>273</v>
      </c>
      <c r="D55" s="207" t="s">
        <v>110</v>
      </c>
      <c r="E55" s="35" t="s">
        <v>111</v>
      </c>
      <c r="F55" s="35">
        <v>3</v>
      </c>
      <c r="G55" s="35" t="s">
        <v>27</v>
      </c>
      <c r="H55" s="35" t="s">
        <v>842</v>
      </c>
      <c r="I55" s="35" t="s">
        <v>694</v>
      </c>
      <c r="J55" s="35" t="s">
        <v>694</v>
      </c>
      <c r="K55" s="35" t="s">
        <v>402</v>
      </c>
      <c r="L55" s="35" t="s">
        <v>87</v>
      </c>
    </row>
    <row r="56" spans="1:110" ht="20.100000000000001" customHeight="1" x14ac:dyDescent="0.3">
      <c r="A56" s="35" t="s">
        <v>57</v>
      </c>
      <c r="B56" s="35" t="s">
        <v>52</v>
      </c>
      <c r="C56" s="35" t="s">
        <v>274</v>
      </c>
      <c r="D56" s="207" t="s">
        <v>112</v>
      </c>
      <c r="E56" s="35" t="s">
        <v>113</v>
      </c>
      <c r="F56" s="35">
        <v>3</v>
      </c>
      <c r="G56" s="35" t="s">
        <v>466</v>
      </c>
      <c r="H56" s="35" t="s">
        <v>885</v>
      </c>
      <c r="I56" s="35" t="s">
        <v>694</v>
      </c>
      <c r="J56" s="35" t="s">
        <v>694</v>
      </c>
      <c r="K56" s="35" t="s">
        <v>404</v>
      </c>
      <c r="L56" s="35" t="s">
        <v>114</v>
      </c>
    </row>
    <row r="57" spans="1:110" ht="20.100000000000001" customHeight="1" x14ac:dyDescent="0.3">
      <c r="A57" s="35" t="s">
        <v>57</v>
      </c>
      <c r="B57" s="35" t="s">
        <v>52</v>
      </c>
      <c r="C57" s="35" t="s">
        <v>275</v>
      </c>
      <c r="D57" s="35" t="s">
        <v>115</v>
      </c>
      <c r="E57" s="35" t="s">
        <v>116</v>
      </c>
      <c r="F57" s="35">
        <v>3</v>
      </c>
      <c r="G57" s="35" t="s">
        <v>24</v>
      </c>
      <c r="H57" s="35" t="s">
        <v>843</v>
      </c>
      <c r="I57" s="35" t="s">
        <v>694</v>
      </c>
      <c r="J57" s="35" t="s">
        <v>694</v>
      </c>
      <c r="K57" s="35" t="s">
        <v>404</v>
      </c>
      <c r="L57" s="35" t="s">
        <v>87</v>
      </c>
    </row>
    <row r="58" spans="1:110" ht="20.100000000000001" customHeight="1" x14ac:dyDescent="0.3">
      <c r="A58" s="35" t="s">
        <v>57</v>
      </c>
      <c r="B58" s="35" t="s">
        <v>52</v>
      </c>
      <c r="C58" s="35" t="s">
        <v>276</v>
      </c>
      <c r="D58" s="35" t="s">
        <v>118</v>
      </c>
      <c r="E58" s="35" t="s">
        <v>119</v>
      </c>
      <c r="F58" s="35">
        <v>3</v>
      </c>
      <c r="G58" s="35" t="s">
        <v>55</v>
      </c>
      <c r="H58" s="35" t="s">
        <v>844</v>
      </c>
      <c r="I58" s="35" t="s">
        <v>694</v>
      </c>
      <c r="J58" s="35" t="s">
        <v>694</v>
      </c>
      <c r="K58" s="35" t="s">
        <v>404</v>
      </c>
      <c r="L58" s="35" t="s">
        <v>87</v>
      </c>
    </row>
    <row r="59" spans="1:110" ht="20.100000000000001" customHeight="1" x14ac:dyDescent="0.3">
      <c r="A59" s="35" t="s">
        <v>57</v>
      </c>
      <c r="B59" s="35" t="s">
        <v>52</v>
      </c>
      <c r="C59" s="35" t="s">
        <v>277</v>
      </c>
      <c r="D59" s="35" t="s">
        <v>120</v>
      </c>
      <c r="E59" s="35" t="s">
        <v>121</v>
      </c>
      <c r="F59" s="35">
        <v>3</v>
      </c>
      <c r="G59" s="35" t="s">
        <v>468</v>
      </c>
      <c r="H59" s="35" t="s">
        <v>845</v>
      </c>
      <c r="I59" s="35" t="s">
        <v>694</v>
      </c>
      <c r="J59" s="35" t="s">
        <v>694</v>
      </c>
      <c r="K59" s="35" t="s">
        <v>404</v>
      </c>
      <c r="L59" s="35" t="s">
        <v>87</v>
      </c>
    </row>
    <row r="60" spans="1:110" ht="28.8" customHeight="1" x14ac:dyDescent="0.3">
      <c r="A60" s="35" t="s">
        <v>57</v>
      </c>
      <c r="B60" s="35" t="s">
        <v>52</v>
      </c>
      <c r="C60" s="35" t="s">
        <v>278</v>
      </c>
      <c r="D60" s="207" t="s">
        <v>122</v>
      </c>
      <c r="E60" s="35" t="s">
        <v>726</v>
      </c>
      <c r="F60" s="35">
        <v>3</v>
      </c>
      <c r="G60" s="35" t="s">
        <v>27</v>
      </c>
      <c r="H60" s="35" t="s">
        <v>886</v>
      </c>
      <c r="I60" s="35" t="s">
        <v>694</v>
      </c>
      <c r="J60" s="35" t="s">
        <v>694</v>
      </c>
      <c r="K60" s="35" t="s">
        <v>402</v>
      </c>
      <c r="L60" s="134" t="s">
        <v>723</v>
      </c>
    </row>
    <row r="61" spans="1:110" ht="23.4" customHeight="1" x14ac:dyDescent="0.3">
      <c r="A61" s="35" t="s">
        <v>57</v>
      </c>
      <c r="B61" s="35" t="s">
        <v>52</v>
      </c>
      <c r="C61" s="134" t="s">
        <v>279</v>
      </c>
      <c r="D61" s="207" t="s">
        <v>123</v>
      </c>
      <c r="E61" s="35" t="s">
        <v>124</v>
      </c>
      <c r="F61" s="35">
        <v>3</v>
      </c>
      <c r="G61" s="35" t="s">
        <v>27</v>
      </c>
      <c r="H61" s="35" t="s">
        <v>887</v>
      </c>
      <c r="I61" s="35" t="s">
        <v>694</v>
      </c>
      <c r="J61" s="35" t="s">
        <v>694</v>
      </c>
      <c r="K61" s="35" t="s">
        <v>405</v>
      </c>
      <c r="L61" s="134" t="s">
        <v>724</v>
      </c>
    </row>
    <row r="62" spans="1:110" ht="25.95" customHeight="1" x14ac:dyDescent="0.3">
      <c r="A62" s="35" t="s">
        <v>57</v>
      </c>
      <c r="B62" s="35" t="s">
        <v>52</v>
      </c>
      <c r="C62" s="35" t="s">
        <v>280</v>
      </c>
      <c r="D62" s="207" t="s">
        <v>127</v>
      </c>
      <c r="E62" s="35" t="s">
        <v>128</v>
      </c>
      <c r="F62" s="35">
        <v>3</v>
      </c>
      <c r="G62" s="35" t="s">
        <v>24</v>
      </c>
      <c r="H62" s="35" t="s">
        <v>887</v>
      </c>
      <c r="I62" s="35" t="s">
        <v>694</v>
      </c>
      <c r="J62" s="35" t="s">
        <v>694</v>
      </c>
      <c r="K62" s="35" t="s">
        <v>405</v>
      </c>
      <c r="L62" s="35" t="s">
        <v>126</v>
      </c>
    </row>
    <row r="63" spans="1:110" ht="20.100000000000001" customHeight="1" x14ac:dyDescent="0.3">
      <c r="A63" s="35" t="s">
        <v>57</v>
      </c>
      <c r="B63" s="35" t="s">
        <v>52</v>
      </c>
      <c r="C63" s="35" t="s">
        <v>281</v>
      </c>
      <c r="D63" s="35" t="s">
        <v>129</v>
      </c>
      <c r="E63" s="35" t="s">
        <v>130</v>
      </c>
      <c r="F63" s="35">
        <v>3</v>
      </c>
      <c r="G63" s="35" t="s">
        <v>467</v>
      </c>
      <c r="H63" s="35" t="s">
        <v>888</v>
      </c>
      <c r="I63" s="35" t="s">
        <v>694</v>
      </c>
      <c r="J63" s="35" t="s">
        <v>694</v>
      </c>
      <c r="K63" s="35" t="s">
        <v>405</v>
      </c>
      <c r="L63" s="35" t="s">
        <v>126</v>
      </c>
    </row>
    <row r="64" spans="1:110" ht="20.100000000000001" customHeight="1" x14ac:dyDescent="0.3">
      <c r="A64" s="35" t="s">
        <v>57</v>
      </c>
      <c r="B64" s="35" t="s">
        <v>52</v>
      </c>
      <c r="C64" s="35" t="s">
        <v>282</v>
      </c>
      <c r="D64" s="35" t="s">
        <v>131</v>
      </c>
      <c r="E64" s="35" t="s">
        <v>132</v>
      </c>
      <c r="F64" s="35">
        <v>3</v>
      </c>
      <c r="G64" s="35" t="s">
        <v>467</v>
      </c>
      <c r="H64" s="35" t="s">
        <v>889</v>
      </c>
      <c r="I64" s="35" t="s">
        <v>694</v>
      </c>
      <c r="J64" s="35" t="s">
        <v>694</v>
      </c>
      <c r="K64" s="35" t="s">
        <v>405</v>
      </c>
      <c r="L64" s="35" t="s">
        <v>126</v>
      </c>
    </row>
    <row r="65" spans="1:12" ht="43.5" customHeight="1" x14ac:dyDescent="0.3">
      <c r="A65" s="35" t="s">
        <v>57</v>
      </c>
      <c r="B65" s="35" t="s">
        <v>52</v>
      </c>
      <c r="C65" s="134" t="s">
        <v>283</v>
      </c>
      <c r="D65" s="207" t="s">
        <v>133</v>
      </c>
      <c r="E65" s="35" t="s">
        <v>134</v>
      </c>
      <c r="F65" s="35">
        <v>3</v>
      </c>
      <c r="G65" s="35" t="s">
        <v>24</v>
      </c>
      <c r="H65" s="35" t="s">
        <v>890</v>
      </c>
      <c r="I65" s="35" t="s">
        <v>694</v>
      </c>
      <c r="J65" s="35" t="s">
        <v>694</v>
      </c>
      <c r="K65" s="35" t="s">
        <v>407</v>
      </c>
      <c r="L65" s="134" t="s">
        <v>725</v>
      </c>
    </row>
    <row r="66" spans="1:12" ht="20.100000000000001" customHeight="1" x14ac:dyDescent="0.3">
      <c r="A66" s="35" t="s">
        <v>57</v>
      </c>
      <c r="B66" s="35" t="s">
        <v>52</v>
      </c>
      <c r="C66" s="35" t="s">
        <v>284</v>
      </c>
      <c r="D66" s="35" t="s">
        <v>136</v>
      </c>
      <c r="E66" s="35" t="s">
        <v>137</v>
      </c>
      <c r="F66" s="35">
        <v>3</v>
      </c>
      <c r="G66" s="35" t="s">
        <v>467</v>
      </c>
      <c r="H66" s="35" t="s">
        <v>891</v>
      </c>
      <c r="I66" s="35" t="s">
        <v>694</v>
      </c>
      <c r="J66" s="35" t="s">
        <v>694</v>
      </c>
      <c r="K66" s="35" t="s">
        <v>407</v>
      </c>
      <c r="L66" s="35" t="s">
        <v>135</v>
      </c>
    </row>
    <row r="67" spans="1:12" ht="20.100000000000001" customHeight="1" x14ac:dyDescent="0.3">
      <c r="A67" s="35" t="s">
        <v>57</v>
      </c>
      <c r="B67" s="35" t="s">
        <v>52</v>
      </c>
      <c r="C67" s="35" t="s">
        <v>285</v>
      </c>
      <c r="D67" s="207" t="s">
        <v>138</v>
      </c>
      <c r="E67" s="35" t="s">
        <v>139</v>
      </c>
      <c r="F67" s="35">
        <v>3</v>
      </c>
      <c r="G67" s="35" t="s">
        <v>466</v>
      </c>
      <c r="H67" s="35" t="s">
        <v>846</v>
      </c>
      <c r="I67" s="35" t="s">
        <v>694</v>
      </c>
      <c r="J67" s="35" t="s">
        <v>694</v>
      </c>
      <c r="K67" s="35" t="s">
        <v>404</v>
      </c>
      <c r="L67" s="35" t="s">
        <v>87</v>
      </c>
    </row>
    <row r="68" spans="1:12" ht="20.100000000000001" customHeight="1" x14ac:dyDescent="0.3">
      <c r="A68" s="35" t="s">
        <v>57</v>
      </c>
      <c r="B68" s="35" t="s">
        <v>52</v>
      </c>
      <c r="C68" s="35" t="s">
        <v>286</v>
      </c>
      <c r="D68" s="35" t="s">
        <v>140</v>
      </c>
      <c r="E68" s="35" t="s">
        <v>141</v>
      </c>
      <c r="F68" s="35">
        <v>3</v>
      </c>
      <c r="G68" s="35" t="s">
        <v>465</v>
      </c>
      <c r="H68" s="35" t="s">
        <v>892</v>
      </c>
      <c r="I68" s="35" t="s">
        <v>694</v>
      </c>
      <c r="J68" s="35" t="s">
        <v>694</v>
      </c>
      <c r="K68" s="35" t="s">
        <v>402</v>
      </c>
      <c r="L68" s="35" t="s">
        <v>87</v>
      </c>
    </row>
    <row r="69" spans="1:12" s="26" customFormat="1" ht="20.100000000000001" customHeight="1" x14ac:dyDescent="0.3">
      <c r="A69" s="35" t="s">
        <v>57</v>
      </c>
      <c r="B69" s="35" t="s">
        <v>52</v>
      </c>
      <c r="C69" s="35" t="s">
        <v>287</v>
      </c>
      <c r="D69" s="207" t="s">
        <v>142</v>
      </c>
      <c r="E69" s="35" t="s">
        <v>143</v>
      </c>
      <c r="F69" s="35">
        <v>3</v>
      </c>
      <c r="G69" s="35" t="s">
        <v>24</v>
      </c>
      <c r="H69" s="35" t="s">
        <v>847</v>
      </c>
      <c r="I69" s="35" t="s">
        <v>694</v>
      </c>
      <c r="J69" s="35" t="s">
        <v>694</v>
      </c>
      <c r="K69" s="35" t="s">
        <v>403</v>
      </c>
      <c r="L69" s="44" t="s">
        <v>55</v>
      </c>
    </row>
    <row r="70" spans="1:12" s="26" customFormat="1" ht="20.100000000000001" customHeight="1" x14ac:dyDescent="0.3">
      <c r="A70" s="35" t="s">
        <v>57</v>
      </c>
      <c r="B70" s="35" t="s">
        <v>52</v>
      </c>
      <c r="C70" s="35" t="s">
        <v>288</v>
      </c>
      <c r="D70" s="35" t="s">
        <v>144</v>
      </c>
      <c r="E70" s="35" t="s">
        <v>145</v>
      </c>
      <c r="F70" s="35">
        <v>3</v>
      </c>
      <c r="G70" s="35" t="s">
        <v>24</v>
      </c>
      <c r="H70" s="35" t="s">
        <v>885</v>
      </c>
      <c r="I70" s="35" t="s">
        <v>694</v>
      </c>
      <c r="J70" s="35" t="s">
        <v>694</v>
      </c>
      <c r="K70" s="35" t="s">
        <v>402</v>
      </c>
      <c r="L70" s="35" t="s">
        <v>87</v>
      </c>
    </row>
    <row r="71" spans="1:12" s="26" customFormat="1" ht="20.100000000000001" customHeight="1" x14ac:dyDescent="0.3">
      <c r="A71" s="35" t="s">
        <v>57</v>
      </c>
      <c r="B71" s="35" t="s">
        <v>52</v>
      </c>
      <c r="C71" s="35" t="s">
        <v>289</v>
      </c>
      <c r="D71" s="207" t="s">
        <v>146</v>
      </c>
      <c r="E71" s="35" t="s">
        <v>147</v>
      </c>
      <c r="F71" s="35">
        <v>3</v>
      </c>
      <c r="G71" s="35" t="s">
        <v>469</v>
      </c>
      <c r="H71" s="35" t="s">
        <v>848</v>
      </c>
      <c r="I71" s="35" t="s">
        <v>694</v>
      </c>
      <c r="J71" s="35" t="s">
        <v>694</v>
      </c>
      <c r="K71" s="35" t="s">
        <v>404</v>
      </c>
      <c r="L71" s="35" t="s">
        <v>152</v>
      </c>
    </row>
    <row r="72" spans="1:12" s="26" customFormat="1" ht="20.100000000000001" customHeight="1" x14ac:dyDescent="0.3">
      <c r="A72" s="35" t="s">
        <v>57</v>
      </c>
      <c r="B72" s="35" t="s">
        <v>52</v>
      </c>
      <c r="C72" s="35" t="s">
        <v>290</v>
      </c>
      <c r="D72" s="35" t="s">
        <v>148</v>
      </c>
      <c r="E72" s="35" t="s">
        <v>783</v>
      </c>
      <c r="F72" s="35">
        <v>3</v>
      </c>
      <c r="G72" s="35" t="s">
        <v>466</v>
      </c>
      <c r="H72" s="44" t="s">
        <v>55</v>
      </c>
      <c r="I72" s="35" t="s">
        <v>694</v>
      </c>
      <c r="J72" s="35" t="s">
        <v>694</v>
      </c>
      <c r="K72" s="35" t="s">
        <v>404</v>
      </c>
      <c r="L72" s="35" t="s">
        <v>149</v>
      </c>
    </row>
    <row r="73" spans="1:12" ht="20.100000000000001" customHeight="1" x14ac:dyDescent="0.3">
      <c r="A73" s="35" t="s">
        <v>57</v>
      </c>
      <c r="B73" s="35" t="s">
        <v>52</v>
      </c>
      <c r="C73" s="35" t="s">
        <v>291</v>
      </c>
      <c r="D73" s="207" t="s">
        <v>150</v>
      </c>
      <c r="E73" s="35" t="s">
        <v>151</v>
      </c>
      <c r="F73" s="35">
        <v>3</v>
      </c>
      <c r="G73" s="35" t="s">
        <v>24</v>
      </c>
      <c r="H73" s="35" t="s">
        <v>848</v>
      </c>
      <c r="I73" s="35" t="s">
        <v>694</v>
      </c>
      <c r="J73" s="35" t="s">
        <v>694</v>
      </c>
      <c r="K73" s="35" t="s">
        <v>404</v>
      </c>
      <c r="L73" s="35" t="s">
        <v>152</v>
      </c>
    </row>
    <row r="74" spans="1:12" ht="20.100000000000001" customHeight="1" x14ac:dyDescent="0.3">
      <c r="A74" s="35" t="s">
        <v>57</v>
      </c>
      <c r="B74" s="35" t="s">
        <v>52</v>
      </c>
      <c r="C74" s="35" t="s">
        <v>292</v>
      </c>
      <c r="D74" s="35" t="s">
        <v>153</v>
      </c>
      <c r="E74" s="35" t="s">
        <v>154</v>
      </c>
      <c r="F74" s="35">
        <v>3</v>
      </c>
      <c r="G74" s="35" t="s">
        <v>467</v>
      </c>
      <c r="H74" s="44" t="s">
        <v>55</v>
      </c>
      <c r="I74" s="35" t="s">
        <v>694</v>
      </c>
      <c r="J74" s="35" t="s">
        <v>694</v>
      </c>
      <c r="K74" s="35" t="s">
        <v>404</v>
      </c>
      <c r="L74" s="35" t="s">
        <v>152</v>
      </c>
    </row>
    <row r="75" spans="1:12" ht="20.100000000000001" customHeight="1" x14ac:dyDescent="0.3">
      <c r="A75" s="35" t="s">
        <v>57</v>
      </c>
      <c r="B75" s="35" t="s">
        <v>52</v>
      </c>
      <c r="C75" s="35" t="s">
        <v>293</v>
      </c>
      <c r="D75" s="35" t="s">
        <v>155</v>
      </c>
      <c r="E75" s="35" t="s">
        <v>156</v>
      </c>
      <c r="F75" s="35">
        <v>3</v>
      </c>
      <c r="G75" s="35" t="s">
        <v>467</v>
      </c>
      <c r="H75" s="35" t="s">
        <v>848</v>
      </c>
      <c r="I75" s="35" t="s">
        <v>694</v>
      </c>
      <c r="J75" s="35" t="s">
        <v>694</v>
      </c>
      <c r="K75" s="35" t="s">
        <v>404</v>
      </c>
      <c r="L75" s="35" t="s">
        <v>152</v>
      </c>
    </row>
    <row r="76" spans="1:12" s="203" customFormat="1" ht="20.100000000000001" customHeight="1" x14ac:dyDescent="0.3">
      <c r="A76" s="202"/>
      <c r="B76" s="202"/>
      <c r="C76" s="202"/>
      <c r="D76" s="202"/>
      <c r="E76" s="202"/>
      <c r="F76" s="202"/>
      <c r="G76" s="202"/>
      <c r="H76" s="202"/>
      <c r="I76" s="202"/>
      <c r="J76" s="202"/>
      <c r="K76" s="202"/>
      <c r="L76" s="202"/>
    </row>
    <row r="77" spans="1:12" ht="20.100000000000001" customHeight="1" x14ac:dyDescent="0.3">
      <c r="A77" s="35" t="s">
        <v>57</v>
      </c>
      <c r="B77" s="35" t="s">
        <v>52</v>
      </c>
      <c r="C77" s="35" t="s">
        <v>294</v>
      </c>
      <c r="D77" s="207" t="s">
        <v>157</v>
      </c>
      <c r="E77" s="35" t="s">
        <v>785</v>
      </c>
      <c r="F77" s="35">
        <v>3</v>
      </c>
      <c r="G77" s="35" t="s">
        <v>27</v>
      </c>
      <c r="H77" s="35" t="s">
        <v>816</v>
      </c>
      <c r="I77" s="35" t="s">
        <v>694</v>
      </c>
      <c r="J77" s="35" t="s">
        <v>694</v>
      </c>
      <c r="K77" s="35" t="s">
        <v>793</v>
      </c>
      <c r="L77" s="35" t="s">
        <v>459</v>
      </c>
    </row>
    <row r="78" spans="1:12" ht="20.100000000000001" customHeight="1" x14ac:dyDescent="0.3">
      <c r="A78" s="35" t="s">
        <v>363</v>
      </c>
      <c r="B78" s="35" t="s">
        <v>52</v>
      </c>
      <c r="C78" s="35" t="s">
        <v>786</v>
      </c>
      <c r="D78" s="209" t="s">
        <v>55</v>
      </c>
      <c r="E78" s="35" t="s">
        <v>787</v>
      </c>
      <c r="F78" s="35">
        <v>3</v>
      </c>
      <c r="G78" s="35" t="s">
        <v>24</v>
      </c>
      <c r="H78" s="35" t="s">
        <v>791</v>
      </c>
      <c r="I78" s="35"/>
      <c r="J78" s="35"/>
      <c r="K78" s="35" t="s">
        <v>793</v>
      </c>
      <c r="L78" s="35"/>
    </row>
    <row r="79" spans="1:12" ht="47.4" customHeight="1" x14ac:dyDescent="0.3">
      <c r="A79" s="35" t="s">
        <v>57</v>
      </c>
      <c r="B79" s="35" t="s">
        <v>52</v>
      </c>
      <c r="C79" s="35" t="s">
        <v>295</v>
      </c>
      <c r="D79" s="207" t="s">
        <v>158</v>
      </c>
      <c r="E79" s="35" t="s">
        <v>159</v>
      </c>
      <c r="F79" s="35">
        <v>3</v>
      </c>
      <c r="G79" s="35" t="s">
        <v>27</v>
      </c>
      <c r="H79" s="35" t="s">
        <v>791</v>
      </c>
      <c r="I79" s="35" t="s">
        <v>694</v>
      </c>
      <c r="J79" s="35" t="s">
        <v>694</v>
      </c>
      <c r="K79" s="35" t="s">
        <v>794</v>
      </c>
      <c r="L79" s="35" t="s">
        <v>409</v>
      </c>
    </row>
    <row r="80" spans="1:12" ht="20.100000000000001" customHeight="1" x14ac:dyDescent="0.3">
      <c r="A80" s="35" t="s">
        <v>57</v>
      </c>
      <c r="B80" s="35" t="s">
        <v>52</v>
      </c>
      <c r="C80" s="35" t="s">
        <v>296</v>
      </c>
      <c r="D80" s="35" t="s">
        <v>160</v>
      </c>
      <c r="E80" s="35" t="s">
        <v>788</v>
      </c>
      <c r="F80" s="35">
        <v>3</v>
      </c>
      <c r="G80" s="35" t="s">
        <v>27</v>
      </c>
      <c r="H80" s="35" t="s">
        <v>849</v>
      </c>
      <c r="I80" s="35" t="s">
        <v>694</v>
      </c>
      <c r="J80" s="35" t="s">
        <v>694</v>
      </c>
      <c r="K80" s="35" t="s">
        <v>408</v>
      </c>
      <c r="L80" s="35" t="s">
        <v>459</v>
      </c>
    </row>
    <row r="81" spans="1:12" ht="42.6" customHeight="1" x14ac:dyDescent="0.3">
      <c r="A81" s="35" t="s">
        <v>57</v>
      </c>
      <c r="B81" s="35" t="s">
        <v>52</v>
      </c>
      <c r="C81" s="35" t="s">
        <v>297</v>
      </c>
      <c r="D81" s="207" t="s">
        <v>161</v>
      </c>
      <c r="E81" s="35" t="s">
        <v>162</v>
      </c>
      <c r="F81" s="35">
        <v>3</v>
      </c>
      <c r="G81" s="35" t="s">
        <v>27</v>
      </c>
      <c r="H81" s="35" t="s">
        <v>791</v>
      </c>
      <c r="I81" s="35" t="s">
        <v>694</v>
      </c>
      <c r="J81" s="35" t="s">
        <v>694</v>
      </c>
      <c r="K81" s="35" t="s">
        <v>795</v>
      </c>
      <c r="L81" s="35" t="s">
        <v>459</v>
      </c>
    </row>
    <row r="82" spans="1:12" ht="20.100000000000001" customHeight="1" x14ac:dyDescent="0.3">
      <c r="A82" s="35" t="s">
        <v>57</v>
      </c>
      <c r="B82" s="35" t="s">
        <v>52</v>
      </c>
      <c r="C82" s="35" t="s">
        <v>298</v>
      </c>
      <c r="D82" s="207" t="s">
        <v>163</v>
      </c>
      <c r="E82" s="35" t="s">
        <v>789</v>
      </c>
      <c r="F82" s="35">
        <v>3</v>
      </c>
      <c r="G82" s="35" t="s">
        <v>465</v>
      </c>
      <c r="H82" s="35" t="s">
        <v>791</v>
      </c>
      <c r="I82" s="35" t="s">
        <v>694</v>
      </c>
      <c r="J82" s="35" t="s">
        <v>694</v>
      </c>
      <c r="K82" s="35" t="s">
        <v>795</v>
      </c>
      <c r="L82" s="35" t="s">
        <v>459</v>
      </c>
    </row>
    <row r="83" spans="1:12" ht="20.100000000000001" customHeight="1" x14ac:dyDescent="0.3">
      <c r="A83" s="35" t="s">
        <v>57</v>
      </c>
      <c r="B83" s="35" t="s">
        <v>52</v>
      </c>
      <c r="C83" s="35" t="s">
        <v>299</v>
      </c>
      <c r="D83" s="207" t="s">
        <v>164</v>
      </c>
      <c r="E83" s="35" t="s">
        <v>790</v>
      </c>
      <c r="F83" s="35">
        <v>3</v>
      </c>
      <c r="G83" s="35" t="s">
        <v>24</v>
      </c>
      <c r="H83" s="35" t="s">
        <v>792</v>
      </c>
      <c r="I83" s="35" t="s">
        <v>694</v>
      </c>
      <c r="J83" s="35" t="s">
        <v>694</v>
      </c>
      <c r="K83" s="35" t="s">
        <v>794</v>
      </c>
      <c r="L83" s="35" t="s">
        <v>459</v>
      </c>
    </row>
    <row r="84" spans="1:12" ht="20.100000000000001" customHeight="1" x14ac:dyDescent="0.3">
      <c r="A84" s="35" t="s">
        <v>57</v>
      </c>
      <c r="B84" s="35" t="s">
        <v>52</v>
      </c>
      <c r="C84" s="35" t="s">
        <v>300</v>
      </c>
      <c r="D84" s="207" t="s">
        <v>165</v>
      </c>
      <c r="E84" s="35" t="s">
        <v>166</v>
      </c>
      <c r="F84" s="35">
        <v>3</v>
      </c>
      <c r="G84" s="35" t="s">
        <v>27</v>
      </c>
      <c r="H84" s="44" t="s">
        <v>55</v>
      </c>
      <c r="I84" s="35" t="s">
        <v>694</v>
      </c>
      <c r="J84" s="35" t="s">
        <v>694</v>
      </c>
      <c r="K84" s="35" t="s">
        <v>793</v>
      </c>
      <c r="L84" s="35" t="s">
        <v>459</v>
      </c>
    </row>
    <row r="85" spans="1:12" ht="20.100000000000001" customHeight="1" x14ac:dyDescent="0.3">
      <c r="A85" s="35" t="s">
        <v>57</v>
      </c>
      <c r="B85" s="35" t="s">
        <v>52</v>
      </c>
      <c r="C85" s="35" t="s">
        <v>301</v>
      </c>
      <c r="D85" s="207" t="s">
        <v>167</v>
      </c>
      <c r="E85" s="35" t="s">
        <v>168</v>
      </c>
      <c r="F85" s="35">
        <v>3</v>
      </c>
      <c r="G85" s="35" t="s">
        <v>24</v>
      </c>
      <c r="H85" s="35" t="s">
        <v>791</v>
      </c>
      <c r="I85" s="35" t="s">
        <v>694</v>
      </c>
      <c r="J85" s="35" t="s">
        <v>694</v>
      </c>
      <c r="K85" s="35" t="s">
        <v>795</v>
      </c>
      <c r="L85" s="35" t="s">
        <v>459</v>
      </c>
    </row>
    <row r="86" spans="1:12" s="203" customFormat="1" ht="20.100000000000001" customHeight="1" x14ac:dyDescent="0.3">
      <c r="A86" s="202"/>
      <c r="B86" s="202"/>
      <c r="C86" s="202"/>
      <c r="D86" s="202"/>
      <c r="E86" s="202"/>
      <c r="F86" s="202"/>
      <c r="G86" s="202"/>
      <c r="H86" s="202"/>
      <c r="I86" s="202"/>
      <c r="J86" s="202"/>
      <c r="K86" s="202"/>
      <c r="L86" s="202"/>
    </row>
    <row r="87" spans="1:12" ht="47.4" customHeight="1" x14ac:dyDescent="0.3">
      <c r="A87" s="35" t="s">
        <v>57</v>
      </c>
      <c r="B87" s="35" t="s">
        <v>52</v>
      </c>
      <c r="C87" s="35" t="s">
        <v>302</v>
      </c>
      <c r="D87" s="35" t="s">
        <v>169</v>
      </c>
      <c r="E87" s="35" t="s">
        <v>800</v>
      </c>
      <c r="F87" s="35">
        <v>3</v>
      </c>
      <c r="G87" s="35" t="s">
        <v>24</v>
      </c>
      <c r="H87" s="35" t="s">
        <v>850</v>
      </c>
      <c r="I87" s="35" t="s">
        <v>694</v>
      </c>
      <c r="J87" s="35" t="s">
        <v>694</v>
      </c>
      <c r="K87" s="35" t="s">
        <v>820</v>
      </c>
      <c r="L87" s="35" t="s">
        <v>409</v>
      </c>
    </row>
    <row r="88" spans="1:12" ht="20.100000000000001" customHeight="1" x14ac:dyDescent="0.3">
      <c r="A88" s="35" t="s">
        <v>57</v>
      </c>
      <c r="B88" s="35" t="s">
        <v>52</v>
      </c>
      <c r="C88" s="35" t="s">
        <v>303</v>
      </c>
      <c r="D88" s="207" t="s">
        <v>170</v>
      </c>
      <c r="E88" s="35" t="s">
        <v>171</v>
      </c>
      <c r="F88" s="35">
        <v>3</v>
      </c>
      <c r="G88" s="35" t="s">
        <v>27</v>
      </c>
      <c r="H88" s="35" t="s">
        <v>817</v>
      </c>
      <c r="I88" s="35" t="s">
        <v>694</v>
      </c>
      <c r="J88" s="35" t="s">
        <v>694</v>
      </c>
      <c r="K88" s="35" t="s">
        <v>402</v>
      </c>
      <c r="L88" s="35" t="s">
        <v>174</v>
      </c>
    </row>
    <row r="89" spans="1:12" ht="43.95" customHeight="1" x14ac:dyDescent="0.3">
      <c r="A89" s="35" t="s">
        <v>57</v>
      </c>
      <c r="B89" s="35" t="s">
        <v>52</v>
      </c>
      <c r="C89" s="35" t="s">
        <v>304</v>
      </c>
      <c r="D89" s="35" t="s">
        <v>172</v>
      </c>
      <c r="E89" s="35" t="s">
        <v>173</v>
      </c>
      <c r="F89" s="35">
        <v>3</v>
      </c>
      <c r="G89" s="35" t="s">
        <v>467</v>
      </c>
      <c r="H89" s="35" t="s">
        <v>817</v>
      </c>
      <c r="I89" s="35" t="s">
        <v>694</v>
      </c>
      <c r="J89" s="35" t="s">
        <v>694</v>
      </c>
      <c r="K89" s="35" t="s">
        <v>402</v>
      </c>
      <c r="L89" s="35" t="s">
        <v>174</v>
      </c>
    </row>
    <row r="90" spans="1:12" ht="32.4" customHeight="1" x14ac:dyDescent="0.3">
      <c r="A90" s="35" t="s">
        <v>57</v>
      </c>
      <c r="B90" s="35" t="s">
        <v>52</v>
      </c>
      <c r="C90" s="35" t="s">
        <v>305</v>
      </c>
      <c r="D90" s="207" t="s">
        <v>175</v>
      </c>
      <c r="E90" s="35" t="s">
        <v>796</v>
      </c>
      <c r="F90" s="35">
        <v>3</v>
      </c>
      <c r="G90" s="35" t="s">
        <v>27</v>
      </c>
      <c r="H90" s="35" t="s">
        <v>851</v>
      </c>
      <c r="I90" s="35" t="s">
        <v>694</v>
      </c>
      <c r="J90" s="35" t="s">
        <v>694</v>
      </c>
      <c r="K90" s="35" t="s">
        <v>820</v>
      </c>
      <c r="L90" s="35" t="s">
        <v>174</v>
      </c>
    </row>
    <row r="91" spans="1:12" ht="20.100000000000001" customHeight="1" x14ac:dyDescent="0.3">
      <c r="A91" s="35" t="s">
        <v>57</v>
      </c>
      <c r="B91" s="35" t="s">
        <v>52</v>
      </c>
      <c r="C91" s="35" t="s">
        <v>306</v>
      </c>
      <c r="D91" s="35" t="s">
        <v>176</v>
      </c>
      <c r="E91" s="35" t="s">
        <v>177</v>
      </c>
      <c r="F91" s="35">
        <v>3</v>
      </c>
      <c r="G91" s="35" t="s">
        <v>27</v>
      </c>
      <c r="H91" s="35" t="s">
        <v>893</v>
      </c>
      <c r="I91" s="35" t="s">
        <v>694</v>
      </c>
      <c r="J91" s="35" t="s">
        <v>694</v>
      </c>
      <c r="K91" s="35" t="s">
        <v>402</v>
      </c>
      <c r="L91" s="35" t="s">
        <v>149</v>
      </c>
    </row>
    <row r="92" spans="1:12" ht="20.100000000000001" customHeight="1" x14ac:dyDescent="0.3">
      <c r="A92" s="35" t="s">
        <v>57</v>
      </c>
      <c r="B92" s="35" t="s">
        <v>52</v>
      </c>
      <c r="C92" s="35" t="s">
        <v>307</v>
      </c>
      <c r="D92" s="35" t="s">
        <v>178</v>
      </c>
      <c r="E92" s="35" t="s">
        <v>179</v>
      </c>
      <c r="F92" s="35">
        <v>3</v>
      </c>
      <c r="G92" s="35" t="s">
        <v>467</v>
      </c>
      <c r="H92" s="35" t="s">
        <v>894</v>
      </c>
      <c r="I92" s="35" t="s">
        <v>694</v>
      </c>
      <c r="J92" s="35" t="s">
        <v>694</v>
      </c>
      <c r="K92" s="35" t="s">
        <v>402</v>
      </c>
      <c r="L92" s="35" t="s">
        <v>174</v>
      </c>
    </row>
    <row r="93" spans="1:12" ht="20.100000000000001" customHeight="1" x14ac:dyDescent="0.3">
      <c r="A93" s="35" t="s">
        <v>363</v>
      </c>
      <c r="B93" s="35" t="s">
        <v>477</v>
      </c>
      <c r="C93" s="35" t="s">
        <v>478</v>
      </c>
      <c r="D93" s="35">
        <v>256</v>
      </c>
      <c r="E93" s="35" t="s">
        <v>476</v>
      </c>
      <c r="F93" s="35">
        <v>3</v>
      </c>
      <c r="G93" s="35" t="s">
        <v>818</v>
      </c>
      <c r="H93" s="35" t="s">
        <v>852</v>
      </c>
      <c r="I93" s="35" t="s">
        <v>694</v>
      </c>
      <c r="J93" s="35" t="s">
        <v>694</v>
      </c>
      <c r="K93" s="35" t="s">
        <v>402</v>
      </c>
      <c r="L93" s="35" t="s">
        <v>174</v>
      </c>
    </row>
    <row r="94" spans="1:12" ht="20.100000000000001" customHeight="1" x14ac:dyDescent="0.3">
      <c r="A94" s="35" t="s">
        <v>57</v>
      </c>
      <c r="B94" s="35" t="s">
        <v>52</v>
      </c>
      <c r="C94" s="35" t="s">
        <v>308</v>
      </c>
      <c r="D94" s="35" t="s">
        <v>180</v>
      </c>
      <c r="E94" s="35" t="s">
        <v>181</v>
      </c>
      <c r="F94" s="35">
        <v>3</v>
      </c>
      <c r="G94" s="35" t="s">
        <v>467</v>
      </c>
      <c r="H94" s="35" t="s">
        <v>817</v>
      </c>
      <c r="I94" s="35" t="s">
        <v>694</v>
      </c>
      <c r="J94" s="35" t="s">
        <v>694</v>
      </c>
      <c r="K94" s="35" t="s">
        <v>402</v>
      </c>
      <c r="L94" s="35" t="s">
        <v>174</v>
      </c>
    </row>
    <row r="95" spans="1:12" ht="39" customHeight="1" x14ac:dyDescent="0.3">
      <c r="A95" s="35" t="s">
        <v>57</v>
      </c>
      <c r="B95" s="35" t="s">
        <v>52</v>
      </c>
      <c r="C95" s="35" t="s">
        <v>309</v>
      </c>
      <c r="D95" s="207" t="s">
        <v>182</v>
      </c>
      <c r="E95" s="35" t="s">
        <v>797</v>
      </c>
      <c r="F95" s="35">
        <v>3</v>
      </c>
      <c r="G95" s="35" t="s">
        <v>24</v>
      </c>
      <c r="H95" s="35" t="s">
        <v>819</v>
      </c>
      <c r="I95" s="35" t="s">
        <v>694</v>
      </c>
      <c r="J95" s="35" t="s">
        <v>694</v>
      </c>
      <c r="K95" s="35" t="s">
        <v>820</v>
      </c>
      <c r="L95" s="35" t="s">
        <v>409</v>
      </c>
    </row>
    <row r="96" spans="1:12" ht="20.100000000000001" customHeight="1" x14ac:dyDescent="0.3">
      <c r="A96" s="35" t="s">
        <v>57</v>
      </c>
      <c r="B96" s="35" t="s">
        <v>52</v>
      </c>
      <c r="C96" s="35" t="s">
        <v>798</v>
      </c>
      <c r="D96" s="207" t="s">
        <v>183</v>
      </c>
      <c r="E96" s="35" t="s">
        <v>799</v>
      </c>
      <c r="F96" s="35">
        <v>3</v>
      </c>
      <c r="G96" s="35" t="s">
        <v>24</v>
      </c>
      <c r="H96" s="35" t="s">
        <v>895</v>
      </c>
      <c r="I96" s="35" t="s">
        <v>694</v>
      </c>
      <c r="J96" s="35" t="s">
        <v>694</v>
      </c>
      <c r="K96" s="35" t="s">
        <v>402</v>
      </c>
      <c r="L96" s="35"/>
    </row>
    <row r="97" spans="1:12" s="203" customFormat="1" ht="20.100000000000001" customHeight="1" x14ac:dyDescent="0.3">
      <c r="A97" s="202"/>
      <c r="B97" s="202"/>
      <c r="C97" s="202"/>
      <c r="D97" s="202"/>
      <c r="E97" s="202"/>
      <c r="F97" s="202"/>
      <c r="G97" s="202"/>
      <c r="H97" s="202"/>
      <c r="I97" s="202"/>
      <c r="J97" s="202"/>
      <c r="K97" s="202"/>
      <c r="L97" s="202"/>
    </row>
    <row r="98" spans="1:12" ht="27" customHeight="1" x14ac:dyDescent="0.3">
      <c r="A98" s="35" t="s">
        <v>57</v>
      </c>
      <c r="B98" s="35" t="s">
        <v>52</v>
      </c>
      <c r="C98" s="32" t="s">
        <v>310</v>
      </c>
      <c r="D98" s="35" t="s">
        <v>184</v>
      </c>
      <c r="E98" s="35" t="s">
        <v>185</v>
      </c>
      <c r="F98" s="35">
        <v>3</v>
      </c>
      <c r="G98" s="35" t="s">
        <v>27</v>
      </c>
      <c r="H98" s="35" t="s">
        <v>853</v>
      </c>
      <c r="I98" s="35" t="s">
        <v>694</v>
      </c>
      <c r="J98" s="35" t="s">
        <v>694</v>
      </c>
      <c r="K98" s="32" t="s">
        <v>402</v>
      </c>
      <c r="L98" s="35" t="s">
        <v>100</v>
      </c>
    </row>
    <row r="99" spans="1:12" ht="20.100000000000001" customHeight="1" x14ac:dyDescent="0.3">
      <c r="A99" s="35" t="s">
        <v>57</v>
      </c>
      <c r="B99" s="35" t="s">
        <v>52</v>
      </c>
      <c r="C99" s="32" t="s">
        <v>311</v>
      </c>
      <c r="D99" s="35" t="s">
        <v>186</v>
      </c>
      <c r="E99" s="35" t="s">
        <v>187</v>
      </c>
      <c r="F99" s="35">
        <v>3</v>
      </c>
      <c r="G99" s="35" t="s">
        <v>465</v>
      </c>
      <c r="H99" s="35" t="s">
        <v>854</v>
      </c>
      <c r="I99" s="35" t="s">
        <v>694</v>
      </c>
      <c r="J99" s="35" t="s">
        <v>694</v>
      </c>
      <c r="K99" s="32" t="s">
        <v>402</v>
      </c>
      <c r="L99" s="35" t="s">
        <v>460</v>
      </c>
    </row>
    <row r="100" spans="1:12" ht="20.100000000000001" customHeight="1" x14ac:dyDescent="0.3">
      <c r="A100" s="35" t="s">
        <v>57</v>
      </c>
      <c r="B100" s="35" t="s">
        <v>52</v>
      </c>
      <c r="C100" s="32" t="s">
        <v>312</v>
      </c>
      <c r="D100" s="35" t="s">
        <v>188</v>
      </c>
      <c r="E100" s="35" t="s">
        <v>189</v>
      </c>
      <c r="F100" s="35">
        <v>3</v>
      </c>
      <c r="G100" s="35" t="s">
        <v>27</v>
      </c>
      <c r="H100" s="35" t="s">
        <v>855</v>
      </c>
      <c r="I100" s="35" t="s">
        <v>694</v>
      </c>
      <c r="J100" s="35" t="s">
        <v>694</v>
      </c>
      <c r="K100" s="32" t="s">
        <v>410</v>
      </c>
      <c r="L100" s="35" t="s">
        <v>460</v>
      </c>
    </row>
    <row r="101" spans="1:12" ht="20.100000000000001" customHeight="1" x14ac:dyDescent="0.3">
      <c r="A101" s="35" t="s">
        <v>57</v>
      </c>
      <c r="B101" s="35" t="s">
        <v>52</v>
      </c>
      <c r="C101" s="32" t="s">
        <v>313</v>
      </c>
      <c r="D101" s="35" t="s">
        <v>190</v>
      </c>
      <c r="E101" s="35" t="s">
        <v>191</v>
      </c>
      <c r="F101" s="35">
        <v>3</v>
      </c>
      <c r="G101" s="35" t="s">
        <v>24</v>
      </c>
      <c r="H101" s="35" t="s">
        <v>856</v>
      </c>
      <c r="I101" s="35" t="s">
        <v>694</v>
      </c>
      <c r="J101" s="35" t="s">
        <v>694</v>
      </c>
      <c r="K101" s="32" t="s">
        <v>410</v>
      </c>
      <c r="L101" s="35" t="s">
        <v>460</v>
      </c>
    </row>
    <row r="102" spans="1:12" ht="20.100000000000001" customHeight="1" x14ac:dyDescent="0.3">
      <c r="A102" s="35" t="s">
        <v>57</v>
      </c>
      <c r="B102" s="35" t="s">
        <v>52</v>
      </c>
      <c r="C102" s="32" t="s">
        <v>314</v>
      </c>
      <c r="D102" s="35" t="s">
        <v>192</v>
      </c>
      <c r="E102" s="35" t="s">
        <v>193</v>
      </c>
      <c r="F102" s="35">
        <v>3</v>
      </c>
      <c r="G102" s="35" t="s">
        <v>24</v>
      </c>
      <c r="H102" s="35" t="s">
        <v>857</v>
      </c>
      <c r="I102" s="35" t="s">
        <v>694</v>
      </c>
      <c r="J102" s="35" t="s">
        <v>694</v>
      </c>
      <c r="K102" s="32" t="s">
        <v>402</v>
      </c>
      <c r="L102" s="35" t="s">
        <v>460</v>
      </c>
    </row>
    <row r="103" spans="1:12" ht="20.100000000000001" customHeight="1" x14ac:dyDescent="0.3">
      <c r="A103" s="35" t="s">
        <v>363</v>
      </c>
      <c r="B103" s="35" t="s">
        <v>52</v>
      </c>
      <c r="C103" s="32" t="s">
        <v>315</v>
      </c>
      <c r="D103" s="35" t="s">
        <v>194</v>
      </c>
      <c r="E103" s="35" t="s">
        <v>195</v>
      </c>
      <c r="F103" s="35">
        <v>3</v>
      </c>
      <c r="G103" s="35" t="s">
        <v>468</v>
      </c>
      <c r="H103" s="35" t="s">
        <v>858</v>
      </c>
      <c r="I103" s="35" t="s">
        <v>694</v>
      </c>
      <c r="J103" s="35" t="s">
        <v>694</v>
      </c>
      <c r="K103" s="32" t="s">
        <v>404</v>
      </c>
      <c r="L103" s="35" t="s">
        <v>196</v>
      </c>
    </row>
    <row r="104" spans="1:12" ht="20.100000000000001" customHeight="1" x14ac:dyDescent="0.3">
      <c r="A104" s="35" t="s">
        <v>57</v>
      </c>
      <c r="B104" s="35" t="s">
        <v>52</v>
      </c>
      <c r="C104" s="32" t="s">
        <v>316</v>
      </c>
      <c r="D104" s="35" t="s">
        <v>197</v>
      </c>
      <c r="E104" s="35" t="s">
        <v>198</v>
      </c>
      <c r="F104" s="35">
        <v>3</v>
      </c>
      <c r="G104" s="35" t="s">
        <v>27</v>
      </c>
      <c r="H104" s="35" t="s">
        <v>853</v>
      </c>
      <c r="I104" s="35" t="s">
        <v>694</v>
      </c>
      <c r="J104" s="35" t="s">
        <v>694</v>
      </c>
      <c r="K104" s="32" t="s">
        <v>402</v>
      </c>
      <c r="L104" s="35" t="s">
        <v>460</v>
      </c>
    </row>
    <row r="105" spans="1:12" s="203" customFormat="1" ht="20.100000000000001" customHeight="1" x14ac:dyDescent="0.3">
      <c r="A105" s="204"/>
      <c r="B105" s="204"/>
      <c r="C105" s="204"/>
      <c r="D105" s="204"/>
      <c r="E105" s="204"/>
      <c r="F105" s="204"/>
      <c r="G105" s="204"/>
      <c r="H105" s="204"/>
      <c r="I105" s="204"/>
      <c r="J105" s="204"/>
      <c r="K105" s="204"/>
      <c r="L105" s="204"/>
    </row>
    <row r="106" spans="1:12" ht="20.100000000000001" customHeight="1" x14ac:dyDescent="0.3">
      <c r="A106" s="35" t="s">
        <v>363</v>
      </c>
      <c r="B106" s="35" t="s">
        <v>52</v>
      </c>
      <c r="C106" s="35" t="s">
        <v>768</v>
      </c>
      <c r="D106" s="207" t="s">
        <v>55</v>
      </c>
      <c r="E106" s="35" t="s">
        <v>769</v>
      </c>
      <c r="F106" s="35">
        <v>3</v>
      </c>
      <c r="G106" s="35" t="s">
        <v>466</v>
      </c>
      <c r="H106" s="35" t="s">
        <v>804</v>
      </c>
      <c r="I106" s="35" t="s">
        <v>694</v>
      </c>
      <c r="J106" s="35" t="s">
        <v>694</v>
      </c>
      <c r="K106" s="35" t="s">
        <v>811</v>
      </c>
      <c r="L106" s="35"/>
    </row>
    <row r="107" spans="1:12" ht="20.100000000000001" customHeight="1" x14ac:dyDescent="0.3">
      <c r="A107" s="35" t="s">
        <v>363</v>
      </c>
      <c r="B107" s="35" t="s">
        <v>52</v>
      </c>
      <c r="C107" s="35" t="s">
        <v>770</v>
      </c>
      <c r="D107" s="207" t="s">
        <v>55</v>
      </c>
      <c r="E107" s="35" t="s">
        <v>771</v>
      </c>
      <c r="F107" s="35">
        <v>3</v>
      </c>
      <c r="G107" s="35" t="s">
        <v>465</v>
      </c>
      <c r="H107" s="35" t="s">
        <v>806</v>
      </c>
      <c r="I107" s="35" t="s">
        <v>694</v>
      </c>
      <c r="J107" s="35" t="s">
        <v>694</v>
      </c>
      <c r="K107" s="35" t="s">
        <v>812</v>
      </c>
      <c r="L107" s="35"/>
    </row>
    <row r="108" spans="1:12" ht="20.100000000000001" customHeight="1" x14ac:dyDescent="0.3">
      <c r="A108" s="35" t="s">
        <v>57</v>
      </c>
      <c r="B108" s="35" t="s">
        <v>52</v>
      </c>
      <c r="C108" s="35" t="s">
        <v>317</v>
      </c>
      <c r="D108" s="207" t="s">
        <v>200</v>
      </c>
      <c r="E108" s="35" t="s">
        <v>767</v>
      </c>
      <c r="F108" s="35">
        <v>3</v>
      </c>
      <c r="G108" s="35" t="s">
        <v>27</v>
      </c>
      <c r="H108" s="35" t="s">
        <v>805</v>
      </c>
      <c r="I108" s="35" t="s">
        <v>694</v>
      </c>
      <c r="J108" s="35" t="s">
        <v>694</v>
      </c>
      <c r="K108" s="35" t="s">
        <v>812</v>
      </c>
      <c r="L108" s="35" t="s">
        <v>100</v>
      </c>
    </row>
    <row r="109" spans="1:12" ht="20.100000000000001" customHeight="1" x14ac:dyDescent="0.3">
      <c r="A109" s="35"/>
      <c r="B109" s="35"/>
      <c r="C109" s="35" t="s">
        <v>801</v>
      </c>
      <c r="D109" s="207" t="s">
        <v>55</v>
      </c>
      <c r="E109" s="35" t="s">
        <v>802</v>
      </c>
      <c r="F109" s="35">
        <v>3</v>
      </c>
      <c r="G109" s="35" t="s">
        <v>808</v>
      </c>
      <c r="H109" s="35" t="s">
        <v>804</v>
      </c>
      <c r="I109" s="35" t="s">
        <v>694</v>
      </c>
      <c r="J109" s="35" t="s">
        <v>694</v>
      </c>
      <c r="K109" s="35" t="s">
        <v>812</v>
      </c>
      <c r="L109" s="35"/>
    </row>
    <row r="110" spans="1:12" ht="20.100000000000001" customHeight="1" x14ac:dyDescent="0.3">
      <c r="A110" s="35"/>
      <c r="B110" s="35"/>
      <c r="C110" s="35" t="s">
        <v>773</v>
      </c>
      <c r="D110" s="207" t="s">
        <v>55</v>
      </c>
      <c r="E110" s="35" t="s">
        <v>803</v>
      </c>
      <c r="F110" s="35">
        <v>3</v>
      </c>
      <c r="G110" s="35" t="s">
        <v>469</v>
      </c>
      <c r="H110" s="35" t="s">
        <v>804</v>
      </c>
      <c r="I110" s="35" t="s">
        <v>694</v>
      </c>
      <c r="J110" s="35" t="s">
        <v>694</v>
      </c>
      <c r="K110" s="35" t="s">
        <v>812</v>
      </c>
      <c r="L110" s="35"/>
    </row>
    <row r="111" spans="1:12" ht="20.100000000000001" customHeight="1" x14ac:dyDescent="0.3">
      <c r="A111" s="35" t="s">
        <v>57</v>
      </c>
      <c r="B111" s="35" t="s">
        <v>52</v>
      </c>
      <c r="C111" s="35" t="s">
        <v>679</v>
      </c>
      <c r="D111" s="207" t="s">
        <v>55</v>
      </c>
      <c r="E111" s="35" t="s">
        <v>680</v>
      </c>
      <c r="F111" s="35">
        <v>3</v>
      </c>
      <c r="G111" s="35" t="s">
        <v>466</v>
      </c>
      <c r="H111" s="35" t="s">
        <v>805</v>
      </c>
      <c r="I111" s="35" t="s">
        <v>694</v>
      </c>
      <c r="J111" s="35" t="s">
        <v>694</v>
      </c>
      <c r="K111" s="35" t="s">
        <v>813</v>
      </c>
      <c r="L111" s="35" t="s">
        <v>681</v>
      </c>
    </row>
    <row r="112" spans="1:12" ht="20.100000000000001" customHeight="1" x14ac:dyDescent="0.3">
      <c r="A112" s="35" t="s">
        <v>57</v>
      </c>
      <c r="B112" s="35" t="s">
        <v>52</v>
      </c>
      <c r="C112" s="35" t="s">
        <v>772</v>
      </c>
      <c r="D112" s="207" t="s">
        <v>55</v>
      </c>
      <c r="E112" s="35" t="s">
        <v>775</v>
      </c>
      <c r="F112" s="35">
        <v>3</v>
      </c>
      <c r="G112" s="35" t="s">
        <v>809</v>
      </c>
      <c r="H112" s="35" t="s">
        <v>805</v>
      </c>
      <c r="I112" s="35" t="s">
        <v>694</v>
      </c>
      <c r="J112" s="35" t="s">
        <v>694</v>
      </c>
      <c r="K112" s="35" t="s">
        <v>811</v>
      </c>
      <c r="L112" s="35"/>
    </row>
    <row r="113" spans="1:12" ht="20.100000000000001" customHeight="1" x14ac:dyDescent="0.3">
      <c r="A113" s="35" t="s">
        <v>57</v>
      </c>
      <c r="B113" s="35" t="s">
        <v>52</v>
      </c>
      <c r="C113" s="35" t="s">
        <v>773</v>
      </c>
      <c r="D113" s="207" t="s">
        <v>55</v>
      </c>
      <c r="E113" s="35" t="s">
        <v>776</v>
      </c>
      <c r="F113" s="35">
        <v>3</v>
      </c>
      <c r="G113" s="35" t="s">
        <v>810</v>
      </c>
      <c r="H113" s="35" t="s">
        <v>807</v>
      </c>
      <c r="I113" s="35" t="s">
        <v>694</v>
      </c>
      <c r="J113" s="35" t="s">
        <v>694</v>
      </c>
      <c r="K113" s="35" t="s">
        <v>812</v>
      </c>
      <c r="L113" s="35"/>
    </row>
    <row r="114" spans="1:12" ht="20.100000000000001" customHeight="1" x14ac:dyDescent="0.3">
      <c r="A114" s="35" t="s">
        <v>57</v>
      </c>
      <c r="B114" s="35" t="s">
        <v>52</v>
      </c>
      <c r="C114" s="35" t="s">
        <v>774</v>
      </c>
      <c r="D114" s="207" t="s">
        <v>55</v>
      </c>
      <c r="E114" s="35" t="s">
        <v>777</v>
      </c>
      <c r="F114" s="35">
        <v>3</v>
      </c>
      <c r="G114" s="35" t="s">
        <v>469</v>
      </c>
      <c r="H114" s="35" t="s">
        <v>804</v>
      </c>
      <c r="I114" s="35" t="s">
        <v>694</v>
      </c>
      <c r="J114" s="35" t="s">
        <v>694</v>
      </c>
      <c r="K114" s="35" t="s">
        <v>812</v>
      </c>
      <c r="L114" s="35"/>
    </row>
    <row r="115" spans="1:12" s="203" customFormat="1" ht="20.100000000000001" customHeight="1" x14ac:dyDescent="0.3">
      <c r="A115" s="202"/>
      <c r="B115" s="202"/>
      <c r="C115" s="202"/>
      <c r="D115" s="202"/>
      <c r="E115" s="202"/>
      <c r="F115" s="202"/>
      <c r="G115" s="202"/>
      <c r="H115" s="202"/>
      <c r="I115" s="202"/>
      <c r="J115" s="202"/>
      <c r="K115" s="202"/>
      <c r="L115" s="202"/>
    </row>
    <row r="116" spans="1:12" ht="20.100000000000001" customHeight="1" x14ac:dyDescent="0.3">
      <c r="A116" s="35" t="s">
        <v>57</v>
      </c>
      <c r="B116" s="35" t="s">
        <v>52</v>
      </c>
      <c r="C116" s="35" t="s">
        <v>318</v>
      </c>
      <c r="D116" s="207" t="s">
        <v>201</v>
      </c>
      <c r="E116" s="35" t="s">
        <v>94</v>
      </c>
      <c r="F116" s="35">
        <v>3</v>
      </c>
      <c r="G116" s="35" t="s">
        <v>20</v>
      </c>
      <c r="H116" s="35" t="s">
        <v>55</v>
      </c>
      <c r="I116" s="35" t="s">
        <v>694</v>
      </c>
      <c r="J116" s="35" t="s">
        <v>694</v>
      </c>
      <c r="K116" s="35" t="s">
        <v>402</v>
      </c>
      <c r="L116" s="35"/>
    </row>
    <row r="117" spans="1:12" ht="20.100000000000001" customHeight="1" x14ac:dyDescent="0.3">
      <c r="A117" s="35" t="s">
        <v>57</v>
      </c>
      <c r="B117" s="35" t="s">
        <v>52</v>
      </c>
      <c r="C117" s="35" t="s">
        <v>319</v>
      </c>
      <c r="D117" s="35" t="s">
        <v>202</v>
      </c>
      <c r="E117" s="35" t="s">
        <v>203</v>
      </c>
      <c r="F117" s="35">
        <v>3</v>
      </c>
      <c r="G117" s="35" t="s">
        <v>20</v>
      </c>
      <c r="H117" s="35" t="s">
        <v>204</v>
      </c>
      <c r="I117" s="35" t="s">
        <v>205</v>
      </c>
      <c r="J117" s="35" t="s">
        <v>205</v>
      </c>
      <c r="K117" s="35" t="s">
        <v>402</v>
      </c>
      <c r="L117" s="35" t="s">
        <v>87</v>
      </c>
    </row>
    <row r="118" spans="1:12" ht="20.100000000000001" customHeight="1" x14ac:dyDescent="0.3">
      <c r="A118" s="35" t="s">
        <v>57</v>
      </c>
      <c r="B118" s="35" t="s">
        <v>52</v>
      </c>
      <c r="C118" s="35" t="s">
        <v>320</v>
      </c>
      <c r="D118" s="35" t="s">
        <v>206</v>
      </c>
      <c r="E118" s="35" t="s">
        <v>92</v>
      </c>
      <c r="F118" s="35">
        <v>3</v>
      </c>
      <c r="G118" s="35" t="s">
        <v>20</v>
      </c>
      <c r="H118" s="35" t="s">
        <v>55</v>
      </c>
      <c r="I118" s="35" t="s">
        <v>205</v>
      </c>
      <c r="J118" s="35" t="s">
        <v>205</v>
      </c>
      <c r="K118" s="35" t="s">
        <v>402</v>
      </c>
      <c r="L118" s="35" t="s">
        <v>87</v>
      </c>
    </row>
    <row r="119" spans="1:12" s="203" customFormat="1" ht="20.100000000000001" customHeight="1" x14ac:dyDescent="0.3">
      <c r="A119" s="202"/>
      <c r="B119" s="202"/>
      <c r="C119" s="202"/>
      <c r="D119" s="202"/>
      <c r="E119" s="202"/>
      <c r="F119" s="202"/>
      <c r="G119" s="202"/>
      <c r="H119" s="202"/>
      <c r="I119" s="202"/>
      <c r="J119" s="202"/>
      <c r="K119" s="202"/>
      <c r="L119" s="202"/>
    </row>
    <row r="120" spans="1:12" ht="20.100000000000001" customHeight="1" x14ac:dyDescent="0.3">
      <c r="A120" s="35" t="s">
        <v>57</v>
      </c>
      <c r="B120" s="35" t="s">
        <v>52</v>
      </c>
      <c r="C120" s="35" t="s">
        <v>323</v>
      </c>
      <c r="D120" s="35" t="s">
        <v>210</v>
      </c>
      <c r="E120" s="35" t="s">
        <v>211</v>
      </c>
      <c r="F120" s="35">
        <v>3</v>
      </c>
      <c r="G120" s="35" t="s">
        <v>467</v>
      </c>
      <c r="H120" s="35" t="s">
        <v>859</v>
      </c>
      <c r="I120" s="35" t="s">
        <v>205</v>
      </c>
      <c r="J120" s="35" t="s">
        <v>205</v>
      </c>
      <c r="K120" s="35" t="s">
        <v>404</v>
      </c>
      <c r="L120" s="35" t="s">
        <v>87</v>
      </c>
    </row>
    <row r="121" spans="1:12" ht="20.100000000000001" customHeight="1" x14ac:dyDescent="0.3">
      <c r="A121" s="35" t="s">
        <v>57</v>
      </c>
      <c r="B121" s="35" t="s">
        <v>52</v>
      </c>
      <c r="C121" s="35" t="s">
        <v>324</v>
      </c>
      <c r="D121" s="35" t="s">
        <v>212</v>
      </c>
      <c r="E121" s="35" t="s">
        <v>213</v>
      </c>
      <c r="F121" s="35">
        <v>3</v>
      </c>
      <c r="G121" s="35" t="s">
        <v>467</v>
      </c>
      <c r="H121" s="35" t="s">
        <v>860</v>
      </c>
      <c r="I121" s="35" t="s">
        <v>205</v>
      </c>
      <c r="J121" s="35" t="s">
        <v>205</v>
      </c>
      <c r="K121" s="35" t="s">
        <v>404</v>
      </c>
      <c r="L121" s="35" t="s">
        <v>87</v>
      </c>
    </row>
    <row r="122" spans="1:12" ht="20.100000000000001" customHeight="1" x14ac:dyDescent="0.3">
      <c r="A122" s="35" t="s">
        <v>57</v>
      </c>
      <c r="B122" s="35" t="s">
        <v>52</v>
      </c>
      <c r="C122" s="35" t="s">
        <v>325</v>
      </c>
      <c r="D122" s="35" t="s">
        <v>214</v>
      </c>
      <c r="E122" s="35" t="s">
        <v>215</v>
      </c>
      <c r="F122" s="35">
        <v>3</v>
      </c>
      <c r="G122" s="35" t="s">
        <v>467</v>
      </c>
      <c r="H122" s="35" t="s">
        <v>861</v>
      </c>
      <c r="I122" s="35" t="s">
        <v>205</v>
      </c>
      <c r="J122" s="35" t="s">
        <v>205</v>
      </c>
      <c r="K122" s="35" t="s">
        <v>404</v>
      </c>
      <c r="L122" s="35" t="s">
        <v>87</v>
      </c>
    </row>
    <row r="123" spans="1:12" ht="20.100000000000001" customHeight="1" x14ac:dyDescent="0.3">
      <c r="A123" s="35" t="s">
        <v>57</v>
      </c>
      <c r="B123" s="35" t="s">
        <v>52</v>
      </c>
      <c r="C123" s="35" t="s">
        <v>326</v>
      </c>
      <c r="D123" s="35" t="s">
        <v>216</v>
      </c>
      <c r="E123" s="35" t="s">
        <v>217</v>
      </c>
      <c r="F123" s="35">
        <v>3</v>
      </c>
      <c r="G123" s="35" t="s">
        <v>467</v>
      </c>
      <c r="H123" s="35" t="s">
        <v>862</v>
      </c>
      <c r="I123" s="35" t="s">
        <v>205</v>
      </c>
      <c r="J123" s="35" t="s">
        <v>205</v>
      </c>
      <c r="K123" s="35" t="s">
        <v>464</v>
      </c>
      <c r="L123" s="35" t="s">
        <v>87</v>
      </c>
    </row>
    <row r="124" spans="1:12" ht="20.100000000000001" customHeight="1" x14ac:dyDescent="0.3">
      <c r="A124" s="35" t="s">
        <v>57</v>
      </c>
      <c r="B124" s="35" t="s">
        <v>52</v>
      </c>
      <c r="C124" s="35" t="s">
        <v>327</v>
      </c>
      <c r="D124" s="35" t="s">
        <v>218</v>
      </c>
      <c r="E124" s="35" t="s">
        <v>219</v>
      </c>
      <c r="F124" s="35">
        <v>3</v>
      </c>
      <c r="G124" s="35" t="s">
        <v>467</v>
      </c>
      <c r="H124" s="35" t="s">
        <v>862</v>
      </c>
      <c r="I124" s="35" t="s">
        <v>205</v>
      </c>
      <c r="J124" s="35" t="s">
        <v>205</v>
      </c>
      <c r="K124" s="35" t="s">
        <v>464</v>
      </c>
      <c r="L124" s="35" t="s">
        <v>87</v>
      </c>
    </row>
    <row r="125" spans="1:12" ht="20.100000000000001" customHeight="1" x14ac:dyDescent="0.3">
      <c r="A125" s="35" t="s">
        <v>57</v>
      </c>
      <c r="B125" s="35" t="s">
        <v>52</v>
      </c>
      <c r="C125" s="35" t="s">
        <v>328</v>
      </c>
      <c r="D125" s="35" t="s">
        <v>220</v>
      </c>
      <c r="E125" s="35" t="s">
        <v>221</v>
      </c>
      <c r="F125" s="35">
        <v>3</v>
      </c>
      <c r="G125" s="35" t="s">
        <v>467</v>
      </c>
      <c r="H125" s="35" t="s">
        <v>862</v>
      </c>
      <c r="I125" s="35" t="s">
        <v>205</v>
      </c>
      <c r="J125" s="35" t="s">
        <v>205</v>
      </c>
      <c r="K125" s="35" t="s">
        <v>464</v>
      </c>
      <c r="L125" s="35" t="s">
        <v>87</v>
      </c>
    </row>
    <row r="126" spans="1:12" ht="20.100000000000001" customHeight="1" x14ac:dyDescent="0.3">
      <c r="A126" s="35" t="s">
        <v>57</v>
      </c>
      <c r="B126" s="35" t="s">
        <v>52</v>
      </c>
      <c r="C126" s="35" t="s">
        <v>329</v>
      </c>
      <c r="D126" s="35" t="s">
        <v>222</v>
      </c>
      <c r="E126" s="35" t="s">
        <v>223</v>
      </c>
      <c r="F126" s="35">
        <v>3</v>
      </c>
      <c r="G126" s="35" t="s">
        <v>467</v>
      </c>
      <c r="H126" s="35" t="s">
        <v>863</v>
      </c>
      <c r="I126" s="35" t="s">
        <v>205</v>
      </c>
      <c r="J126" s="35" t="s">
        <v>205</v>
      </c>
      <c r="K126" s="35" t="s">
        <v>402</v>
      </c>
      <c r="L126" s="35" t="s">
        <v>87</v>
      </c>
    </row>
    <row r="127" spans="1:12" ht="20.100000000000001" customHeight="1" x14ac:dyDescent="0.3">
      <c r="A127" s="35" t="s">
        <v>57</v>
      </c>
      <c r="B127" s="35" t="s">
        <v>52</v>
      </c>
      <c r="C127" s="35" t="s">
        <v>330</v>
      </c>
      <c r="D127" s="35" t="s">
        <v>224</v>
      </c>
      <c r="E127" s="35" t="s">
        <v>225</v>
      </c>
      <c r="F127" s="35">
        <v>3</v>
      </c>
      <c r="G127" s="35" t="s">
        <v>467</v>
      </c>
      <c r="H127" s="35" t="s">
        <v>864</v>
      </c>
      <c r="I127" s="35" t="s">
        <v>205</v>
      </c>
      <c r="J127" s="35" t="s">
        <v>205</v>
      </c>
      <c r="K127" s="35" t="s">
        <v>464</v>
      </c>
      <c r="L127" s="35" t="s">
        <v>87</v>
      </c>
    </row>
    <row r="128" spans="1:12" ht="20.100000000000001" customHeight="1" x14ac:dyDescent="0.3">
      <c r="A128" s="35" t="s">
        <v>57</v>
      </c>
      <c r="B128" s="35" t="s">
        <v>52</v>
      </c>
      <c r="C128" s="35" t="s">
        <v>331</v>
      </c>
      <c r="D128" s="35" t="s">
        <v>226</v>
      </c>
      <c r="E128" s="35" t="s">
        <v>227</v>
      </c>
      <c r="F128" s="35">
        <v>3</v>
      </c>
      <c r="G128" s="35" t="s">
        <v>20</v>
      </c>
      <c r="H128" s="35" t="s">
        <v>87</v>
      </c>
      <c r="I128" s="35" t="s">
        <v>205</v>
      </c>
      <c r="J128" s="35" t="s">
        <v>205</v>
      </c>
      <c r="K128" s="35" t="s">
        <v>464</v>
      </c>
      <c r="L128" s="35" t="s">
        <v>87</v>
      </c>
    </row>
    <row r="129" spans="1:110" ht="20.100000000000001" customHeight="1" x14ac:dyDescent="0.3">
      <c r="A129" s="35" t="s">
        <v>57</v>
      </c>
      <c r="B129" s="35" t="s">
        <v>52</v>
      </c>
      <c r="C129" s="35" t="s">
        <v>332</v>
      </c>
      <c r="D129" s="35" t="s">
        <v>228</v>
      </c>
      <c r="E129" s="35" t="s">
        <v>229</v>
      </c>
      <c r="F129" s="35">
        <v>3</v>
      </c>
      <c r="G129" s="35" t="s">
        <v>20</v>
      </c>
      <c r="H129" s="35" t="s">
        <v>87</v>
      </c>
      <c r="I129" s="35" t="s">
        <v>205</v>
      </c>
      <c r="J129" s="35" t="s">
        <v>205</v>
      </c>
      <c r="K129" s="35" t="s">
        <v>464</v>
      </c>
      <c r="L129" s="35" t="s">
        <v>87</v>
      </c>
    </row>
    <row r="130" spans="1:110" s="203" customFormat="1" ht="20.100000000000001" customHeight="1" x14ac:dyDescent="0.3">
      <c r="A130" s="202"/>
      <c r="B130" s="202"/>
      <c r="C130" s="202"/>
      <c r="D130" s="202" t="s">
        <v>784</v>
      </c>
      <c r="E130" s="202"/>
      <c r="F130" s="202"/>
      <c r="G130" s="202"/>
      <c r="H130" s="202"/>
      <c r="I130" s="202"/>
      <c r="J130" s="202"/>
      <c r="K130" s="202"/>
      <c r="L130" s="202"/>
    </row>
    <row r="131" spans="1:110" ht="43.95" customHeight="1" x14ac:dyDescent="0.3">
      <c r="A131" s="35" t="s">
        <v>57</v>
      </c>
      <c r="B131" s="35" t="s">
        <v>52</v>
      </c>
      <c r="C131" s="35" t="s">
        <v>321</v>
      </c>
      <c r="D131" s="35" t="s">
        <v>207</v>
      </c>
      <c r="E131" s="35" t="s">
        <v>208</v>
      </c>
      <c r="F131" s="35">
        <v>3</v>
      </c>
      <c r="G131" s="35" t="s">
        <v>20</v>
      </c>
      <c r="H131" s="35" t="s">
        <v>55</v>
      </c>
      <c r="I131" s="35" t="s">
        <v>205</v>
      </c>
      <c r="J131" s="35" t="s">
        <v>205</v>
      </c>
      <c r="K131" s="35" t="s">
        <v>402</v>
      </c>
      <c r="L131" s="35" t="s">
        <v>87</v>
      </c>
    </row>
    <row r="132" spans="1:110" ht="20.100000000000001" customHeight="1" x14ac:dyDescent="0.3">
      <c r="A132" s="35" t="s">
        <v>57</v>
      </c>
      <c r="B132" s="35" t="s">
        <v>52</v>
      </c>
      <c r="C132" s="35" t="s">
        <v>322</v>
      </c>
      <c r="D132" s="35" t="s">
        <v>209</v>
      </c>
      <c r="E132" s="35" t="s">
        <v>208</v>
      </c>
      <c r="F132" s="35">
        <v>3</v>
      </c>
      <c r="G132" s="35" t="s">
        <v>20</v>
      </c>
      <c r="H132" s="35" t="s">
        <v>55</v>
      </c>
      <c r="I132" s="35" t="s">
        <v>205</v>
      </c>
      <c r="J132" s="35" t="s">
        <v>205</v>
      </c>
      <c r="K132" s="35" t="s">
        <v>402</v>
      </c>
      <c r="L132" s="35" t="s">
        <v>87</v>
      </c>
    </row>
    <row r="133" spans="1:110" s="37" customFormat="1" ht="20.100000000000001" customHeight="1" x14ac:dyDescent="0.3">
      <c r="A133" s="35" t="s">
        <v>363</v>
      </c>
      <c r="B133" s="35" t="s">
        <v>52</v>
      </c>
      <c r="C133" s="35" t="s">
        <v>660</v>
      </c>
      <c r="D133" s="44" t="s">
        <v>55</v>
      </c>
      <c r="E133" s="35" t="s">
        <v>661</v>
      </c>
      <c r="F133" s="35">
        <v>3</v>
      </c>
      <c r="G133" s="35" t="s">
        <v>20</v>
      </c>
      <c r="H133" s="35" t="s">
        <v>87</v>
      </c>
      <c r="I133" s="35" t="s">
        <v>205</v>
      </c>
      <c r="J133" s="35" t="s">
        <v>205</v>
      </c>
      <c r="K133" s="35" t="s">
        <v>87</v>
      </c>
      <c r="L133" s="35" t="s">
        <v>87</v>
      </c>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c r="CW133" s="26"/>
      <c r="CX133" s="26"/>
      <c r="CY133" s="26"/>
      <c r="CZ133" s="26"/>
      <c r="DA133" s="26"/>
      <c r="DB133" s="26"/>
      <c r="DC133" s="26"/>
      <c r="DD133" s="26"/>
      <c r="DE133" s="26"/>
      <c r="DF133" s="26"/>
    </row>
    <row r="134" spans="1:110" s="37" customFormat="1" ht="39.6" customHeight="1" x14ac:dyDescent="0.3">
      <c r="A134" s="35" t="s">
        <v>363</v>
      </c>
      <c r="B134" s="35" t="s">
        <v>52</v>
      </c>
      <c r="C134" s="35" t="s">
        <v>751</v>
      </c>
      <c r="D134" s="44"/>
      <c r="E134" s="35" t="s">
        <v>749</v>
      </c>
      <c r="F134" s="35">
        <v>3</v>
      </c>
      <c r="G134" s="35" t="s">
        <v>20</v>
      </c>
      <c r="H134" s="35" t="s">
        <v>87</v>
      </c>
      <c r="I134" s="35" t="s">
        <v>205</v>
      </c>
      <c r="J134" s="35" t="s">
        <v>205</v>
      </c>
      <c r="K134" s="35" t="s">
        <v>87</v>
      </c>
      <c r="L134" s="35" t="s">
        <v>87</v>
      </c>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row>
    <row r="135" spans="1:110" s="37" customFormat="1" ht="20.100000000000001" customHeight="1" x14ac:dyDescent="0.3">
      <c r="A135" s="35" t="s">
        <v>363</v>
      </c>
      <c r="B135" s="35" t="s">
        <v>52</v>
      </c>
      <c r="C135" s="35" t="s">
        <v>440</v>
      </c>
      <c r="D135" s="44" t="s">
        <v>55</v>
      </c>
      <c r="E135" s="35" t="s">
        <v>439</v>
      </c>
      <c r="F135" s="35">
        <v>3</v>
      </c>
      <c r="G135" s="35" t="s">
        <v>20</v>
      </c>
      <c r="H135" s="35" t="s">
        <v>87</v>
      </c>
      <c r="I135" s="35" t="s">
        <v>205</v>
      </c>
      <c r="J135" s="35" t="s">
        <v>205</v>
      </c>
      <c r="K135" s="35" t="s">
        <v>87</v>
      </c>
      <c r="L135" s="35" t="s">
        <v>87</v>
      </c>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row>
    <row r="136" spans="1:110" s="203" customFormat="1" ht="20.100000000000001" customHeight="1" x14ac:dyDescent="0.3">
      <c r="A136" s="202"/>
      <c r="B136" s="202"/>
      <c r="C136" s="202"/>
      <c r="D136" s="205"/>
      <c r="E136" s="202"/>
      <c r="F136" s="202"/>
      <c r="G136" s="202"/>
      <c r="H136" s="202"/>
      <c r="I136" s="202"/>
      <c r="J136" s="202"/>
      <c r="K136" s="202"/>
      <c r="L136" s="202"/>
    </row>
    <row r="137" spans="1:110" s="37" customFormat="1" ht="88.2" customHeight="1" x14ac:dyDescent="0.3">
      <c r="A137" s="45" t="s">
        <v>28</v>
      </c>
      <c r="B137" s="45" t="s">
        <v>29</v>
      </c>
      <c r="C137" s="45" t="s">
        <v>231</v>
      </c>
      <c r="D137" s="45">
        <v>11</v>
      </c>
      <c r="E137" s="45" t="s">
        <v>30</v>
      </c>
      <c r="F137" s="45">
        <v>4</v>
      </c>
      <c r="G137" s="45" t="s">
        <v>20</v>
      </c>
      <c r="H137" s="45" t="s">
        <v>919</v>
      </c>
      <c r="I137" s="45"/>
      <c r="J137" s="45"/>
      <c r="K137" s="45"/>
      <c r="L137" s="45"/>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row>
    <row r="138" spans="1:110" s="37" customFormat="1" ht="20.100000000000001" customHeight="1" x14ac:dyDescent="0.3">
      <c r="A138" s="45" t="s">
        <v>28</v>
      </c>
      <c r="B138" s="45" t="s">
        <v>29</v>
      </c>
      <c r="C138" s="45" t="s">
        <v>370</v>
      </c>
      <c r="D138" s="45">
        <v>12</v>
      </c>
      <c r="E138" s="45" t="s">
        <v>371</v>
      </c>
      <c r="F138" s="45">
        <v>4</v>
      </c>
      <c r="G138" s="45" t="s">
        <v>20</v>
      </c>
      <c r="H138" s="45" t="s">
        <v>816</v>
      </c>
      <c r="I138" s="45"/>
      <c r="J138" s="45"/>
      <c r="K138" s="45"/>
      <c r="L138" s="45"/>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row>
    <row r="139" spans="1:110" s="37" customFormat="1" ht="44.4" customHeight="1" x14ac:dyDescent="0.3">
      <c r="A139" s="45" t="s">
        <v>28</v>
      </c>
      <c r="B139" s="45" t="s">
        <v>29</v>
      </c>
      <c r="C139" s="45" t="s">
        <v>738</v>
      </c>
      <c r="D139" s="46" t="s">
        <v>55</v>
      </c>
      <c r="E139" s="45" t="s">
        <v>739</v>
      </c>
      <c r="F139" s="45">
        <v>4</v>
      </c>
      <c r="G139" s="45" t="s">
        <v>20</v>
      </c>
      <c r="H139" s="45" t="s">
        <v>898</v>
      </c>
      <c r="I139" s="45"/>
      <c r="J139" s="45"/>
      <c r="K139" s="45"/>
      <c r="L139" s="45"/>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row>
    <row r="140" spans="1:110" ht="20.100000000000001" customHeight="1" x14ac:dyDescent="0.3">
      <c r="A140" s="45" t="s">
        <v>28</v>
      </c>
      <c r="B140" s="45" t="s">
        <v>29</v>
      </c>
      <c r="C140" s="45" t="s">
        <v>424</v>
      </c>
      <c r="D140" s="45">
        <v>151</v>
      </c>
      <c r="E140" s="45" t="s">
        <v>426</v>
      </c>
      <c r="F140" s="45">
        <v>3</v>
      </c>
      <c r="G140" s="45" t="s">
        <v>435</v>
      </c>
      <c r="H140" s="45" t="s">
        <v>865</v>
      </c>
      <c r="I140" s="45"/>
      <c r="J140" s="45"/>
      <c r="K140" s="45"/>
      <c r="L140" s="45"/>
    </row>
    <row r="141" spans="1:110" ht="20.100000000000001" customHeight="1" x14ac:dyDescent="0.3">
      <c r="A141" s="45" t="s">
        <v>28</v>
      </c>
      <c r="B141" s="45" t="s">
        <v>29</v>
      </c>
      <c r="C141" s="45" t="s">
        <v>430</v>
      </c>
      <c r="D141" s="45">
        <v>152</v>
      </c>
      <c r="E141" s="45" t="s">
        <v>426</v>
      </c>
      <c r="F141" s="45">
        <v>3</v>
      </c>
      <c r="G141" s="45" t="s">
        <v>435</v>
      </c>
      <c r="H141" s="45" t="s">
        <v>866</v>
      </c>
      <c r="I141" s="45"/>
      <c r="J141" s="45"/>
      <c r="K141" s="45"/>
      <c r="L141" s="45"/>
    </row>
    <row r="142" spans="1:110" s="37" customFormat="1" ht="20.100000000000001" customHeight="1" x14ac:dyDescent="0.3">
      <c r="A142" s="45" t="s">
        <v>28</v>
      </c>
      <c r="B142" s="45" t="s">
        <v>29</v>
      </c>
      <c r="C142" s="45" t="s">
        <v>425</v>
      </c>
      <c r="D142" s="45">
        <v>153</v>
      </c>
      <c r="E142" s="45" t="s">
        <v>427</v>
      </c>
      <c r="F142" s="45">
        <v>1</v>
      </c>
      <c r="G142" s="45" t="s">
        <v>435</v>
      </c>
      <c r="H142" s="45" t="s">
        <v>867</v>
      </c>
      <c r="I142" s="45"/>
      <c r="J142" s="45"/>
      <c r="K142" s="45"/>
      <c r="L142" s="45"/>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row>
    <row r="143" spans="1:110" ht="20.100000000000001" customHeight="1" x14ac:dyDescent="0.3">
      <c r="A143" s="45" t="s">
        <v>28</v>
      </c>
      <c r="B143" s="45" t="s">
        <v>29</v>
      </c>
      <c r="C143" s="45" t="s">
        <v>429</v>
      </c>
      <c r="D143" s="45">
        <v>154</v>
      </c>
      <c r="E143" s="45" t="s">
        <v>427</v>
      </c>
      <c r="F143" s="45">
        <v>1</v>
      </c>
      <c r="G143" s="45" t="s">
        <v>435</v>
      </c>
      <c r="H143" s="45" t="s">
        <v>868</v>
      </c>
      <c r="I143" s="45"/>
      <c r="J143" s="45"/>
      <c r="K143" s="45"/>
      <c r="L143" s="45"/>
    </row>
    <row r="144" spans="1:110" s="203" customFormat="1" ht="20.100000000000001" customHeight="1" x14ac:dyDescent="0.3">
      <c r="A144" s="202"/>
      <c r="B144" s="202"/>
      <c r="C144" s="202"/>
      <c r="D144" s="202"/>
      <c r="E144" s="202"/>
      <c r="F144" s="202"/>
      <c r="G144" s="202"/>
      <c r="H144" s="202"/>
      <c r="I144" s="202"/>
      <c r="J144" s="202"/>
      <c r="K144" s="202"/>
      <c r="L144" s="202"/>
    </row>
    <row r="145" spans="1:14" ht="20.100000000000001" customHeight="1" x14ac:dyDescent="0.3">
      <c r="A145" s="30" t="s">
        <v>489</v>
      </c>
      <c r="B145" s="30" t="s">
        <v>25</v>
      </c>
      <c r="C145" s="30" t="s">
        <v>732</v>
      </c>
      <c r="D145" s="30" t="s">
        <v>55</v>
      </c>
      <c r="E145" s="30" t="s">
        <v>731</v>
      </c>
      <c r="F145" s="30">
        <v>3</v>
      </c>
      <c r="G145" s="30" t="s">
        <v>20</v>
      </c>
      <c r="H145" s="38" t="s">
        <v>55</v>
      </c>
      <c r="I145" s="30"/>
      <c r="J145" s="30"/>
      <c r="K145" s="30"/>
      <c r="L145" s="30"/>
    </row>
    <row r="146" spans="1:14" ht="20.100000000000001" customHeight="1" x14ac:dyDescent="0.3">
      <c r="A146" s="30" t="s">
        <v>489</v>
      </c>
      <c r="B146" s="30" t="s">
        <v>25</v>
      </c>
      <c r="C146" s="30" t="s">
        <v>333</v>
      </c>
      <c r="D146" s="30">
        <v>50</v>
      </c>
      <c r="E146" s="30" t="s">
        <v>26</v>
      </c>
      <c r="F146" s="30">
        <v>3</v>
      </c>
      <c r="G146" s="30" t="s">
        <v>27</v>
      </c>
      <c r="H146" s="30" t="s">
        <v>869</v>
      </c>
      <c r="I146" s="30"/>
      <c r="J146" s="30"/>
      <c r="K146" s="30"/>
      <c r="L146" s="30"/>
    </row>
    <row r="147" spans="1:14" s="203" customFormat="1" ht="20.100000000000001" customHeight="1" x14ac:dyDescent="0.3">
      <c r="A147" s="202"/>
      <c r="B147" s="202"/>
      <c r="C147" s="202"/>
      <c r="D147" s="202"/>
      <c r="E147" s="202"/>
      <c r="F147" s="202"/>
      <c r="G147" s="202"/>
      <c r="H147" s="202"/>
      <c r="I147" s="202"/>
      <c r="J147" s="202"/>
      <c r="K147" s="202"/>
      <c r="L147" s="202"/>
    </row>
    <row r="148" spans="1:14" ht="20.100000000000001" customHeight="1" x14ac:dyDescent="0.3">
      <c r="A148" s="32" t="s">
        <v>648</v>
      </c>
      <c r="B148" s="32" t="s">
        <v>647</v>
      </c>
      <c r="C148" s="32" t="s">
        <v>649</v>
      </c>
      <c r="D148" s="32">
        <v>10</v>
      </c>
      <c r="E148" s="32" t="s">
        <v>653</v>
      </c>
      <c r="F148" s="32">
        <v>3</v>
      </c>
      <c r="G148" s="32" t="s">
        <v>20</v>
      </c>
      <c r="H148" s="33" t="s">
        <v>55</v>
      </c>
      <c r="I148" s="32"/>
      <c r="J148" s="32"/>
      <c r="K148" s="32"/>
      <c r="L148" s="32"/>
    </row>
    <row r="149" spans="1:14" ht="20.100000000000001" customHeight="1" x14ac:dyDescent="0.3">
      <c r="A149" s="32" t="s">
        <v>648</v>
      </c>
      <c r="B149" s="32" t="s">
        <v>647</v>
      </c>
      <c r="C149" s="32" t="s">
        <v>650</v>
      </c>
      <c r="D149" s="32">
        <v>15</v>
      </c>
      <c r="E149" s="32" t="s">
        <v>654</v>
      </c>
      <c r="F149" s="32">
        <v>3</v>
      </c>
      <c r="G149" s="32" t="s">
        <v>20</v>
      </c>
      <c r="H149" s="33" t="s">
        <v>657</v>
      </c>
      <c r="I149" s="32"/>
      <c r="J149" s="32"/>
      <c r="K149" s="32"/>
      <c r="L149" s="32"/>
    </row>
    <row r="150" spans="1:14" s="36" customFormat="1" ht="20.100000000000001" customHeight="1" x14ac:dyDescent="0.3">
      <c r="A150" s="32" t="s">
        <v>648</v>
      </c>
      <c r="B150" s="32" t="s">
        <v>647</v>
      </c>
      <c r="C150" s="32" t="s">
        <v>651</v>
      </c>
      <c r="D150" s="32">
        <v>46</v>
      </c>
      <c r="E150" s="32" t="s">
        <v>656</v>
      </c>
      <c r="F150" s="32" t="s">
        <v>655</v>
      </c>
      <c r="G150" s="32" t="s">
        <v>20</v>
      </c>
      <c r="H150" s="32" t="s">
        <v>652</v>
      </c>
      <c r="I150" s="32"/>
      <c r="J150" s="32"/>
      <c r="K150" s="32"/>
      <c r="L150" s="32"/>
      <c r="M150" s="26"/>
      <c r="N150" s="26"/>
    </row>
    <row r="151" spans="1:14" s="203" customFormat="1" ht="20.100000000000001" customHeight="1" x14ac:dyDescent="0.3">
      <c r="A151" s="202"/>
      <c r="B151" s="202"/>
      <c r="C151" s="202"/>
      <c r="D151" s="202"/>
      <c r="E151" s="202"/>
      <c r="F151" s="202"/>
      <c r="G151" s="202"/>
      <c r="H151" s="202"/>
      <c r="I151" s="202"/>
      <c r="J151" s="202"/>
      <c r="K151" s="202"/>
      <c r="L151" s="202"/>
    </row>
    <row r="152" spans="1:14" s="206" customFormat="1" ht="20.100000000000001" customHeight="1" x14ac:dyDescent="0.3">
      <c r="A152" s="67" t="s">
        <v>421</v>
      </c>
      <c r="B152" s="67" t="s">
        <v>338</v>
      </c>
      <c r="C152" s="67" t="s">
        <v>422</v>
      </c>
      <c r="D152" s="67">
        <v>11</v>
      </c>
      <c r="E152" s="67" t="s">
        <v>423</v>
      </c>
      <c r="F152" s="67">
        <v>4</v>
      </c>
      <c r="G152" s="67" t="s">
        <v>20</v>
      </c>
      <c r="H152" s="67" t="s">
        <v>485</v>
      </c>
      <c r="I152" s="67"/>
      <c r="J152" s="67"/>
      <c r="K152" s="67"/>
      <c r="L152" s="67"/>
    </row>
    <row r="153" spans="1:14" s="203" customFormat="1" ht="20.100000000000001" customHeight="1" x14ac:dyDescent="0.3">
      <c r="A153" s="202"/>
      <c r="B153" s="202"/>
      <c r="C153" s="202"/>
      <c r="D153" s="202"/>
      <c r="E153" s="202"/>
      <c r="F153" s="202"/>
      <c r="G153" s="202"/>
      <c r="H153" s="202"/>
      <c r="I153" s="202"/>
      <c r="J153" s="202"/>
      <c r="K153" s="202"/>
      <c r="L153" s="202"/>
    </row>
    <row r="154" spans="1:14" s="206" customFormat="1" ht="20.100000000000001" customHeight="1" x14ac:dyDescent="0.3">
      <c r="A154" s="67" t="s">
        <v>685</v>
      </c>
      <c r="B154" s="67" t="s">
        <v>688</v>
      </c>
      <c r="C154" s="67" t="s">
        <v>686</v>
      </c>
      <c r="D154" s="67" t="s">
        <v>55</v>
      </c>
      <c r="E154" s="67" t="s">
        <v>687</v>
      </c>
      <c r="F154" s="67">
        <v>3</v>
      </c>
      <c r="G154" s="67" t="s">
        <v>27</v>
      </c>
      <c r="H154" s="67" t="s">
        <v>55</v>
      </c>
      <c r="I154" s="67" t="s">
        <v>694</v>
      </c>
      <c r="J154" s="67" t="s">
        <v>694</v>
      </c>
      <c r="K154" s="67" t="s">
        <v>402</v>
      </c>
      <c r="L154" s="67" t="str">
        <f>L12</f>
        <v xml:space="preserve"> ---</v>
      </c>
    </row>
    <row r="155" spans="1:14" s="203" customFormat="1" ht="20.100000000000001" customHeight="1" x14ac:dyDescent="0.3">
      <c r="A155" s="202"/>
      <c r="B155" s="202"/>
      <c r="C155" s="202"/>
      <c r="D155" s="205"/>
      <c r="E155" s="202"/>
      <c r="F155" s="202"/>
      <c r="G155" s="202"/>
      <c r="H155" s="205"/>
      <c r="I155" s="202"/>
      <c r="J155" s="202"/>
      <c r="K155" s="202"/>
      <c r="L155" s="202"/>
    </row>
    <row r="156" spans="1:14" s="206" customFormat="1" ht="20.100000000000001" customHeight="1" x14ac:dyDescent="0.3">
      <c r="A156" s="67" t="s">
        <v>399</v>
      </c>
      <c r="B156" s="67" t="s">
        <v>400</v>
      </c>
      <c r="C156" s="67" t="s">
        <v>682</v>
      </c>
      <c r="D156" s="67" t="s">
        <v>55</v>
      </c>
      <c r="E156" s="67" t="s">
        <v>683</v>
      </c>
      <c r="F156" s="67">
        <v>3</v>
      </c>
      <c r="G156" s="67" t="s">
        <v>24</v>
      </c>
      <c r="H156" s="67" t="s">
        <v>55</v>
      </c>
      <c r="I156" s="67" t="s">
        <v>694</v>
      </c>
      <c r="J156" s="67" t="s">
        <v>694</v>
      </c>
      <c r="K156" s="67" t="s">
        <v>402</v>
      </c>
      <c r="L156" s="67" t="s">
        <v>684</v>
      </c>
    </row>
    <row r="157" spans="1:14" s="206" customFormat="1" ht="20.100000000000001" customHeight="1" x14ac:dyDescent="0.3">
      <c r="A157" s="67" t="s">
        <v>399</v>
      </c>
      <c r="B157" s="67" t="s">
        <v>400</v>
      </c>
      <c r="C157" s="67" t="s">
        <v>536</v>
      </c>
      <c r="D157" s="207">
        <v>260</v>
      </c>
      <c r="E157" s="67" t="s">
        <v>401</v>
      </c>
      <c r="F157" s="67">
        <v>3</v>
      </c>
      <c r="G157" s="67" t="s">
        <v>470</v>
      </c>
      <c r="H157" s="67" t="s">
        <v>55</v>
      </c>
      <c r="I157" s="67" t="s">
        <v>694</v>
      </c>
      <c r="J157" s="67" t="s">
        <v>694</v>
      </c>
      <c r="K157" s="67" t="s">
        <v>402</v>
      </c>
      <c r="L157" s="67" t="s">
        <v>87</v>
      </c>
    </row>
    <row r="158" spans="1:14" s="203" customFormat="1" ht="20.100000000000001" customHeight="1" x14ac:dyDescent="0.3">
      <c r="A158" s="202"/>
      <c r="B158" s="202"/>
      <c r="C158" s="202"/>
      <c r="D158" s="205"/>
      <c r="E158" s="202"/>
      <c r="F158" s="202"/>
      <c r="G158" s="202"/>
      <c r="H158" s="205"/>
      <c r="I158" s="202"/>
      <c r="J158" s="202"/>
      <c r="K158" s="202"/>
      <c r="L158" s="202"/>
    </row>
    <row r="159" spans="1:14" s="195" customFormat="1" ht="39.6" customHeight="1" x14ac:dyDescent="0.3">
      <c r="A159" s="35"/>
      <c r="B159" s="35"/>
      <c r="C159" s="35" t="s">
        <v>744</v>
      </c>
      <c r="D159" s="44" t="s">
        <v>55</v>
      </c>
      <c r="E159" s="44" t="s">
        <v>750</v>
      </c>
      <c r="F159" s="35">
        <v>3</v>
      </c>
      <c r="G159" s="35" t="s">
        <v>20</v>
      </c>
      <c r="H159" s="35" t="s">
        <v>743</v>
      </c>
      <c r="I159" s="35"/>
      <c r="J159" s="35"/>
      <c r="K159" s="35"/>
      <c r="L159" s="35"/>
    </row>
    <row r="160" spans="1:14" s="203" customFormat="1" ht="20.100000000000001" customHeight="1" x14ac:dyDescent="0.3">
      <c r="A160" s="202"/>
      <c r="B160" s="202"/>
      <c r="C160" s="202"/>
      <c r="D160" s="205"/>
      <c r="E160" s="202"/>
      <c r="F160" s="202"/>
      <c r="G160" s="202"/>
      <c r="H160" s="205"/>
      <c r="I160" s="202"/>
      <c r="J160" s="202"/>
      <c r="K160" s="202"/>
      <c r="L160" s="202"/>
    </row>
    <row r="161" spans="1:12" ht="20.100000000000001" customHeight="1" x14ac:dyDescent="0.3">
      <c r="A161" s="30" t="s">
        <v>443</v>
      </c>
      <c r="B161" s="30" t="s">
        <v>443</v>
      </c>
      <c r="C161" s="30" t="s">
        <v>443</v>
      </c>
      <c r="D161" s="30" t="s">
        <v>55</v>
      </c>
      <c r="E161" s="30" t="s">
        <v>458</v>
      </c>
      <c r="F161" s="30">
        <v>3</v>
      </c>
      <c r="G161" s="30" t="s">
        <v>20</v>
      </c>
      <c r="H161" s="30" t="s">
        <v>55</v>
      </c>
      <c r="I161" s="30"/>
      <c r="J161" s="30"/>
      <c r="K161" s="30"/>
      <c r="L161" s="30"/>
    </row>
    <row r="162" spans="1:12" s="206" customFormat="1" ht="20.100000000000001" customHeight="1" x14ac:dyDescent="0.3">
      <c r="A162" s="67" t="s">
        <v>31</v>
      </c>
      <c r="B162" s="67" t="s">
        <v>32</v>
      </c>
      <c r="C162" s="67" t="s">
        <v>232</v>
      </c>
      <c r="D162" s="67">
        <v>1</v>
      </c>
      <c r="E162" s="67" t="s">
        <v>33</v>
      </c>
      <c r="F162" s="67">
        <v>3</v>
      </c>
      <c r="G162" s="67" t="s">
        <v>20</v>
      </c>
      <c r="H162" s="67" t="s">
        <v>87</v>
      </c>
      <c r="I162" s="67"/>
      <c r="J162" s="67"/>
      <c r="K162" s="67"/>
      <c r="L162" s="67"/>
    </row>
    <row r="163" spans="1:12" s="203" customFormat="1" ht="20.100000000000001" customHeight="1" x14ac:dyDescent="0.3">
      <c r="A163" s="202"/>
      <c r="B163" s="202"/>
      <c r="C163" s="202"/>
      <c r="D163" s="202"/>
      <c r="E163" s="202"/>
      <c r="F163" s="202"/>
      <c r="G163" s="202"/>
      <c r="H163" s="202"/>
      <c r="I163" s="202"/>
      <c r="J163" s="202"/>
      <c r="K163" s="202"/>
      <c r="L163" s="202"/>
    </row>
    <row r="164" spans="1:12" s="31" customFormat="1" ht="20.100000000000001" customHeight="1" x14ac:dyDescent="0.3">
      <c r="A164" s="30" t="s">
        <v>354</v>
      </c>
      <c r="B164" s="30" t="s">
        <v>49</v>
      </c>
      <c r="C164" s="30" t="s">
        <v>353</v>
      </c>
      <c r="D164" s="38" t="s">
        <v>55</v>
      </c>
      <c r="E164" s="30" t="s">
        <v>480</v>
      </c>
      <c r="F164" s="30">
        <v>3</v>
      </c>
      <c r="G164" s="30" t="s">
        <v>20</v>
      </c>
      <c r="H164" s="30" t="s">
        <v>87</v>
      </c>
      <c r="I164" s="30"/>
      <c r="J164" s="30"/>
      <c r="K164" s="30"/>
      <c r="L164" s="30"/>
    </row>
    <row r="165" spans="1:12" s="31" customFormat="1" ht="20.100000000000001" customHeight="1" x14ac:dyDescent="0.3">
      <c r="A165" s="30" t="s">
        <v>354</v>
      </c>
      <c r="B165" s="30" t="s">
        <v>49</v>
      </c>
      <c r="C165" s="30" t="s">
        <v>746</v>
      </c>
      <c r="D165" s="38" t="s">
        <v>55</v>
      </c>
      <c r="E165" s="30" t="str">
        <f>E204</f>
        <v>Introduction to sustainability</v>
      </c>
      <c r="F165" s="30">
        <f t="shared" ref="F165:H165" si="0">F204</f>
        <v>3</v>
      </c>
      <c r="G165" s="30" t="str">
        <f t="shared" si="0"/>
        <v>S</v>
      </c>
      <c r="H165" s="30" t="str">
        <f t="shared" si="0"/>
        <v xml:space="preserve"> ---</v>
      </c>
      <c r="I165" s="30"/>
      <c r="J165" s="30"/>
      <c r="K165" s="30"/>
      <c r="L165" s="30"/>
    </row>
    <row r="166" spans="1:12" s="31" customFormat="1" ht="20.100000000000001" customHeight="1" x14ac:dyDescent="0.3">
      <c r="A166" s="30" t="s">
        <v>354</v>
      </c>
      <c r="B166" s="30" t="s">
        <v>49</v>
      </c>
      <c r="C166" s="30" t="s">
        <v>6</v>
      </c>
      <c r="D166" s="38" t="s">
        <v>55</v>
      </c>
      <c r="E166" s="30" t="s">
        <v>480</v>
      </c>
      <c r="F166" s="30">
        <v>3</v>
      </c>
      <c r="G166" s="30" t="s">
        <v>20</v>
      </c>
      <c r="H166" s="30" t="s">
        <v>87</v>
      </c>
      <c r="I166" s="30"/>
      <c r="J166" s="30"/>
      <c r="K166" s="30"/>
      <c r="L166" s="30"/>
    </row>
    <row r="167" spans="1:12" s="31" customFormat="1" ht="20.100000000000001" customHeight="1" x14ac:dyDescent="0.3">
      <c r="A167" s="30" t="s">
        <v>354</v>
      </c>
      <c r="B167" s="30" t="s">
        <v>49</v>
      </c>
      <c r="C167" s="30" t="s">
        <v>7</v>
      </c>
      <c r="D167" s="38" t="s">
        <v>55</v>
      </c>
      <c r="E167" s="30" t="s">
        <v>480</v>
      </c>
      <c r="F167" s="30">
        <v>3</v>
      </c>
      <c r="G167" s="30" t="s">
        <v>20</v>
      </c>
      <c r="H167" s="30" t="s">
        <v>87</v>
      </c>
      <c r="I167" s="30"/>
      <c r="J167" s="30"/>
      <c r="K167" s="30"/>
      <c r="L167" s="30"/>
    </row>
    <row r="168" spans="1:12" s="31" customFormat="1" ht="20.100000000000001" customHeight="1" x14ac:dyDescent="0.3">
      <c r="A168" s="30" t="s">
        <v>354</v>
      </c>
      <c r="B168" s="30" t="s">
        <v>49</v>
      </c>
      <c r="C168" s="30" t="s">
        <v>747</v>
      </c>
      <c r="D168" s="38" t="s">
        <v>55</v>
      </c>
      <c r="E168" s="30" t="s">
        <v>745</v>
      </c>
      <c r="F168" s="30">
        <v>3</v>
      </c>
      <c r="G168" s="30" t="s">
        <v>20</v>
      </c>
      <c r="H168" s="30" t="s">
        <v>87</v>
      </c>
      <c r="I168" s="30"/>
      <c r="J168" s="30"/>
      <c r="K168" s="30"/>
      <c r="L168" s="30"/>
    </row>
    <row r="169" spans="1:12" s="31" customFormat="1" ht="20.100000000000001" customHeight="1" x14ac:dyDescent="0.3">
      <c r="A169" s="30" t="s">
        <v>354</v>
      </c>
      <c r="B169" s="30" t="s">
        <v>49</v>
      </c>
      <c r="C169" s="30" t="s">
        <v>753</v>
      </c>
      <c r="D169" s="38" t="s">
        <v>55</v>
      </c>
      <c r="E169" s="30" t="str">
        <f>E181</f>
        <v>Ethics in Business and the Professions</v>
      </c>
      <c r="F169" s="30">
        <v>3</v>
      </c>
      <c r="G169" s="30" t="s">
        <v>20</v>
      </c>
      <c r="H169" s="30" t="s">
        <v>87</v>
      </c>
      <c r="I169" s="30"/>
      <c r="J169" s="30"/>
      <c r="K169" s="30"/>
      <c r="L169" s="30"/>
    </row>
    <row r="170" spans="1:12" s="203" customFormat="1" ht="20.100000000000001" customHeight="1" x14ac:dyDescent="0.3">
      <c r="A170" s="202"/>
      <c r="B170" s="202"/>
      <c r="C170" s="202"/>
      <c r="D170" s="205"/>
      <c r="E170" s="202"/>
      <c r="F170" s="202"/>
      <c r="G170" s="202"/>
      <c r="H170" s="202"/>
      <c r="I170" s="202"/>
      <c r="J170" s="202"/>
      <c r="K170" s="202"/>
      <c r="L170" s="202"/>
    </row>
    <row r="171" spans="1:12" s="206" customFormat="1" ht="20.100000000000001" customHeight="1" x14ac:dyDescent="0.3">
      <c r="A171" s="67" t="s">
        <v>34</v>
      </c>
      <c r="B171" s="67" t="s">
        <v>35</v>
      </c>
      <c r="C171" s="67" t="s">
        <v>233</v>
      </c>
      <c r="D171" s="67">
        <v>4</v>
      </c>
      <c r="E171" s="67" t="s">
        <v>36</v>
      </c>
      <c r="F171" s="67">
        <v>3</v>
      </c>
      <c r="G171" s="67" t="s">
        <v>20</v>
      </c>
      <c r="H171" s="67" t="s">
        <v>87</v>
      </c>
      <c r="I171" s="67"/>
      <c r="J171" s="67"/>
      <c r="K171" s="67"/>
      <c r="L171" s="67"/>
    </row>
    <row r="172" spans="1:12" s="206" customFormat="1" ht="20.100000000000001" customHeight="1" x14ac:dyDescent="0.3">
      <c r="A172" s="67" t="s">
        <v>34</v>
      </c>
      <c r="B172" s="67" t="s">
        <v>35</v>
      </c>
      <c r="C172" s="67" t="s">
        <v>234</v>
      </c>
      <c r="D172" s="67">
        <v>126</v>
      </c>
      <c r="E172" s="67" t="s">
        <v>37</v>
      </c>
      <c r="F172" s="67">
        <v>3</v>
      </c>
      <c r="G172" s="67" t="s">
        <v>27</v>
      </c>
      <c r="H172" s="67" t="s">
        <v>899</v>
      </c>
      <c r="I172" s="67"/>
      <c r="J172" s="67"/>
      <c r="K172" s="67"/>
      <c r="L172" s="67"/>
    </row>
    <row r="173" spans="1:12" s="206" customFormat="1" ht="20.100000000000001" customHeight="1" x14ac:dyDescent="0.3">
      <c r="A173" s="67" t="s">
        <v>34</v>
      </c>
      <c r="B173" s="67" t="s">
        <v>35</v>
      </c>
      <c r="C173" s="67" t="s">
        <v>901</v>
      </c>
      <c r="D173" s="165" t="s">
        <v>55</v>
      </c>
      <c r="E173" s="67" t="s">
        <v>740</v>
      </c>
      <c r="F173" s="67">
        <v>1</v>
      </c>
      <c r="G173" s="67" t="s">
        <v>27</v>
      </c>
      <c r="H173" s="67" t="s">
        <v>900</v>
      </c>
      <c r="I173" s="67"/>
      <c r="J173" s="67"/>
      <c r="K173" s="67"/>
      <c r="L173" s="67"/>
    </row>
    <row r="174" spans="1:12" s="203" customFormat="1" ht="20.100000000000001" customHeight="1" x14ac:dyDescent="0.3">
      <c r="A174" s="202"/>
      <c r="B174" s="202"/>
      <c r="C174" s="202"/>
      <c r="D174" s="205"/>
      <c r="E174" s="202"/>
      <c r="F174" s="202"/>
      <c r="G174" s="202"/>
      <c r="H174" s="202"/>
      <c r="I174" s="202"/>
      <c r="J174" s="202"/>
      <c r="K174" s="202"/>
      <c r="L174" s="202"/>
    </row>
    <row r="175" spans="1:12" s="206" customFormat="1" ht="47.4" customHeight="1" x14ac:dyDescent="0.3">
      <c r="A175" s="67" t="s">
        <v>38</v>
      </c>
      <c r="B175" s="67" t="s">
        <v>39</v>
      </c>
      <c r="C175" s="67" t="s">
        <v>902</v>
      </c>
      <c r="D175" s="67">
        <v>20</v>
      </c>
      <c r="E175" s="67" t="s">
        <v>40</v>
      </c>
      <c r="F175" s="67">
        <v>3</v>
      </c>
      <c r="G175" s="67" t="s">
        <v>20</v>
      </c>
      <c r="H175" s="67" t="s">
        <v>904</v>
      </c>
      <c r="I175" s="67"/>
      <c r="J175" s="67"/>
      <c r="K175" s="67"/>
      <c r="L175" s="67"/>
    </row>
    <row r="176" spans="1:12" s="206" customFormat="1" ht="20.100000000000001" customHeight="1" x14ac:dyDescent="0.3">
      <c r="A176" s="67" t="s">
        <v>38</v>
      </c>
      <c r="B176" s="67" t="s">
        <v>39</v>
      </c>
      <c r="C176" s="67" t="s">
        <v>903</v>
      </c>
      <c r="D176" s="67">
        <v>21</v>
      </c>
      <c r="E176" s="67" t="s">
        <v>41</v>
      </c>
      <c r="F176" s="67">
        <v>3</v>
      </c>
      <c r="G176" s="67" t="s">
        <v>20</v>
      </c>
      <c r="H176" s="67" t="s">
        <v>905</v>
      </c>
      <c r="I176" s="67"/>
      <c r="J176" s="67"/>
      <c r="K176" s="67"/>
      <c r="L176" s="67"/>
    </row>
    <row r="177" spans="1:12" s="206" customFormat="1" ht="70.2" customHeight="1" x14ac:dyDescent="0.3">
      <c r="A177" s="67" t="s">
        <v>38</v>
      </c>
      <c r="B177" s="67" t="s">
        <v>39</v>
      </c>
      <c r="C177" s="67" t="s">
        <v>235</v>
      </c>
      <c r="D177" s="67">
        <v>31</v>
      </c>
      <c r="E177" s="67" t="s">
        <v>438</v>
      </c>
      <c r="F177" s="67">
        <v>3</v>
      </c>
      <c r="G177" s="67" t="s">
        <v>20</v>
      </c>
      <c r="H177" s="67" t="s">
        <v>921</v>
      </c>
      <c r="I177" s="67"/>
      <c r="J177" s="67"/>
      <c r="K177" s="67"/>
      <c r="L177" s="67"/>
    </row>
    <row r="178" spans="1:12" s="206" customFormat="1" ht="20.100000000000001" customHeight="1" x14ac:dyDescent="0.3">
      <c r="A178" s="67" t="s">
        <v>38</v>
      </c>
      <c r="B178" s="67" t="s">
        <v>39</v>
      </c>
      <c r="C178" s="67" t="s">
        <v>236</v>
      </c>
      <c r="D178" s="67">
        <v>32</v>
      </c>
      <c r="E178" s="67" t="s">
        <v>42</v>
      </c>
      <c r="F178" s="67">
        <v>3</v>
      </c>
      <c r="G178" s="67" t="s">
        <v>20</v>
      </c>
      <c r="H178" s="67" t="s">
        <v>906</v>
      </c>
      <c r="I178" s="67"/>
      <c r="J178" s="67"/>
      <c r="K178" s="67"/>
      <c r="L178" s="67"/>
    </row>
    <row r="179" spans="1:12" s="206" customFormat="1" ht="20.100000000000001" customHeight="1" x14ac:dyDescent="0.3">
      <c r="A179" s="67" t="s">
        <v>38</v>
      </c>
      <c r="B179" s="67" t="s">
        <v>39</v>
      </c>
      <c r="C179" s="67" t="s">
        <v>646</v>
      </c>
      <c r="D179" s="67">
        <v>33</v>
      </c>
      <c r="E179" s="67" t="s">
        <v>43</v>
      </c>
      <c r="F179" s="67">
        <v>3</v>
      </c>
      <c r="G179" s="67" t="s">
        <v>20</v>
      </c>
      <c r="H179" s="67" t="s">
        <v>907</v>
      </c>
      <c r="I179" s="67"/>
      <c r="J179" s="67"/>
      <c r="K179" s="67"/>
      <c r="L179" s="67"/>
    </row>
    <row r="180" spans="1:12" s="203" customFormat="1" ht="20.100000000000001" customHeight="1" x14ac:dyDescent="0.3">
      <c r="A180" s="202"/>
      <c r="B180" s="202"/>
      <c r="C180" s="202"/>
      <c r="D180" s="205"/>
      <c r="E180" s="202"/>
      <c r="F180" s="202"/>
      <c r="G180" s="202"/>
      <c r="H180" s="202"/>
      <c r="I180" s="202"/>
      <c r="J180" s="202"/>
      <c r="K180" s="202"/>
      <c r="L180" s="202"/>
    </row>
    <row r="181" spans="1:12" s="206" customFormat="1" ht="20.100000000000001" customHeight="1" x14ac:dyDescent="0.3">
      <c r="A181" s="67" t="s">
        <v>752</v>
      </c>
      <c r="B181" s="67" t="s">
        <v>755</v>
      </c>
      <c r="C181" s="67" t="s">
        <v>754</v>
      </c>
      <c r="D181" s="165" t="s">
        <v>55</v>
      </c>
      <c r="E181" s="67" t="s">
        <v>756</v>
      </c>
      <c r="F181" s="67">
        <v>3</v>
      </c>
      <c r="G181" s="67"/>
      <c r="H181" s="67"/>
      <c r="I181" s="67"/>
      <c r="J181" s="67"/>
      <c r="K181" s="67"/>
      <c r="L181" s="67"/>
    </row>
    <row r="182" spans="1:12" s="203" customFormat="1" ht="20.100000000000001" customHeight="1" x14ac:dyDescent="0.3">
      <c r="A182" s="202"/>
      <c r="B182" s="202"/>
      <c r="C182" s="202"/>
      <c r="D182" s="205"/>
      <c r="E182" s="202"/>
      <c r="F182" s="202"/>
      <c r="G182" s="202"/>
      <c r="H182" s="202"/>
      <c r="I182" s="202"/>
      <c r="J182" s="202"/>
      <c r="K182" s="202"/>
      <c r="L182" s="202"/>
    </row>
    <row r="183" spans="1:12" s="206" customFormat="1" ht="32.4" customHeight="1" x14ac:dyDescent="0.3">
      <c r="A183" s="67" t="s">
        <v>44</v>
      </c>
      <c r="B183" s="67" t="s">
        <v>45</v>
      </c>
      <c r="C183" s="67" t="s">
        <v>237</v>
      </c>
      <c r="D183" s="67">
        <v>21</v>
      </c>
      <c r="E183" s="67" t="s">
        <v>46</v>
      </c>
      <c r="F183" s="67">
        <v>4</v>
      </c>
      <c r="G183" s="67" t="s">
        <v>20</v>
      </c>
      <c r="H183" s="67" t="s">
        <v>908</v>
      </c>
      <c r="I183" s="67"/>
      <c r="J183" s="67"/>
      <c r="K183" s="67"/>
      <c r="L183" s="67"/>
    </row>
    <row r="184" spans="1:12" s="206" customFormat="1" ht="38.4" customHeight="1" x14ac:dyDescent="0.3">
      <c r="A184" s="67" t="s">
        <v>44</v>
      </c>
      <c r="B184" s="67" t="s">
        <v>45</v>
      </c>
      <c r="C184" s="67" t="s">
        <v>238</v>
      </c>
      <c r="D184" s="67">
        <v>22</v>
      </c>
      <c r="E184" s="67" t="s">
        <v>47</v>
      </c>
      <c r="F184" s="67">
        <v>4</v>
      </c>
      <c r="G184" s="67" t="s">
        <v>20</v>
      </c>
      <c r="H184" s="67" t="s">
        <v>909</v>
      </c>
      <c r="I184" s="67"/>
      <c r="J184" s="67"/>
      <c r="K184" s="67"/>
      <c r="L184" s="67"/>
    </row>
    <row r="185" spans="1:12" s="237" customFormat="1" ht="20.100000000000001" customHeight="1" x14ac:dyDescent="0.3">
      <c r="A185" s="236" t="s">
        <v>44</v>
      </c>
      <c r="B185" s="236" t="s">
        <v>45</v>
      </c>
      <c r="C185" s="236" t="s">
        <v>444</v>
      </c>
      <c r="D185" s="236">
        <v>23</v>
      </c>
      <c r="E185" s="236" t="s">
        <v>445</v>
      </c>
      <c r="F185" s="236">
        <v>3</v>
      </c>
      <c r="G185" s="236" t="s">
        <v>27</v>
      </c>
      <c r="H185" s="236" t="s">
        <v>483</v>
      </c>
      <c r="I185" s="236"/>
      <c r="J185" s="236"/>
      <c r="K185" s="236"/>
      <c r="L185" s="236"/>
    </row>
    <row r="186" spans="1:12" s="206" customFormat="1" ht="20.100000000000001" customHeight="1" x14ac:dyDescent="0.3">
      <c r="A186" s="67" t="s">
        <v>44</v>
      </c>
      <c r="B186" s="67" t="s">
        <v>45</v>
      </c>
      <c r="C186" s="67" t="s">
        <v>447</v>
      </c>
      <c r="D186" s="67" t="s">
        <v>448</v>
      </c>
      <c r="E186" s="67" t="s">
        <v>446</v>
      </c>
      <c r="F186" s="67">
        <v>3</v>
      </c>
      <c r="G186" s="67" t="s">
        <v>20</v>
      </c>
      <c r="H186" s="67" t="s">
        <v>484</v>
      </c>
      <c r="I186" s="67"/>
      <c r="J186" s="67" t="s">
        <v>65</v>
      </c>
      <c r="K186" s="67"/>
      <c r="L186" s="67"/>
    </row>
    <row r="187" spans="1:12" s="237" customFormat="1" ht="20.100000000000001" customHeight="1" x14ac:dyDescent="0.3">
      <c r="A187" s="236" t="s">
        <v>44</v>
      </c>
      <c r="B187" s="236" t="s">
        <v>45</v>
      </c>
      <c r="C187" s="236" t="s">
        <v>449</v>
      </c>
      <c r="D187" s="236">
        <v>161</v>
      </c>
      <c r="E187" s="236" t="s">
        <v>450</v>
      </c>
      <c r="F187" s="236">
        <v>3</v>
      </c>
      <c r="G187" s="236" t="s">
        <v>24</v>
      </c>
      <c r="H187" s="236" t="s">
        <v>658</v>
      </c>
      <c r="I187" s="236"/>
      <c r="J187" s="236"/>
      <c r="K187" s="236"/>
      <c r="L187" s="236"/>
    </row>
    <row r="188" spans="1:12" s="237" customFormat="1" ht="20.100000000000001" customHeight="1" x14ac:dyDescent="0.3">
      <c r="A188" s="236" t="s">
        <v>44</v>
      </c>
      <c r="B188" s="236" t="s">
        <v>45</v>
      </c>
      <c r="C188" s="236" t="s">
        <v>452</v>
      </c>
      <c r="D188" s="236">
        <v>164</v>
      </c>
      <c r="E188" s="236" t="s">
        <v>453</v>
      </c>
      <c r="F188" s="236">
        <v>3</v>
      </c>
      <c r="G188" s="236" t="s">
        <v>24</v>
      </c>
      <c r="H188" s="236" t="s">
        <v>658</v>
      </c>
      <c r="I188" s="236"/>
      <c r="J188" s="236"/>
      <c r="K188" s="236"/>
      <c r="L188" s="236"/>
    </row>
    <row r="189" spans="1:12" s="237" customFormat="1" ht="20.100000000000001" customHeight="1" x14ac:dyDescent="0.3">
      <c r="A189" s="236" t="s">
        <v>44</v>
      </c>
      <c r="B189" s="236" t="s">
        <v>45</v>
      </c>
      <c r="C189" s="236" t="s">
        <v>451</v>
      </c>
      <c r="D189" s="236">
        <v>165</v>
      </c>
      <c r="E189" s="236" t="s">
        <v>454</v>
      </c>
      <c r="F189" s="236">
        <v>3</v>
      </c>
      <c r="G189" s="236" t="s">
        <v>27</v>
      </c>
      <c r="H189" s="236" t="s">
        <v>658</v>
      </c>
      <c r="I189" s="236"/>
      <c r="J189" s="236"/>
      <c r="K189" s="236"/>
      <c r="L189" s="236"/>
    </row>
    <row r="190" spans="1:12" s="237" customFormat="1" ht="20.100000000000001" customHeight="1" x14ac:dyDescent="0.3">
      <c r="A190" s="236" t="s">
        <v>44</v>
      </c>
      <c r="B190" s="236" t="s">
        <v>45</v>
      </c>
      <c r="C190" s="236" t="s">
        <v>455</v>
      </c>
      <c r="D190" s="236">
        <v>167</v>
      </c>
      <c r="E190" s="236" t="s">
        <v>456</v>
      </c>
      <c r="F190" s="236">
        <v>3</v>
      </c>
      <c r="G190" s="236" t="s">
        <v>27</v>
      </c>
      <c r="H190" s="236" t="s">
        <v>658</v>
      </c>
      <c r="I190" s="236"/>
      <c r="J190" s="236"/>
      <c r="K190" s="236"/>
      <c r="L190" s="236"/>
    </row>
    <row r="191" spans="1:12" s="206" customFormat="1" ht="20.100000000000001" customHeight="1" x14ac:dyDescent="0.3">
      <c r="A191" s="67" t="s">
        <v>44</v>
      </c>
      <c r="B191" s="67" t="s">
        <v>45</v>
      </c>
      <c r="C191" s="67" t="s">
        <v>457</v>
      </c>
      <c r="D191" s="165" t="s">
        <v>55</v>
      </c>
      <c r="E191" s="165" t="s">
        <v>55</v>
      </c>
      <c r="F191" s="67">
        <v>3</v>
      </c>
      <c r="G191" s="67" t="s">
        <v>20</v>
      </c>
      <c r="H191" s="165" t="s">
        <v>55</v>
      </c>
      <c r="I191" s="67"/>
      <c r="J191" s="67"/>
      <c r="K191" s="67"/>
      <c r="L191" s="67"/>
    </row>
    <row r="192" spans="1:12" s="203" customFormat="1" ht="20.100000000000001" customHeight="1" x14ac:dyDescent="0.3">
      <c r="A192" s="202"/>
      <c r="B192" s="202"/>
      <c r="C192" s="202"/>
      <c r="D192" s="205"/>
      <c r="E192" s="202"/>
      <c r="F192" s="202"/>
      <c r="G192" s="202"/>
      <c r="H192" s="202"/>
      <c r="I192" s="202"/>
      <c r="J192" s="202"/>
      <c r="K192" s="202"/>
      <c r="L192" s="202"/>
    </row>
    <row r="193" spans="1:110" s="37" customFormat="1" ht="23.4" customHeight="1" x14ac:dyDescent="0.3">
      <c r="A193" s="30" t="s">
        <v>337</v>
      </c>
      <c r="B193" s="30" t="s">
        <v>338</v>
      </c>
      <c r="C193" s="30" t="s">
        <v>349</v>
      </c>
      <c r="D193" s="30" t="s">
        <v>339</v>
      </c>
      <c r="E193" s="30" t="s">
        <v>340</v>
      </c>
      <c r="F193" s="30"/>
      <c r="G193" s="30"/>
      <c r="H193" s="30" t="s">
        <v>87</v>
      </c>
      <c r="I193" s="30"/>
      <c r="J193" s="30"/>
      <c r="K193" s="30"/>
      <c r="L193" s="30"/>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row>
    <row r="194" spans="1:110" ht="20.100000000000001" customHeight="1" x14ac:dyDescent="0.3">
      <c r="A194" s="30" t="s">
        <v>341</v>
      </c>
      <c r="B194" s="30" t="s">
        <v>338</v>
      </c>
      <c r="C194" s="30" t="s">
        <v>350</v>
      </c>
      <c r="D194" s="30" t="s">
        <v>342</v>
      </c>
      <c r="E194" s="30" t="s">
        <v>343</v>
      </c>
      <c r="F194" s="30"/>
      <c r="G194" s="30"/>
      <c r="H194" s="30" t="s">
        <v>87</v>
      </c>
      <c r="I194" s="30"/>
      <c r="J194" s="30"/>
      <c r="K194" s="30"/>
      <c r="L194" s="30"/>
    </row>
    <row r="195" spans="1:110" s="37" customFormat="1" ht="20.100000000000001" customHeight="1" x14ac:dyDescent="0.3">
      <c r="A195" s="30" t="s">
        <v>341</v>
      </c>
      <c r="B195" s="30" t="s">
        <v>338</v>
      </c>
      <c r="C195" s="30" t="s">
        <v>351</v>
      </c>
      <c r="D195" s="30" t="s">
        <v>344</v>
      </c>
      <c r="E195" s="30" t="s">
        <v>345</v>
      </c>
      <c r="F195" s="30"/>
      <c r="G195" s="30"/>
      <c r="H195" s="30" t="s">
        <v>87</v>
      </c>
      <c r="I195" s="30"/>
      <c r="J195" s="30"/>
      <c r="K195" s="30"/>
      <c r="L195" s="30"/>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c r="CP195" s="26"/>
      <c r="CQ195" s="26"/>
      <c r="CR195" s="26"/>
      <c r="CS195" s="26"/>
      <c r="CT195" s="26"/>
      <c r="CU195" s="26"/>
      <c r="CV195" s="26"/>
      <c r="CW195" s="26"/>
      <c r="CX195" s="26"/>
      <c r="CY195" s="26"/>
      <c r="CZ195" s="26"/>
      <c r="DA195" s="26"/>
      <c r="DB195" s="26"/>
      <c r="DC195" s="26"/>
      <c r="DD195" s="26"/>
      <c r="DE195" s="26"/>
      <c r="DF195" s="26"/>
    </row>
    <row r="196" spans="1:110" ht="20.100000000000001" customHeight="1" x14ac:dyDescent="0.3">
      <c r="A196" s="30" t="s">
        <v>341</v>
      </c>
      <c r="B196" s="30" t="s">
        <v>338</v>
      </c>
      <c r="C196" s="30" t="s">
        <v>352</v>
      </c>
      <c r="D196" s="30" t="s">
        <v>346</v>
      </c>
      <c r="E196" s="30" t="s">
        <v>347</v>
      </c>
      <c r="F196" s="30"/>
      <c r="G196" s="30"/>
      <c r="H196" s="30" t="s">
        <v>87</v>
      </c>
      <c r="I196" s="30"/>
      <c r="J196" s="30"/>
      <c r="K196" s="30"/>
      <c r="L196" s="30"/>
    </row>
    <row r="197" spans="1:110" ht="20.100000000000001" customHeight="1" x14ac:dyDescent="0.3">
      <c r="A197" s="30" t="s">
        <v>341</v>
      </c>
      <c r="B197" s="30" t="s">
        <v>338</v>
      </c>
      <c r="C197" s="30" t="s">
        <v>335</v>
      </c>
      <c r="D197" s="30" t="s">
        <v>53</v>
      </c>
      <c r="E197" s="30" t="s">
        <v>348</v>
      </c>
      <c r="F197" s="30">
        <v>1</v>
      </c>
      <c r="G197" s="30" t="s">
        <v>27</v>
      </c>
      <c r="H197" s="38" t="s">
        <v>87</v>
      </c>
      <c r="I197" s="30"/>
      <c r="J197" s="30"/>
      <c r="K197" s="30"/>
      <c r="L197" s="30"/>
    </row>
    <row r="198" spans="1:110" s="203" customFormat="1" ht="20.100000000000001" customHeight="1" x14ac:dyDescent="0.3">
      <c r="A198" s="202"/>
      <c r="B198" s="202"/>
      <c r="C198" s="202"/>
      <c r="D198" s="205"/>
      <c r="E198" s="202"/>
      <c r="F198" s="202"/>
      <c r="G198" s="202"/>
      <c r="H198" s="202"/>
      <c r="I198" s="202"/>
      <c r="J198" s="202"/>
      <c r="K198" s="202"/>
      <c r="L198" s="202"/>
    </row>
    <row r="199" spans="1:110" s="206" customFormat="1" ht="20.100000000000001" customHeight="1" x14ac:dyDescent="0.3">
      <c r="A199" s="67" t="s">
        <v>414</v>
      </c>
      <c r="B199" s="67" t="s">
        <v>415</v>
      </c>
      <c r="C199" s="67" t="s">
        <v>416</v>
      </c>
      <c r="D199" s="67" t="s">
        <v>417</v>
      </c>
      <c r="E199" s="67" t="s">
        <v>418</v>
      </c>
      <c r="F199" s="67">
        <v>3</v>
      </c>
      <c r="G199" s="67" t="s">
        <v>24</v>
      </c>
      <c r="H199" s="67" t="s">
        <v>87</v>
      </c>
      <c r="I199" s="67"/>
      <c r="J199" s="67"/>
      <c r="K199" s="67"/>
      <c r="L199" s="67"/>
    </row>
    <row r="200" spans="1:110" s="206" customFormat="1" ht="20.100000000000001" customHeight="1" x14ac:dyDescent="0.3">
      <c r="A200" s="67" t="s">
        <v>414</v>
      </c>
      <c r="B200" s="67" t="s">
        <v>415</v>
      </c>
      <c r="C200" s="67" t="s">
        <v>778</v>
      </c>
      <c r="D200" s="67" t="s">
        <v>55</v>
      </c>
      <c r="E200" s="67" t="s">
        <v>689</v>
      </c>
      <c r="F200" s="67">
        <v>3</v>
      </c>
      <c r="G200" s="67" t="s">
        <v>20</v>
      </c>
      <c r="H200" s="67" t="s">
        <v>87</v>
      </c>
      <c r="I200" s="67" t="s">
        <v>717</v>
      </c>
      <c r="J200" s="67" t="str">
        <f>I200</f>
        <v>EE (only for Sus./Tranp. Option)</v>
      </c>
      <c r="K200" s="67" t="s">
        <v>402</v>
      </c>
      <c r="L200" s="67" t="s">
        <v>712</v>
      </c>
    </row>
    <row r="201" spans="1:110" s="206" customFormat="1" ht="20.100000000000001" customHeight="1" x14ac:dyDescent="0.3">
      <c r="A201" s="67" t="s">
        <v>414</v>
      </c>
      <c r="B201" s="67" t="s">
        <v>415</v>
      </c>
      <c r="C201" s="67" t="s">
        <v>779</v>
      </c>
      <c r="D201" s="67" t="s">
        <v>55</v>
      </c>
      <c r="E201" s="67" t="s">
        <v>690</v>
      </c>
      <c r="F201" s="67">
        <v>3</v>
      </c>
      <c r="G201" s="67" t="s">
        <v>20</v>
      </c>
      <c r="H201" s="67" t="s">
        <v>87</v>
      </c>
      <c r="I201" s="67" t="str">
        <f>$I$200</f>
        <v>EE (only for Sus./Tranp. Option)</v>
      </c>
      <c r="J201" s="67" t="str">
        <f t="shared" ref="J201:J203" si="1">I201</f>
        <v>EE (only for Sus./Tranp. Option)</v>
      </c>
      <c r="K201" s="67" t="s">
        <v>402</v>
      </c>
      <c r="L201" s="67" t="str">
        <f>$L$200</f>
        <v>CE Eng. Elective only for students in Sustainability/Transportation Option</v>
      </c>
    </row>
    <row r="202" spans="1:110" s="206" customFormat="1" ht="20.100000000000001" customHeight="1" x14ac:dyDescent="0.3">
      <c r="A202" s="67" t="s">
        <v>414</v>
      </c>
      <c r="B202" s="67" t="s">
        <v>415</v>
      </c>
      <c r="C202" s="67" t="s">
        <v>780</v>
      </c>
      <c r="D202" s="67" t="s">
        <v>55</v>
      </c>
      <c r="E202" s="67" t="s">
        <v>691</v>
      </c>
      <c r="F202" s="67">
        <v>3</v>
      </c>
      <c r="G202" s="67" t="s">
        <v>20</v>
      </c>
      <c r="H202" s="67" t="s">
        <v>87</v>
      </c>
      <c r="I202" s="67" t="str">
        <f t="shared" ref="I202:I203" si="2">$I$200</f>
        <v>EE (only for Sus./Tranp. Option)</v>
      </c>
      <c r="J202" s="67" t="str">
        <f t="shared" si="1"/>
        <v>EE (only for Sus./Tranp. Option)</v>
      </c>
      <c r="K202" s="67" t="s">
        <v>402</v>
      </c>
      <c r="L202" s="67" t="str">
        <f t="shared" ref="L202:L203" si="3">$L$200</f>
        <v>CE Eng. Elective only for students in Sustainability/Transportation Option</v>
      </c>
    </row>
    <row r="203" spans="1:110" s="206" customFormat="1" ht="20.100000000000001" customHeight="1" x14ac:dyDescent="0.3">
      <c r="A203" s="67" t="s">
        <v>414</v>
      </c>
      <c r="B203" s="67" t="s">
        <v>415</v>
      </c>
      <c r="C203" s="67" t="s">
        <v>781</v>
      </c>
      <c r="D203" s="67" t="s">
        <v>55</v>
      </c>
      <c r="E203" s="67" t="s">
        <v>692</v>
      </c>
      <c r="F203" s="67">
        <v>3</v>
      </c>
      <c r="G203" s="67" t="s">
        <v>20</v>
      </c>
      <c r="H203" s="67" t="s">
        <v>87</v>
      </c>
      <c r="I203" s="67" t="str">
        <f t="shared" si="2"/>
        <v>EE (only for Sus./Tranp. Option)</v>
      </c>
      <c r="J203" s="67" t="str">
        <f t="shared" si="1"/>
        <v>EE (only for Sus./Tranp. Option)</v>
      </c>
      <c r="K203" s="67" t="s">
        <v>402</v>
      </c>
      <c r="L203" s="67" t="str">
        <f t="shared" si="3"/>
        <v>CE Eng. Elective only for students in Sustainability/Transportation Option</v>
      </c>
    </row>
    <row r="204" spans="1:110" s="206" customFormat="1" ht="20.100000000000001" customHeight="1" x14ac:dyDescent="0.3">
      <c r="A204" s="67" t="s">
        <v>676</v>
      </c>
      <c r="B204" s="67" t="s">
        <v>678</v>
      </c>
      <c r="C204" s="67" t="s">
        <v>748</v>
      </c>
      <c r="D204" s="67" t="s">
        <v>55</v>
      </c>
      <c r="E204" s="67" t="s">
        <v>677</v>
      </c>
      <c r="F204" s="67">
        <v>3</v>
      </c>
      <c r="G204" s="67" t="s">
        <v>24</v>
      </c>
      <c r="H204" s="67" t="s">
        <v>87</v>
      </c>
      <c r="I204" s="67"/>
      <c r="J204" s="67"/>
      <c r="K204" s="67"/>
      <c r="L204" s="67"/>
    </row>
    <row r="205" spans="1:110" s="203" customFormat="1" ht="20.100000000000001" customHeight="1" x14ac:dyDescent="0.3">
      <c r="A205" s="202"/>
      <c r="B205" s="202"/>
      <c r="C205" s="202"/>
      <c r="D205" s="205"/>
      <c r="E205" s="202"/>
      <c r="F205" s="202"/>
      <c r="G205" s="202"/>
      <c r="H205" s="202"/>
      <c r="I205" s="202"/>
      <c r="J205" s="202"/>
      <c r="K205" s="202"/>
      <c r="L205" s="202"/>
    </row>
    <row r="206" spans="1:110" ht="20.100000000000001" customHeight="1" x14ac:dyDescent="0.3">
      <c r="A206" s="30" t="s">
        <v>48</v>
      </c>
      <c r="B206" s="30" t="s">
        <v>49</v>
      </c>
      <c r="C206" s="30" t="s">
        <v>239</v>
      </c>
      <c r="D206" s="30">
        <v>20</v>
      </c>
      <c r="E206" s="30" t="s">
        <v>50</v>
      </c>
      <c r="F206" s="30">
        <v>4</v>
      </c>
      <c r="G206" s="30" t="s">
        <v>20</v>
      </c>
      <c r="H206" s="30" t="s">
        <v>87</v>
      </c>
      <c r="I206" s="30"/>
      <c r="J206" s="30" t="s">
        <v>48</v>
      </c>
      <c r="K206" s="30"/>
      <c r="L206" s="30"/>
    </row>
  </sheetData>
  <sheetProtection algorithmName="SHA-512" hashValue="+jvHDBgmPYUUzcLyQIRWJYo7qUxI9cnEmrsUEZM624wF7aR6+P/O2n1DXrMsjyN9PsVvqswLS2Qn9LEUWSFrPg==" saltValue="/PhzI49mmQYmdQURwpagYA==" spinCount="100000" sheet="1" objects="1" scenarios="1"/>
  <sortState ref="A6:L167">
    <sortCondition ref="C6:C167"/>
  </sortState>
  <customSheetViews>
    <customSheetView guid="{01C77170-9B80-4B41-93A1-200096C3CB54}" scale="50" showGridLines="0">
      <pane ySplit="4" topLeftCell="A5" activePane="bottomLeft" state="frozen"/>
      <selection pane="bottomLeft" activeCell="L20" sqref="L20"/>
      <pageMargins left="0.7" right="0.7" top="0.75" bottom="0.75" header="0.3" footer="0.3"/>
      <pageSetup orientation="portrait" r:id="rId1"/>
    </customSheetView>
  </customSheetViews>
  <mergeCells count="3">
    <mergeCell ref="A1:L1"/>
    <mergeCell ref="A3:L3"/>
    <mergeCell ref="A2:L2"/>
  </mergeCells>
  <hyperlinks>
    <hyperlink ref="A3" r:id="rId2"/>
    <hyperlink ref="A2" r:id="rId3"/>
  </hyperlink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31"/>
  <sheetViews>
    <sheetView showGridLines="0" topLeftCell="A4" zoomScale="90" zoomScaleNormal="90" workbookViewId="0">
      <selection activeCell="I30" sqref="I30"/>
    </sheetView>
  </sheetViews>
  <sheetFormatPr defaultRowHeight="14.4" x14ac:dyDescent="0.3"/>
  <cols>
    <col min="3" max="3" width="15" customWidth="1"/>
    <col min="6" max="6" width="11.33203125" customWidth="1"/>
    <col min="7" max="7" width="12.6640625" customWidth="1"/>
  </cols>
  <sheetData>
    <row r="3" spans="1:15" ht="23.4" x14ac:dyDescent="0.45">
      <c r="A3" s="73" t="s">
        <v>493</v>
      </c>
    </row>
    <row r="5" spans="1:15" ht="45.75" customHeight="1" x14ac:dyDescent="0.3">
      <c r="A5" s="363" t="s">
        <v>710</v>
      </c>
      <c r="B5" s="364"/>
      <c r="C5" s="364"/>
      <c r="D5" s="364"/>
      <c r="E5" s="364"/>
      <c r="F5" s="364"/>
      <c r="G5" s="364"/>
      <c r="H5" s="364"/>
      <c r="I5" s="364"/>
      <c r="J5" s="365"/>
    </row>
    <row r="6" spans="1:15" x14ac:dyDescent="0.3">
      <c r="A6" s="91" t="s">
        <v>535</v>
      </c>
      <c r="B6" s="75"/>
      <c r="C6" s="75"/>
      <c r="D6" s="75"/>
      <c r="E6" s="75"/>
      <c r="F6" s="75"/>
      <c r="G6" s="75"/>
      <c r="H6" s="75"/>
      <c r="I6" s="75"/>
      <c r="J6" s="92"/>
    </row>
    <row r="7" spans="1:15" x14ac:dyDescent="0.3">
      <c r="A7" s="93"/>
      <c r="B7" s="81"/>
      <c r="C7" s="81"/>
      <c r="D7" s="81"/>
      <c r="E7" s="81" t="s">
        <v>534</v>
      </c>
      <c r="F7" s="81" t="s">
        <v>533</v>
      </c>
      <c r="G7" s="81"/>
      <c r="H7" s="81"/>
      <c r="I7" s="81"/>
      <c r="J7" s="82" t="s">
        <v>524</v>
      </c>
    </row>
    <row r="9" spans="1:15" x14ac:dyDescent="0.3">
      <c r="A9" s="83" t="s">
        <v>522</v>
      </c>
      <c r="B9" s="84"/>
      <c r="C9" s="85"/>
      <c r="D9" s="86" t="s">
        <v>523</v>
      </c>
      <c r="E9" s="84"/>
      <c r="F9" s="87" t="s">
        <v>520</v>
      </c>
      <c r="G9" s="87" t="s">
        <v>501</v>
      </c>
      <c r="H9" s="87" t="s">
        <v>524</v>
      </c>
      <c r="I9" s="88" t="s">
        <v>503</v>
      </c>
      <c r="J9" s="87" t="s">
        <v>525</v>
      </c>
      <c r="K9" s="87" t="s">
        <v>521</v>
      </c>
      <c r="L9" s="89" t="s">
        <v>526</v>
      </c>
      <c r="M9" s="87"/>
      <c r="N9" s="88" t="s">
        <v>503</v>
      </c>
      <c r="O9" s="90" t="s">
        <v>527</v>
      </c>
    </row>
    <row r="10" spans="1:15" x14ac:dyDescent="0.3">
      <c r="A10" s="83" t="s">
        <v>532</v>
      </c>
      <c r="B10" s="84"/>
      <c r="C10" s="85"/>
      <c r="D10" s="74" t="s">
        <v>523</v>
      </c>
      <c r="E10" s="75"/>
      <c r="F10" s="76" t="s">
        <v>529</v>
      </c>
      <c r="G10" s="76" t="s">
        <v>501</v>
      </c>
      <c r="H10" s="76" t="s">
        <v>524</v>
      </c>
      <c r="I10" s="77" t="s">
        <v>503</v>
      </c>
      <c r="J10" s="76" t="s">
        <v>530</v>
      </c>
      <c r="K10" s="76" t="s">
        <v>521</v>
      </c>
      <c r="L10" s="78" t="s">
        <v>526</v>
      </c>
      <c r="M10" s="76"/>
      <c r="N10" s="77" t="s">
        <v>503</v>
      </c>
      <c r="O10" s="79" t="s">
        <v>531</v>
      </c>
    </row>
    <row r="11" spans="1:15" x14ac:dyDescent="0.3">
      <c r="D11" s="80" t="s">
        <v>528</v>
      </c>
      <c r="E11" s="81"/>
      <c r="F11" s="81"/>
      <c r="G11" s="81"/>
      <c r="H11" s="81"/>
      <c r="I11" s="81"/>
      <c r="J11" s="81"/>
      <c r="K11" s="81"/>
      <c r="L11" s="81"/>
      <c r="M11" s="81"/>
      <c r="N11" s="81"/>
      <c r="O11" s="82"/>
    </row>
    <row r="12" spans="1:15" x14ac:dyDescent="0.3">
      <c r="A12" s="72" t="s">
        <v>495</v>
      </c>
    </row>
    <row r="13" spans="1:15" x14ac:dyDescent="0.3">
      <c r="A13" s="72" t="s">
        <v>494</v>
      </c>
    </row>
    <row r="14" spans="1:15" x14ac:dyDescent="0.3">
      <c r="A14" t="s">
        <v>496</v>
      </c>
    </row>
    <row r="18" spans="1:12" ht="23.4" x14ac:dyDescent="0.45">
      <c r="A18" s="73" t="s">
        <v>497</v>
      </c>
      <c r="F18" s="176" t="s">
        <v>728</v>
      </c>
    </row>
    <row r="19" spans="1:12" ht="24" thickBot="1" x14ac:dyDescent="0.5">
      <c r="A19" s="73" t="s">
        <v>498</v>
      </c>
      <c r="F19" s="176" t="s">
        <v>727</v>
      </c>
    </row>
    <row r="20" spans="1:12" x14ac:dyDescent="0.3">
      <c r="A20" s="86" t="s">
        <v>499</v>
      </c>
      <c r="B20" s="84"/>
      <c r="C20" s="84" t="s">
        <v>500</v>
      </c>
      <c r="D20" s="84" t="s">
        <v>501</v>
      </c>
      <c r="E20" s="84" t="s">
        <v>502</v>
      </c>
      <c r="F20" s="94" t="s">
        <v>503</v>
      </c>
      <c r="G20" s="85" t="s">
        <v>504</v>
      </c>
      <c r="I20" s="360" t="s">
        <v>666</v>
      </c>
      <c r="J20" s="361"/>
      <c r="K20" s="361"/>
      <c r="L20" s="362"/>
    </row>
    <row r="21" spans="1:12" x14ac:dyDescent="0.3">
      <c r="A21" s="74" t="s">
        <v>505</v>
      </c>
      <c r="B21" s="75"/>
      <c r="C21" s="75" t="s">
        <v>507</v>
      </c>
      <c r="D21" s="75" t="s">
        <v>501</v>
      </c>
      <c r="E21" s="75" t="s">
        <v>508</v>
      </c>
      <c r="F21" s="95" t="s">
        <v>503</v>
      </c>
      <c r="G21" s="92" t="s">
        <v>509</v>
      </c>
      <c r="I21" s="179" t="s">
        <v>667</v>
      </c>
      <c r="J21" s="180"/>
      <c r="K21" s="180"/>
      <c r="L21" s="181"/>
    </row>
    <row r="22" spans="1:12" ht="15" thickBot="1" x14ac:dyDescent="0.35">
      <c r="A22" s="96"/>
      <c r="B22" s="97"/>
      <c r="C22" s="97" t="s">
        <v>512</v>
      </c>
      <c r="D22" s="97"/>
      <c r="E22" s="97"/>
      <c r="F22" s="97"/>
      <c r="G22" s="98"/>
      <c r="I22" s="182" t="s">
        <v>668</v>
      </c>
      <c r="J22" s="183"/>
      <c r="K22" s="183"/>
      <c r="L22" s="184"/>
    </row>
    <row r="23" spans="1:12" x14ac:dyDescent="0.3">
      <c r="A23" s="80"/>
      <c r="B23" s="81"/>
      <c r="C23" s="81" t="s">
        <v>510</v>
      </c>
      <c r="D23" s="81"/>
      <c r="E23" s="81"/>
      <c r="F23" s="81"/>
      <c r="G23" s="82"/>
    </row>
    <row r="25" spans="1:12" ht="23.4" x14ac:dyDescent="0.45">
      <c r="A25" s="73" t="s">
        <v>825</v>
      </c>
    </row>
    <row r="26" spans="1:12" x14ac:dyDescent="0.3">
      <c r="A26" s="86" t="s">
        <v>499</v>
      </c>
      <c r="B26" s="84"/>
      <c r="C26" s="84" t="s">
        <v>506</v>
      </c>
      <c r="D26" s="84" t="s">
        <v>501</v>
      </c>
      <c r="E26" s="84" t="s">
        <v>502</v>
      </c>
      <c r="F26" s="94" t="s">
        <v>503</v>
      </c>
      <c r="G26" s="85" t="s">
        <v>511</v>
      </c>
    </row>
    <row r="27" spans="1:12" x14ac:dyDescent="0.3">
      <c r="A27" s="74" t="s">
        <v>505</v>
      </c>
      <c r="B27" s="75"/>
      <c r="C27" s="75" t="s">
        <v>506</v>
      </c>
      <c r="D27" s="75" t="s">
        <v>501</v>
      </c>
      <c r="E27" s="75" t="s">
        <v>508</v>
      </c>
      <c r="F27" s="95" t="s">
        <v>503</v>
      </c>
      <c r="G27" s="92" t="s">
        <v>511</v>
      </c>
    </row>
    <row r="28" spans="1:12" x14ac:dyDescent="0.3">
      <c r="A28" s="96"/>
      <c r="B28" s="97"/>
      <c r="C28" s="97" t="s">
        <v>513</v>
      </c>
      <c r="D28" s="97"/>
      <c r="E28" s="97"/>
      <c r="F28" s="97"/>
      <c r="G28" s="98"/>
    </row>
    <row r="29" spans="1:12" x14ac:dyDescent="0.3">
      <c r="A29" s="80"/>
      <c r="B29" s="81"/>
      <c r="C29" s="81" t="s">
        <v>510</v>
      </c>
      <c r="D29" s="81"/>
      <c r="E29" s="81"/>
      <c r="F29" s="81"/>
      <c r="G29" s="82"/>
    </row>
    <row r="30" spans="1:12" x14ac:dyDescent="0.3">
      <c r="A30" s="178" t="s">
        <v>729</v>
      </c>
      <c r="K30" s="178" t="s">
        <v>730</v>
      </c>
    </row>
    <row r="31" spans="1:12" x14ac:dyDescent="0.3">
      <c r="A31" s="176" t="s">
        <v>728</v>
      </c>
      <c r="K31" s="176" t="s">
        <v>727</v>
      </c>
    </row>
  </sheetData>
  <sheetProtection algorithmName="SHA-512" hashValue="ygmPNIoafNW7LhIEpbTH60D46RA3SldXL2wYWOqIraavJCQfW73J77JQ60o4zKIE/34ee1L+m6i/cg4thyOSEA==" saltValue="rKJNwnRAkEBPwdSLNL4DRg==" spinCount="100000" sheet="1" objects="1" scenarios="1"/>
  <customSheetViews>
    <customSheetView guid="{01C77170-9B80-4B41-93A1-200096C3CB54}" showGridLines="0">
      <selection activeCell="A5" sqref="A5"/>
      <pageMargins left="0.7" right="0.7" top="0.75" bottom="0.75" header="0.3" footer="0.3"/>
      <pageSetup orientation="portrait" r:id="rId1"/>
    </customSheetView>
  </customSheetViews>
  <mergeCells count="2">
    <mergeCell ref="I20:L20"/>
    <mergeCell ref="A5:J5"/>
  </mergeCells>
  <hyperlinks>
    <hyperlink ref="E7" r:id="rId2" location="6109" display="http://www.gwu.edu/~bulletin/grad/eap.html - 6109"/>
    <hyperlink ref="F18" r:id="rId3" location="Master_of_Science"/>
    <hyperlink ref="F19" r:id="rId4" location="Graduate"/>
    <hyperlink ref="A31" r:id="rId5" location="Master_of_Science"/>
    <hyperlink ref="K31" r:id="rId6" location="Graduate"/>
  </hyperlinks>
  <pageMargins left="0.7" right="0.7" top="0.75" bottom="0.75" header="0.3" footer="0.3"/>
  <pageSetup orientation="portrait"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NOTES</vt:lpstr>
      <vt:lpstr>CE Program</vt:lpstr>
      <vt:lpstr>Env. Eng Option</vt:lpstr>
      <vt:lpstr>CE 5yr MSc Struc</vt:lpstr>
      <vt:lpstr>CE 5yr MSc Env</vt:lpstr>
      <vt:lpstr>H&amp;SS List</vt:lpstr>
      <vt:lpstr>Sus. Minor</vt:lpstr>
      <vt:lpstr>Course List</vt:lpstr>
      <vt:lpstr>Ph.D. &amp; M.Sc. Rules</vt:lpstr>
      <vt:lpstr>Certificate Degree</vt:lpstr>
      <vt:lpstr>'CE 5yr MSc Env'!Print_Area</vt:lpstr>
      <vt:lpstr>'CE 5yr MSc Struc'!Print_Area</vt:lpstr>
      <vt:lpstr>'CE Program'!Print_Area</vt:lpstr>
      <vt:lpstr>'Course List'!Print_Area</vt:lpstr>
      <vt:lpstr>'Env. Eng Option'!Print_Area</vt:lpstr>
      <vt:lpstr>NOTES!Print_Area</vt:lpstr>
    </vt:vector>
  </TitlesOfParts>
  <Company>GWU SEAS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deritis</dc:creator>
  <cp:lastModifiedBy>Sameh Badie</cp:lastModifiedBy>
  <cp:lastPrinted>2013-04-22T19:06:55Z</cp:lastPrinted>
  <dcterms:created xsi:type="dcterms:W3CDTF">2011-08-12T13:45:23Z</dcterms:created>
  <dcterms:modified xsi:type="dcterms:W3CDTF">2023-04-22T17:27:04Z</dcterms:modified>
</cp:coreProperties>
</file>