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Badie Work\CE-000-Student Advising\001- UG Advising\001-Curriculum Sheets\"/>
    </mc:Choice>
  </mc:AlternateContent>
  <bookViews>
    <workbookView xWindow="120" yWindow="132" windowWidth="19320" windowHeight="11580" tabRatio="929"/>
  </bookViews>
  <sheets>
    <sheet name="NOTES" sheetId="14" r:id="rId1"/>
    <sheet name="GPA Table" sheetId="4" r:id="rId2"/>
    <sheet name="CE Basic" sheetId="1" r:id="rId3"/>
    <sheet name="CE Env" sheetId="3" r:id="rId4"/>
    <sheet name="CE Sus. &amp; Transp." sheetId="18" r:id="rId5"/>
    <sheet name="Sus. Minor" sheetId="16" r:id="rId6"/>
    <sheet name="H&amp;SS List" sheetId="9" r:id="rId7"/>
    <sheet name="CE Eng. Elective List" sheetId="5" r:id="rId8"/>
    <sheet name="CE Med Prep" sheetId="8" r:id="rId9"/>
    <sheet name="CE-Physics 5yr" sheetId="13" r:id="rId10"/>
    <sheet name="Course List" sheetId="2" r:id="rId11"/>
    <sheet name="CE 5yr MSc Struc" sheetId="10" r:id="rId12"/>
    <sheet name="CE 5yr MSc Env" sheetId="11" r:id="rId13"/>
    <sheet name="CE 5yr MSc Transp" sheetId="12" r:id="rId14"/>
    <sheet name="Ph.D. &amp; M.Sc. Rules" sheetId="15" r:id="rId15"/>
    <sheet name="Certificate Degree" sheetId="17" r:id="rId16"/>
  </sheets>
  <definedNames>
    <definedName name="_xlnm.Print_Area" localSheetId="12">'CE 5yr MSc Env'!$A$1:$J$100</definedName>
    <definedName name="_xlnm.Print_Area" localSheetId="11">'CE 5yr MSc Struc'!$A$1:$J$99</definedName>
    <definedName name="_xlnm.Print_Area" localSheetId="13">'CE 5yr MSc Transp'!$A$1:$J$99</definedName>
    <definedName name="_xlnm.Print_Area" localSheetId="2">'CE Basic'!$B$1:$K$81</definedName>
    <definedName name="_xlnm.Print_Area" localSheetId="7">'CE Eng. Elective List'!$A$1:$L$71</definedName>
    <definedName name="_xlnm.Print_Area" localSheetId="3">'CE Env'!$B$1:$K$83</definedName>
    <definedName name="_xlnm.Print_Area" localSheetId="8">'CE Med Prep'!$B$1:$K$81</definedName>
    <definedName name="_xlnm.Print_Area" localSheetId="4">'CE Sus. &amp; Transp.'!$B$1:$K$81</definedName>
    <definedName name="_xlnm.Print_Area" localSheetId="9">'CE-Physics 5yr'!$B$1:$K$99</definedName>
    <definedName name="_xlnm.Print_Area" localSheetId="10">'Course List'!$A$7:$E$140</definedName>
    <definedName name="_xlnm.Print_Area" localSheetId="0">NOTES!$J$2:$R$30</definedName>
    <definedName name="Z_01C77170_9B80_4B41_93A1_200096C3CB54_.wvu.PrintArea" localSheetId="12" hidden="1">'CE 5yr MSc Env'!$A$1:$J$100</definedName>
    <definedName name="Z_01C77170_9B80_4B41_93A1_200096C3CB54_.wvu.PrintArea" localSheetId="11" hidden="1">'CE 5yr MSc Struc'!$A$1:$J$99</definedName>
    <definedName name="Z_01C77170_9B80_4B41_93A1_200096C3CB54_.wvu.PrintArea" localSheetId="13" hidden="1">'CE 5yr MSc Transp'!$A$1:$J$99</definedName>
    <definedName name="Z_01C77170_9B80_4B41_93A1_200096C3CB54_.wvu.PrintArea" localSheetId="2" hidden="1">'CE Basic'!$B$1:$K$81</definedName>
    <definedName name="Z_01C77170_9B80_4B41_93A1_200096C3CB54_.wvu.PrintArea" localSheetId="7" hidden="1">'CE Eng. Elective List'!$A$1:$L$71</definedName>
    <definedName name="Z_01C77170_9B80_4B41_93A1_200096C3CB54_.wvu.PrintArea" localSheetId="3" hidden="1">'CE Env'!$B$1:$K$83</definedName>
    <definedName name="Z_01C77170_9B80_4B41_93A1_200096C3CB54_.wvu.PrintArea" localSheetId="8" hidden="1">'CE Med Prep'!$B$1:$K$81</definedName>
    <definedName name="Z_01C77170_9B80_4B41_93A1_200096C3CB54_.wvu.PrintArea" localSheetId="4" hidden="1">'CE Sus. &amp; Transp.'!$B$1:$K$81</definedName>
    <definedName name="Z_01C77170_9B80_4B41_93A1_200096C3CB54_.wvu.PrintArea" localSheetId="9" hidden="1">'CE-Physics 5yr'!$B$1:$K$99</definedName>
    <definedName name="Z_01C77170_9B80_4B41_93A1_200096C3CB54_.wvu.PrintArea" localSheetId="10" hidden="1">'Course List'!$A$7:$E$140</definedName>
    <definedName name="Z_01C77170_9B80_4B41_93A1_200096C3CB54_.wvu.PrintArea" localSheetId="0" hidden="1">NOTES!$J$2:$R$30</definedName>
  </definedNames>
  <calcPr calcId="152511"/>
  <customWorkbookViews>
    <customWorkbookView name="Main Page" guid="{01C77170-9B80-4B41-93A1-200096C3CB54}" maximized="1" xWindow="-8" yWindow="-8" windowWidth="1936" windowHeight="1066" tabRatio="843" activeSheetId="14"/>
  </customWorkbookViews>
</workbook>
</file>

<file path=xl/calcChain.xml><?xml version="1.0" encoding="utf-8"?>
<calcChain xmlns="http://schemas.openxmlformats.org/spreadsheetml/2006/main">
  <c r="P12" i="14" l="1"/>
  <c r="K3" i="9" l="1"/>
  <c r="B10" i="5" l="1"/>
  <c r="C10" i="5"/>
  <c r="D10" i="5"/>
  <c r="E10" i="5"/>
  <c r="F10" i="5"/>
  <c r="G10" i="5"/>
  <c r="H10" i="5"/>
  <c r="I10" i="5"/>
  <c r="J10" i="5"/>
  <c r="K10" i="5"/>
  <c r="L10" i="5"/>
  <c r="A13" i="5"/>
  <c r="B13" i="5"/>
  <c r="C13" i="5"/>
  <c r="D13" i="5"/>
  <c r="E13" i="5"/>
  <c r="F13" i="5"/>
  <c r="G13" i="5"/>
  <c r="H13" i="5"/>
  <c r="I13" i="5"/>
  <c r="J13" i="5"/>
  <c r="K13" i="5"/>
  <c r="A14" i="5"/>
  <c r="B14" i="5"/>
  <c r="C14" i="5"/>
  <c r="D14" i="5"/>
  <c r="E14" i="5"/>
  <c r="F14" i="5"/>
  <c r="G14" i="5"/>
  <c r="H14" i="5"/>
  <c r="I14" i="5"/>
  <c r="J14" i="5"/>
  <c r="K14" i="5"/>
  <c r="A15" i="5"/>
  <c r="B15" i="5"/>
  <c r="C15" i="5"/>
  <c r="D15" i="5"/>
  <c r="E15" i="5"/>
  <c r="F15" i="5"/>
  <c r="G15" i="5"/>
  <c r="H15" i="5"/>
  <c r="I15" i="5"/>
  <c r="J15" i="5"/>
  <c r="K15" i="5"/>
  <c r="F12" i="5"/>
  <c r="G12" i="5"/>
  <c r="H12" i="5"/>
  <c r="I12" i="5"/>
  <c r="J12" i="5"/>
  <c r="K12" i="5"/>
  <c r="B12" i="5"/>
  <c r="C12" i="5"/>
  <c r="D12" i="5"/>
  <c r="E12" i="5"/>
  <c r="A12" i="5"/>
  <c r="A10" i="5"/>
  <c r="L166" i="2"/>
  <c r="L15" i="5" s="1"/>
  <c r="L165" i="2"/>
  <c r="L14" i="5" s="1"/>
  <c r="L164" i="2"/>
  <c r="L13" i="5" s="1"/>
  <c r="L163" i="2"/>
  <c r="L12" i="5" s="1"/>
  <c r="L130" i="2"/>
  <c r="L8" i="5"/>
  <c r="K8" i="5"/>
  <c r="J8" i="5"/>
  <c r="I8" i="5"/>
  <c r="H8" i="5"/>
  <c r="G8" i="5"/>
  <c r="F8" i="5"/>
  <c r="E8" i="5"/>
  <c r="D8" i="5"/>
  <c r="C8" i="5"/>
  <c r="B8" i="5"/>
  <c r="A8" i="5"/>
  <c r="L78" i="18"/>
  <c r="L77" i="18"/>
  <c r="O81" i="18"/>
  <c r="K81" i="18"/>
  <c r="H81" i="18"/>
  <c r="G81" i="18"/>
  <c r="F81" i="18"/>
  <c r="N81" i="18" s="1"/>
  <c r="E81" i="18"/>
  <c r="D81" i="18"/>
  <c r="O80" i="18"/>
  <c r="K80" i="18"/>
  <c r="H80" i="18"/>
  <c r="G80" i="18"/>
  <c r="F80" i="18"/>
  <c r="N80" i="18" s="1"/>
  <c r="E80" i="18"/>
  <c r="D80" i="18"/>
  <c r="O79" i="18"/>
  <c r="K79" i="18"/>
  <c r="H79" i="18"/>
  <c r="G79" i="18"/>
  <c r="F79" i="18"/>
  <c r="N79" i="18" s="1"/>
  <c r="E79" i="18"/>
  <c r="D79" i="18"/>
  <c r="O78" i="18"/>
  <c r="K78" i="18"/>
  <c r="H78" i="18"/>
  <c r="G78" i="18"/>
  <c r="F78" i="18"/>
  <c r="N78" i="18" s="1"/>
  <c r="E78" i="18"/>
  <c r="D78" i="18"/>
  <c r="O77" i="18"/>
  <c r="K77" i="18"/>
  <c r="H77" i="18"/>
  <c r="G77" i="18"/>
  <c r="F77" i="18"/>
  <c r="E77" i="18"/>
  <c r="D77" i="18"/>
  <c r="O76" i="18"/>
  <c r="K76" i="18"/>
  <c r="H76" i="18"/>
  <c r="G76" i="18"/>
  <c r="F76" i="18"/>
  <c r="N76" i="18" s="1"/>
  <c r="E76" i="18"/>
  <c r="D76" i="18"/>
  <c r="B76" i="18"/>
  <c r="B77" i="18" s="1"/>
  <c r="B78" i="18" s="1"/>
  <c r="B79" i="18" s="1"/>
  <c r="B80" i="18" s="1"/>
  <c r="B81" i="18" s="1"/>
  <c r="O75" i="18"/>
  <c r="K75" i="18"/>
  <c r="H75" i="18"/>
  <c r="G75" i="18"/>
  <c r="F75" i="18"/>
  <c r="N75" i="18" s="1"/>
  <c r="E75" i="18"/>
  <c r="D75" i="18"/>
  <c r="B75" i="18"/>
  <c r="O74" i="18"/>
  <c r="K74" i="18"/>
  <c r="H74" i="18"/>
  <c r="G74" i="18"/>
  <c r="F74" i="18"/>
  <c r="N74" i="18" s="1"/>
  <c r="E74" i="18"/>
  <c r="D74" i="18"/>
  <c r="O72" i="18"/>
  <c r="K72" i="18"/>
  <c r="H72" i="18"/>
  <c r="G72" i="18"/>
  <c r="F72" i="18"/>
  <c r="N72" i="18" s="1"/>
  <c r="E72" i="18"/>
  <c r="D72" i="18"/>
  <c r="O71" i="18"/>
  <c r="K71" i="18"/>
  <c r="H71" i="18"/>
  <c r="G71" i="18"/>
  <c r="F71" i="18"/>
  <c r="N71" i="18" s="1"/>
  <c r="E71" i="18"/>
  <c r="D71" i="18"/>
  <c r="O70" i="18"/>
  <c r="K70" i="18"/>
  <c r="H70" i="18"/>
  <c r="G70" i="18"/>
  <c r="F70" i="18"/>
  <c r="N70" i="18" s="1"/>
  <c r="E70" i="18"/>
  <c r="D70" i="18"/>
  <c r="O69" i="18"/>
  <c r="K69" i="18"/>
  <c r="H69" i="18"/>
  <c r="G69" i="18"/>
  <c r="F69" i="18"/>
  <c r="N69" i="18" s="1"/>
  <c r="E69" i="18"/>
  <c r="D69" i="18"/>
  <c r="O68" i="18"/>
  <c r="K68" i="18"/>
  <c r="H68" i="18"/>
  <c r="G68" i="18"/>
  <c r="F68" i="18"/>
  <c r="E68" i="18"/>
  <c r="D68" i="18"/>
  <c r="O67" i="18"/>
  <c r="K67" i="18"/>
  <c r="H67" i="18"/>
  <c r="G67" i="18"/>
  <c r="F67" i="18"/>
  <c r="N67" i="18" s="1"/>
  <c r="E67" i="18"/>
  <c r="D67" i="18"/>
  <c r="B67" i="18"/>
  <c r="B68" i="18" s="1"/>
  <c r="B69" i="18" s="1"/>
  <c r="B70" i="18" s="1"/>
  <c r="B71" i="18" s="1"/>
  <c r="B72" i="18" s="1"/>
  <c r="K66" i="18"/>
  <c r="H66" i="18"/>
  <c r="G66" i="18"/>
  <c r="F66" i="18"/>
  <c r="N66" i="18" s="1"/>
  <c r="E66" i="18"/>
  <c r="D66" i="18"/>
  <c r="B66" i="18"/>
  <c r="O65" i="18"/>
  <c r="K65" i="18"/>
  <c r="H65" i="18"/>
  <c r="G65" i="18"/>
  <c r="F65" i="18"/>
  <c r="E65" i="18"/>
  <c r="D65" i="18"/>
  <c r="O63" i="18"/>
  <c r="K63" i="18"/>
  <c r="H63" i="18"/>
  <c r="G63" i="18"/>
  <c r="F63" i="18"/>
  <c r="N63" i="18" s="1"/>
  <c r="E63" i="18"/>
  <c r="D63" i="18"/>
  <c r="O62" i="18"/>
  <c r="K62" i="18"/>
  <c r="H62" i="18"/>
  <c r="G62" i="18"/>
  <c r="F62" i="18"/>
  <c r="N62" i="18" s="1"/>
  <c r="E62" i="18"/>
  <c r="D62" i="18"/>
  <c r="O61" i="18"/>
  <c r="K61" i="18"/>
  <c r="H61" i="18"/>
  <c r="G61" i="18"/>
  <c r="F61" i="18"/>
  <c r="N61" i="18" s="1"/>
  <c r="E61" i="18"/>
  <c r="D61" i="18"/>
  <c r="O60" i="18"/>
  <c r="K60" i="18"/>
  <c r="H60" i="18"/>
  <c r="G60" i="18"/>
  <c r="F60" i="18"/>
  <c r="N60" i="18" s="1"/>
  <c r="E60" i="18"/>
  <c r="D60" i="18"/>
  <c r="O59" i="18"/>
  <c r="K59" i="18"/>
  <c r="H59" i="18"/>
  <c r="G59" i="18"/>
  <c r="F59" i="18"/>
  <c r="E59" i="18"/>
  <c r="D59" i="18"/>
  <c r="O58" i="18"/>
  <c r="K58" i="18"/>
  <c r="H58" i="18"/>
  <c r="G58" i="18"/>
  <c r="F58" i="18"/>
  <c r="N58" i="18" s="1"/>
  <c r="E58" i="18"/>
  <c r="D58" i="18"/>
  <c r="B58" i="18"/>
  <c r="B59" i="18" s="1"/>
  <c r="B60" i="18" s="1"/>
  <c r="B61" i="18" s="1"/>
  <c r="B62" i="18" s="1"/>
  <c r="B63" i="18" s="1"/>
  <c r="O57" i="18"/>
  <c r="K57" i="18"/>
  <c r="H57" i="18"/>
  <c r="G57" i="18"/>
  <c r="F57" i="18"/>
  <c r="N57" i="18" s="1"/>
  <c r="E57" i="18"/>
  <c r="D57" i="18"/>
  <c r="B57" i="18"/>
  <c r="O56" i="18"/>
  <c r="K56" i="18"/>
  <c r="H56" i="18"/>
  <c r="G56" i="18"/>
  <c r="F56" i="18"/>
  <c r="N56" i="18" s="1"/>
  <c r="E56" i="18"/>
  <c r="D56" i="18"/>
  <c r="O54" i="18"/>
  <c r="K54" i="18"/>
  <c r="H54" i="18"/>
  <c r="G54" i="18"/>
  <c r="F54" i="18"/>
  <c r="N54" i="18" s="1"/>
  <c r="E54" i="18"/>
  <c r="D54" i="18"/>
  <c r="O53" i="18"/>
  <c r="K53" i="18"/>
  <c r="H53" i="18"/>
  <c r="G53" i="18"/>
  <c r="F53" i="18"/>
  <c r="N53" i="18" s="1"/>
  <c r="E53" i="18"/>
  <c r="D53" i="18"/>
  <c r="O52" i="18"/>
  <c r="K52" i="18"/>
  <c r="H52" i="18"/>
  <c r="G52" i="18"/>
  <c r="F52" i="18"/>
  <c r="N52" i="18" s="1"/>
  <c r="E52" i="18"/>
  <c r="D52" i="18"/>
  <c r="O51" i="18"/>
  <c r="K51" i="18"/>
  <c r="H51" i="18"/>
  <c r="G51" i="18"/>
  <c r="F51" i="18"/>
  <c r="N51" i="18" s="1"/>
  <c r="E51" i="18"/>
  <c r="D51" i="18"/>
  <c r="O50" i="18"/>
  <c r="K50" i="18"/>
  <c r="H50" i="18"/>
  <c r="G50" i="18"/>
  <c r="F50" i="18"/>
  <c r="E50" i="18"/>
  <c r="D50" i="18"/>
  <c r="O49" i="18"/>
  <c r="K49" i="18"/>
  <c r="H49" i="18"/>
  <c r="G49" i="18"/>
  <c r="F49" i="18"/>
  <c r="N49" i="18" s="1"/>
  <c r="E49" i="18"/>
  <c r="D49" i="18"/>
  <c r="B49" i="18"/>
  <c r="B50" i="18" s="1"/>
  <c r="B51" i="18" s="1"/>
  <c r="B52" i="18" s="1"/>
  <c r="B53" i="18" s="1"/>
  <c r="B54" i="18" s="1"/>
  <c r="O48" i="18"/>
  <c r="K48" i="18"/>
  <c r="H48" i="18"/>
  <c r="G48" i="18"/>
  <c r="F48" i="18"/>
  <c r="N48" i="18" s="1"/>
  <c r="E48" i="18"/>
  <c r="D48" i="18"/>
  <c r="B48" i="18"/>
  <c r="O47" i="18"/>
  <c r="K47" i="18"/>
  <c r="H47" i="18"/>
  <c r="G47" i="18"/>
  <c r="F47" i="18"/>
  <c r="N47" i="18" s="1"/>
  <c r="E47" i="18"/>
  <c r="D47" i="18"/>
  <c r="O45" i="18"/>
  <c r="K45" i="18"/>
  <c r="H45" i="18"/>
  <c r="G45" i="18"/>
  <c r="F45" i="18"/>
  <c r="N45" i="18" s="1"/>
  <c r="E45" i="18"/>
  <c r="D45" i="18"/>
  <c r="O44" i="18"/>
  <c r="K44" i="18"/>
  <c r="H44" i="18"/>
  <c r="G44" i="18"/>
  <c r="F44" i="18"/>
  <c r="N44" i="18" s="1"/>
  <c r="E44" i="18"/>
  <c r="D44" i="18"/>
  <c r="O43" i="18"/>
  <c r="K43" i="18"/>
  <c r="H43" i="18"/>
  <c r="G43" i="18"/>
  <c r="F43" i="18"/>
  <c r="N43" i="18" s="1"/>
  <c r="E43" i="18"/>
  <c r="D43" i="18"/>
  <c r="O42" i="18"/>
  <c r="K42" i="18"/>
  <c r="H42" i="18"/>
  <c r="G42" i="18"/>
  <c r="F42" i="18"/>
  <c r="N42" i="18" s="1"/>
  <c r="E42" i="18"/>
  <c r="D42" i="18"/>
  <c r="O41" i="18"/>
  <c r="K41" i="18"/>
  <c r="H41" i="18"/>
  <c r="G41" i="18"/>
  <c r="F41" i="18"/>
  <c r="E41" i="18"/>
  <c r="D41" i="18"/>
  <c r="O40" i="18"/>
  <c r="K40" i="18"/>
  <c r="H40" i="18"/>
  <c r="G40" i="18"/>
  <c r="F40" i="18"/>
  <c r="N40" i="18" s="1"/>
  <c r="E40" i="18"/>
  <c r="D40" i="18"/>
  <c r="B40" i="18"/>
  <c r="B41" i="18" s="1"/>
  <c r="B42" i="18" s="1"/>
  <c r="B43" i="18" s="1"/>
  <c r="B44" i="18" s="1"/>
  <c r="B45" i="18" s="1"/>
  <c r="O39" i="18"/>
  <c r="K39" i="18"/>
  <c r="H39" i="18"/>
  <c r="G39" i="18"/>
  <c r="F39" i="18"/>
  <c r="N39" i="18" s="1"/>
  <c r="E39" i="18"/>
  <c r="D39" i="18"/>
  <c r="B39" i="18"/>
  <c r="O38" i="18"/>
  <c r="K38" i="18"/>
  <c r="H38" i="18"/>
  <c r="G38" i="18"/>
  <c r="F38" i="18"/>
  <c r="N38" i="18" s="1"/>
  <c r="E38" i="18"/>
  <c r="D38" i="18"/>
  <c r="G37" i="18"/>
  <c r="G55" i="18" s="1"/>
  <c r="G73" i="18" s="1"/>
  <c r="O36" i="18"/>
  <c r="K36" i="18"/>
  <c r="H36" i="18"/>
  <c r="G36" i="18"/>
  <c r="F36" i="18"/>
  <c r="N36" i="18" s="1"/>
  <c r="E36" i="18"/>
  <c r="D36" i="18"/>
  <c r="O35" i="18"/>
  <c r="K35" i="18"/>
  <c r="H35" i="18"/>
  <c r="G35" i="18"/>
  <c r="F35" i="18"/>
  <c r="N35" i="18" s="1"/>
  <c r="E35" i="18"/>
  <c r="D35" i="18"/>
  <c r="O34" i="18"/>
  <c r="K34" i="18"/>
  <c r="H34" i="18"/>
  <c r="G34" i="18"/>
  <c r="F34" i="18"/>
  <c r="N34" i="18" s="1"/>
  <c r="E34" i="18"/>
  <c r="D34" i="18"/>
  <c r="O33" i="18"/>
  <c r="K33" i="18"/>
  <c r="H33" i="18"/>
  <c r="G33" i="18"/>
  <c r="F33" i="18"/>
  <c r="E33" i="18"/>
  <c r="D33" i="18"/>
  <c r="O32" i="18"/>
  <c r="K32" i="18"/>
  <c r="H32" i="18"/>
  <c r="G32" i="18"/>
  <c r="F32" i="18"/>
  <c r="E32" i="18"/>
  <c r="D32" i="18"/>
  <c r="O31" i="18"/>
  <c r="K31" i="18"/>
  <c r="H31" i="18"/>
  <c r="G31" i="18"/>
  <c r="F31" i="18"/>
  <c r="N31" i="18" s="1"/>
  <c r="E31" i="18"/>
  <c r="D31" i="18"/>
  <c r="B31" i="18"/>
  <c r="B32" i="18" s="1"/>
  <c r="B33" i="18" s="1"/>
  <c r="B34" i="18" s="1"/>
  <c r="B35" i="18" s="1"/>
  <c r="B36" i="18" s="1"/>
  <c r="O30" i="18"/>
  <c r="K30" i="18"/>
  <c r="H30" i="18"/>
  <c r="G30" i="18"/>
  <c r="F30" i="18"/>
  <c r="N30" i="18" s="1"/>
  <c r="E30" i="18"/>
  <c r="D30" i="18"/>
  <c r="B30" i="18"/>
  <c r="O29" i="18"/>
  <c r="K29" i="18"/>
  <c r="H29" i="18"/>
  <c r="G29" i="18"/>
  <c r="F29" i="18"/>
  <c r="E29" i="18"/>
  <c r="D29" i="18"/>
  <c r="G28" i="18"/>
  <c r="G46" i="18" s="1"/>
  <c r="G64" i="18" s="1"/>
  <c r="O27" i="18"/>
  <c r="K27" i="18"/>
  <c r="H27" i="18"/>
  <c r="G27" i="18"/>
  <c r="F27" i="18"/>
  <c r="N27" i="18" s="1"/>
  <c r="E27" i="18"/>
  <c r="D27" i="18"/>
  <c r="O26" i="18"/>
  <c r="K26" i="18"/>
  <c r="H26" i="18"/>
  <c r="G26" i="18"/>
  <c r="F26" i="18"/>
  <c r="N26" i="18" s="1"/>
  <c r="E26" i="18"/>
  <c r="D26" i="18"/>
  <c r="O25" i="18"/>
  <c r="K25" i="18"/>
  <c r="H25" i="18"/>
  <c r="G25" i="18"/>
  <c r="F25" i="18"/>
  <c r="E25" i="18"/>
  <c r="D25" i="18"/>
  <c r="O24" i="18"/>
  <c r="K24" i="18"/>
  <c r="H24" i="18"/>
  <c r="G24" i="18"/>
  <c r="F24" i="18"/>
  <c r="E24" i="18"/>
  <c r="D24" i="18"/>
  <c r="O23" i="18"/>
  <c r="K23" i="18"/>
  <c r="H23" i="18"/>
  <c r="G23" i="18"/>
  <c r="F23" i="18"/>
  <c r="E23" i="18"/>
  <c r="D23" i="18"/>
  <c r="O22" i="18"/>
  <c r="K22" i="18"/>
  <c r="H22" i="18"/>
  <c r="G22" i="18"/>
  <c r="F22" i="18"/>
  <c r="E22" i="18"/>
  <c r="D22" i="18"/>
  <c r="B22" i="18"/>
  <c r="B23" i="18" s="1"/>
  <c r="B24" i="18" s="1"/>
  <c r="B25" i="18" s="1"/>
  <c r="B26" i="18" s="1"/>
  <c r="B27" i="18" s="1"/>
  <c r="O21" i="18"/>
  <c r="K21" i="18"/>
  <c r="H21" i="18"/>
  <c r="G21" i="18"/>
  <c r="F21" i="18"/>
  <c r="N21" i="18" s="1"/>
  <c r="E21" i="18"/>
  <c r="D21" i="18"/>
  <c r="B21" i="18"/>
  <c r="O20" i="18"/>
  <c r="K20" i="18"/>
  <c r="H20" i="18"/>
  <c r="G20" i="18"/>
  <c r="F20" i="18"/>
  <c r="E20" i="18"/>
  <c r="D20" i="18"/>
  <c r="E19" i="18"/>
  <c r="E28" i="18" s="1"/>
  <c r="E37" i="18" s="1"/>
  <c r="E46" i="18" s="1"/>
  <c r="E55" i="18" s="1"/>
  <c r="E64" i="18" s="1"/>
  <c r="E73" i="18" s="1"/>
  <c r="D19" i="18"/>
  <c r="D28" i="18" s="1"/>
  <c r="D37" i="18" s="1"/>
  <c r="D46" i="18" s="1"/>
  <c r="D55" i="18" s="1"/>
  <c r="D64" i="18" s="1"/>
  <c r="D73" i="18" s="1"/>
  <c r="C19" i="18"/>
  <c r="C28" i="18" s="1"/>
  <c r="C37" i="18" s="1"/>
  <c r="C46" i="18" s="1"/>
  <c r="C55" i="18" s="1"/>
  <c r="C64" i="18" s="1"/>
  <c r="C73" i="18" s="1"/>
  <c r="O18" i="18"/>
  <c r="K18" i="18"/>
  <c r="H18" i="18"/>
  <c r="G18" i="18"/>
  <c r="F18" i="18"/>
  <c r="N18" i="18" s="1"/>
  <c r="E18" i="18"/>
  <c r="D18" i="18"/>
  <c r="O17" i="18"/>
  <c r="K17" i="18"/>
  <c r="H17" i="18"/>
  <c r="G17" i="18"/>
  <c r="F17" i="18"/>
  <c r="N17" i="18" s="1"/>
  <c r="E17" i="18"/>
  <c r="D17" i="18"/>
  <c r="O16" i="18"/>
  <c r="K16" i="18"/>
  <c r="H16" i="18"/>
  <c r="G16" i="18"/>
  <c r="F16" i="18"/>
  <c r="N16" i="18" s="1"/>
  <c r="E16" i="18"/>
  <c r="D16" i="18"/>
  <c r="O15" i="18"/>
  <c r="K15" i="18"/>
  <c r="H15" i="18"/>
  <c r="G15" i="18"/>
  <c r="F15" i="18"/>
  <c r="E15" i="18"/>
  <c r="D15" i="18"/>
  <c r="O14" i="18"/>
  <c r="K14" i="18"/>
  <c r="H14" i="18"/>
  <c r="G14" i="18"/>
  <c r="F14" i="18"/>
  <c r="E14" i="18"/>
  <c r="D14" i="18"/>
  <c r="O13" i="18"/>
  <c r="K13" i="18"/>
  <c r="H13" i="18"/>
  <c r="G13" i="18"/>
  <c r="F13" i="18"/>
  <c r="E13" i="18"/>
  <c r="D13" i="18"/>
  <c r="O12" i="18"/>
  <c r="K12" i="18"/>
  <c r="H12" i="18"/>
  <c r="G12" i="18"/>
  <c r="F12" i="18"/>
  <c r="E12" i="18"/>
  <c r="D12" i="18"/>
  <c r="B12" i="18"/>
  <c r="B13" i="18" s="1"/>
  <c r="B14" i="18" s="1"/>
  <c r="B15" i="18" s="1"/>
  <c r="B16" i="18" s="1"/>
  <c r="B17" i="18" s="1"/>
  <c r="B18" i="18" s="1"/>
  <c r="O11" i="18"/>
  <c r="K11" i="18"/>
  <c r="H11" i="18"/>
  <c r="G11" i="18"/>
  <c r="F11" i="18"/>
  <c r="N11" i="18" s="1"/>
  <c r="E11" i="18"/>
  <c r="D11" i="18"/>
  <c r="E4" i="18"/>
  <c r="F4" i="18" s="1"/>
  <c r="J4" i="18" s="1"/>
  <c r="N33" i="18" l="1"/>
  <c r="N29" i="18"/>
  <c r="N24" i="18"/>
  <c r="N23" i="18"/>
  <c r="N15" i="18"/>
  <c r="N14" i="18"/>
  <c r="N12" i="18"/>
  <c r="I4" i="18"/>
  <c r="H10" i="18"/>
  <c r="H19" i="18" s="1"/>
  <c r="H28" i="18" s="1"/>
  <c r="H37" i="18" s="1"/>
  <c r="H46" i="18" s="1"/>
  <c r="H55" i="18" s="1"/>
  <c r="H64" i="18" s="1"/>
  <c r="H73" i="18" s="1"/>
  <c r="O66" i="18"/>
  <c r="O64" i="18" s="1"/>
  <c r="N65" i="18"/>
  <c r="N22" i="18"/>
  <c r="N20" i="18"/>
  <c r="N25" i="18"/>
  <c r="F10" i="18"/>
  <c r="F28" i="18"/>
  <c r="O73" i="18"/>
  <c r="K73" i="18" s="1"/>
  <c r="O19" i="18"/>
  <c r="F46" i="18"/>
  <c r="F64" i="18"/>
  <c r="O46" i="18"/>
  <c r="K46" i="18" s="1"/>
  <c r="O37" i="18"/>
  <c r="K37" i="18" s="1"/>
  <c r="O55" i="18"/>
  <c r="K55" i="18" s="1"/>
  <c r="O10" i="18"/>
  <c r="O28" i="18"/>
  <c r="F37" i="18"/>
  <c r="F55" i="18"/>
  <c r="F73" i="18"/>
  <c r="F19" i="18"/>
  <c r="N13" i="18"/>
  <c r="N32" i="18"/>
  <c r="N41" i="18"/>
  <c r="N37" i="18" s="1"/>
  <c r="N50" i="18"/>
  <c r="N46" i="18" s="1"/>
  <c r="N59" i="18"/>
  <c r="N55" i="18" s="1"/>
  <c r="N68" i="18"/>
  <c r="N77" i="18"/>
  <c r="N73" i="18" s="1"/>
  <c r="N76" i="11"/>
  <c r="N77" i="11"/>
  <c r="N78" i="11"/>
  <c r="N79" i="11"/>
  <c r="N80" i="11"/>
  <c r="N81" i="11"/>
  <c r="N82" i="11"/>
  <c r="N66" i="11"/>
  <c r="N68" i="11"/>
  <c r="N69" i="11"/>
  <c r="N70" i="11"/>
  <c r="N71" i="11"/>
  <c r="N72" i="11"/>
  <c r="N73" i="11"/>
  <c r="N67" i="12"/>
  <c r="N68" i="12"/>
  <c r="N69" i="12"/>
  <c r="N70" i="12"/>
  <c r="N71" i="12"/>
  <c r="N72" i="12"/>
  <c r="C66" i="12"/>
  <c r="D66" i="12"/>
  <c r="E66" i="12"/>
  <c r="M66" i="12" s="1"/>
  <c r="F66" i="12"/>
  <c r="G66" i="12"/>
  <c r="J67" i="11"/>
  <c r="C67" i="11"/>
  <c r="D67" i="11"/>
  <c r="E67" i="11"/>
  <c r="N67" i="11" s="1"/>
  <c r="F67" i="11"/>
  <c r="G67" i="11"/>
  <c r="N67" i="10"/>
  <c r="N68" i="10"/>
  <c r="N69" i="10"/>
  <c r="N70" i="10"/>
  <c r="N71" i="10"/>
  <c r="N72" i="10"/>
  <c r="C66" i="10"/>
  <c r="D66" i="10"/>
  <c r="E66" i="10"/>
  <c r="M66" i="10" s="1"/>
  <c r="F66" i="10"/>
  <c r="G66" i="10"/>
  <c r="O93" i="13"/>
  <c r="O94" i="13"/>
  <c r="O95" i="13"/>
  <c r="O96" i="13"/>
  <c r="O97" i="13"/>
  <c r="O98" i="13"/>
  <c r="O99" i="13"/>
  <c r="O84" i="13"/>
  <c r="O85" i="13"/>
  <c r="O87" i="13"/>
  <c r="O88" i="13"/>
  <c r="O89" i="13"/>
  <c r="O90" i="13"/>
  <c r="O75" i="8"/>
  <c r="O76" i="8"/>
  <c r="O77" i="8"/>
  <c r="O78" i="8"/>
  <c r="O79" i="8"/>
  <c r="O80" i="8"/>
  <c r="O81" i="8"/>
  <c r="O66" i="8"/>
  <c r="O68" i="8"/>
  <c r="O69" i="8"/>
  <c r="O70" i="8"/>
  <c r="O71" i="8"/>
  <c r="O72" i="8"/>
  <c r="O77" i="3"/>
  <c r="O78" i="3"/>
  <c r="O79" i="3"/>
  <c r="O80" i="3"/>
  <c r="O81" i="3"/>
  <c r="O82" i="3"/>
  <c r="O83" i="3"/>
  <c r="O68" i="3"/>
  <c r="O70" i="3"/>
  <c r="O71" i="3"/>
  <c r="O72" i="3"/>
  <c r="O73" i="3"/>
  <c r="O74" i="3"/>
  <c r="K66" i="1"/>
  <c r="O67" i="1"/>
  <c r="O68" i="1"/>
  <c r="O69" i="1"/>
  <c r="O70" i="1"/>
  <c r="O71" i="1"/>
  <c r="O72" i="1"/>
  <c r="K86" i="13"/>
  <c r="D86" i="13"/>
  <c r="E86" i="13"/>
  <c r="F86" i="13"/>
  <c r="O86" i="13" s="1"/>
  <c r="G86" i="13"/>
  <c r="H86" i="13"/>
  <c r="D67" i="8"/>
  <c r="E67" i="8"/>
  <c r="F67" i="8"/>
  <c r="O67" i="8" s="1"/>
  <c r="G67" i="8"/>
  <c r="H67" i="8"/>
  <c r="D69" i="3"/>
  <c r="E69" i="3"/>
  <c r="F69" i="3"/>
  <c r="O69" i="3" s="1"/>
  <c r="G69" i="3"/>
  <c r="H69" i="3"/>
  <c r="D66" i="1"/>
  <c r="E66" i="1"/>
  <c r="F66" i="1"/>
  <c r="O66" i="1" s="1"/>
  <c r="G66" i="1"/>
  <c r="H66" i="1"/>
  <c r="N10" i="18" l="1"/>
  <c r="N28" i="18"/>
  <c r="K28" i="18" s="1"/>
  <c r="K10" i="18"/>
  <c r="N64" i="18"/>
  <c r="K64" i="18" s="1"/>
  <c r="N19" i="18"/>
  <c r="K19" i="18" s="1"/>
  <c r="I5" i="18"/>
  <c r="N86" i="13"/>
  <c r="O9" i="18"/>
  <c r="K5" i="18" s="1"/>
  <c r="N66" i="10"/>
  <c r="N66" i="12"/>
  <c r="M67" i="11"/>
  <c r="O13" i="3"/>
  <c r="O14" i="3"/>
  <c r="O15" i="3"/>
  <c r="O16" i="3"/>
  <c r="O17" i="3"/>
  <c r="O18" i="3"/>
  <c r="O19" i="3"/>
  <c r="O20" i="3"/>
  <c r="O22" i="3"/>
  <c r="O23" i="3"/>
  <c r="O24" i="3"/>
  <c r="O25" i="3"/>
  <c r="O26" i="3"/>
  <c r="O27" i="3"/>
  <c r="O28" i="3"/>
  <c r="O29" i="3"/>
  <c r="O31" i="3"/>
  <c r="O32" i="3"/>
  <c r="O33" i="3"/>
  <c r="O34" i="3"/>
  <c r="O35" i="3"/>
  <c r="O36" i="3"/>
  <c r="O37" i="3"/>
  <c r="O38" i="3"/>
  <c r="O40" i="3"/>
  <c r="O41" i="3"/>
  <c r="O42" i="3"/>
  <c r="O43" i="3"/>
  <c r="O44" i="3"/>
  <c r="O45" i="3"/>
  <c r="O46" i="3"/>
  <c r="O47" i="3"/>
  <c r="O49" i="3"/>
  <c r="O50" i="3"/>
  <c r="O51" i="3"/>
  <c r="O52" i="3"/>
  <c r="O53" i="3"/>
  <c r="O54" i="3"/>
  <c r="O55" i="3"/>
  <c r="O56" i="3"/>
  <c r="O58" i="3"/>
  <c r="O59" i="3"/>
  <c r="O60" i="3"/>
  <c r="O61" i="3"/>
  <c r="O62" i="3"/>
  <c r="O63" i="3"/>
  <c r="O64" i="3"/>
  <c r="O65" i="3"/>
  <c r="O67" i="3"/>
  <c r="O66" i="3" s="1"/>
  <c r="O76" i="3"/>
  <c r="N9" i="18" l="1"/>
  <c r="K7" i="18" s="1"/>
  <c r="O57" i="3"/>
  <c r="O21" i="3"/>
  <c r="O75" i="3"/>
  <c r="O39" i="3"/>
  <c r="O30" i="3"/>
  <c r="O48" i="3"/>
  <c r="O12" i="3"/>
  <c r="O11" i="3" l="1"/>
  <c r="D4" i="12"/>
  <c r="D4" i="11"/>
  <c r="D4" i="10"/>
  <c r="E4" i="13"/>
  <c r="F4" i="13" s="1"/>
  <c r="J4" i="13" s="1"/>
  <c r="E4" i="8"/>
  <c r="E6" i="3"/>
  <c r="E4" i="1"/>
  <c r="D17" i="11"/>
  <c r="E17" i="8"/>
  <c r="E19" i="3"/>
  <c r="A71" i="5"/>
  <c r="B71" i="5"/>
  <c r="C71" i="5"/>
  <c r="D71" i="5"/>
  <c r="E71" i="5"/>
  <c r="F71" i="5"/>
  <c r="G71" i="5"/>
  <c r="H71" i="5"/>
  <c r="I71" i="5"/>
  <c r="J71" i="5"/>
  <c r="K71" i="5"/>
  <c r="L71" i="5"/>
  <c r="A70" i="5"/>
  <c r="B70" i="5"/>
  <c r="C70" i="5"/>
  <c r="D70" i="5"/>
  <c r="E70" i="5"/>
  <c r="F70" i="5"/>
  <c r="G70" i="5"/>
  <c r="H70" i="5"/>
  <c r="I70" i="5"/>
  <c r="J70" i="5"/>
  <c r="K70" i="5"/>
  <c r="L70" i="5"/>
  <c r="A69" i="5"/>
  <c r="B69" i="5"/>
  <c r="C69" i="5"/>
  <c r="D69" i="5"/>
  <c r="E69" i="5"/>
  <c r="F69" i="5"/>
  <c r="G69" i="5"/>
  <c r="H69" i="5"/>
  <c r="I69" i="5"/>
  <c r="J69" i="5"/>
  <c r="K69" i="5"/>
  <c r="L69" i="5"/>
  <c r="A64" i="5"/>
  <c r="B64" i="5"/>
  <c r="C64" i="5"/>
  <c r="D64" i="5"/>
  <c r="E64" i="5"/>
  <c r="F64" i="5"/>
  <c r="G64" i="5"/>
  <c r="H64" i="5"/>
  <c r="I64" i="5"/>
  <c r="J64" i="5"/>
  <c r="K64" i="5"/>
  <c r="L64" i="5"/>
  <c r="A65" i="5"/>
  <c r="B65" i="5"/>
  <c r="C65" i="5"/>
  <c r="D65" i="5"/>
  <c r="E65" i="5"/>
  <c r="F65" i="5"/>
  <c r="G65" i="5"/>
  <c r="H65" i="5"/>
  <c r="I65" i="5"/>
  <c r="J65" i="5"/>
  <c r="K65" i="5"/>
  <c r="L65" i="5"/>
  <c r="A66" i="5"/>
  <c r="B66" i="5"/>
  <c r="C66" i="5"/>
  <c r="D66" i="5"/>
  <c r="E66" i="5"/>
  <c r="F66" i="5"/>
  <c r="G66" i="5"/>
  <c r="H66" i="5"/>
  <c r="I66" i="5"/>
  <c r="J66" i="5"/>
  <c r="K66" i="5"/>
  <c r="L66" i="5"/>
  <c r="A67" i="5"/>
  <c r="B67" i="5"/>
  <c r="C67" i="5"/>
  <c r="D67" i="5"/>
  <c r="E67" i="5"/>
  <c r="F67" i="5"/>
  <c r="G67" i="5"/>
  <c r="H67" i="5"/>
  <c r="I67" i="5"/>
  <c r="J67" i="5"/>
  <c r="K67" i="5"/>
  <c r="L67" i="5"/>
  <c r="A55" i="5"/>
  <c r="B55" i="5"/>
  <c r="C55" i="5"/>
  <c r="D55" i="5"/>
  <c r="E55" i="5"/>
  <c r="F55" i="5"/>
  <c r="G55" i="5"/>
  <c r="H55" i="5"/>
  <c r="I55" i="5"/>
  <c r="J55" i="5"/>
  <c r="K55" i="5"/>
  <c r="L55" i="5"/>
  <c r="A56" i="5"/>
  <c r="B56" i="5"/>
  <c r="C56" i="5"/>
  <c r="D56" i="5"/>
  <c r="E56" i="5"/>
  <c r="F56" i="5"/>
  <c r="G56" i="5"/>
  <c r="H56" i="5"/>
  <c r="I56" i="5"/>
  <c r="J56" i="5"/>
  <c r="K56" i="5"/>
  <c r="L56" i="5"/>
  <c r="A57" i="5"/>
  <c r="B57" i="5"/>
  <c r="C57" i="5"/>
  <c r="D57" i="5"/>
  <c r="E57" i="5"/>
  <c r="F57" i="5"/>
  <c r="G57" i="5"/>
  <c r="H57" i="5"/>
  <c r="I57" i="5"/>
  <c r="J57" i="5"/>
  <c r="K57" i="5"/>
  <c r="L57" i="5"/>
  <c r="A58" i="5"/>
  <c r="B58" i="5"/>
  <c r="C58" i="5"/>
  <c r="D58" i="5"/>
  <c r="E58" i="5"/>
  <c r="F58" i="5"/>
  <c r="G58" i="5"/>
  <c r="H58" i="5"/>
  <c r="I58" i="5"/>
  <c r="J58" i="5"/>
  <c r="K58" i="5"/>
  <c r="L58" i="5"/>
  <c r="A59" i="5"/>
  <c r="B59" i="5"/>
  <c r="C59" i="5"/>
  <c r="D59" i="5"/>
  <c r="E59" i="5"/>
  <c r="F59" i="5"/>
  <c r="G59" i="5"/>
  <c r="H59" i="5"/>
  <c r="I59" i="5"/>
  <c r="J59" i="5"/>
  <c r="K59" i="5"/>
  <c r="L59" i="5"/>
  <c r="A60" i="5"/>
  <c r="B60" i="5"/>
  <c r="C60" i="5"/>
  <c r="D60" i="5"/>
  <c r="E60" i="5"/>
  <c r="F60" i="5"/>
  <c r="G60" i="5"/>
  <c r="H60" i="5"/>
  <c r="I60" i="5"/>
  <c r="J60" i="5"/>
  <c r="K60" i="5"/>
  <c r="L60" i="5"/>
  <c r="A61" i="5"/>
  <c r="B61" i="5"/>
  <c r="C61" i="5"/>
  <c r="D61" i="5"/>
  <c r="E61" i="5"/>
  <c r="F61" i="5"/>
  <c r="G61" i="5"/>
  <c r="H61" i="5"/>
  <c r="I61" i="5"/>
  <c r="J61" i="5"/>
  <c r="K61" i="5"/>
  <c r="L61" i="5"/>
  <c r="A62" i="5"/>
  <c r="B62" i="5"/>
  <c r="C62" i="5"/>
  <c r="D62" i="5"/>
  <c r="E62" i="5"/>
  <c r="F62" i="5"/>
  <c r="G62" i="5"/>
  <c r="H62" i="5"/>
  <c r="I62" i="5"/>
  <c r="J62" i="5"/>
  <c r="K62" i="5"/>
  <c r="L62" i="5"/>
  <c r="A63" i="5"/>
  <c r="B63" i="5"/>
  <c r="C63" i="5"/>
  <c r="D63" i="5"/>
  <c r="E63" i="5"/>
  <c r="F63" i="5"/>
  <c r="G63" i="5"/>
  <c r="H63" i="5"/>
  <c r="I63" i="5"/>
  <c r="J63" i="5"/>
  <c r="K63" i="5"/>
  <c r="L63" i="5"/>
  <c r="A46" i="5"/>
  <c r="B46" i="5"/>
  <c r="C46" i="5"/>
  <c r="D46" i="5"/>
  <c r="E46" i="5"/>
  <c r="F46" i="5"/>
  <c r="G46" i="5"/>
  <c r="H46" i="5"/>
  <c r="I46" i="5"/>
  <c r="J46" i="5"/>
  <c r="K46" i="5"/>
  <c r="L46" i="5"/>
  <c r="A47" i="5"/>
  <c r="B47" i="5"/>
  <c r="C47" i="5"/>
  <c r="D47" i="5"/>
  <c r="E47" i="5"/>
  <c r="F47" i="5"/>
  <c r="G47" i="5"/>
  <c r="H47" i="5"/>
  <c r="I47" i="5"/>
  <c r="J47" i="5"/>
  <c r="K47" i="5"/>
  <c r="L47" i="5"/>
  <c r="A48" i="5"/>
  <c r="B48" i="5"/>
  <c r="C48" i="5"/>
  <c r="D48" i="5"/>
  <c r="E48" i="5"/>
  <c r="F48" i="5"/>
  <c r="G48" i="5"/>
  <c r="H48" i="5"/>
  <c r="I48" i="5"/>
  <c r="J48" i="5"/>
  <c r="K48" i="5"/>
  <c r="L48" i="5"/>
  <c r="A49" i="5"/>
  <c r="B49" i="5"/>
  <c r="C49" i="5"/>
  <c r="D49" i="5"/>
  <c r="E49" i="5"/>
  <c r="F49" i="5"/>
  <c r="G49" i="5"/>
  <c r="H49" i="5"/>
  <c r="I49" i="5"/>
  <c r="J49" i="5"/>
  <c r="K49" i="5"/>
  <c r="L49" i="5"/>
  <c r="A50" i="5"/>
  <c r="B50" i="5"/>
  <c r="C50" i="5"/>
  <c r="D50" i="5"/>
  <c r="E50" i="5"/>
  <c r="F50" i="5"/>
  <c r="G50" i="5"/>
  <c r="H50" i="5"/>
  <c r="I50" i="5"/>
  <c r="J50" i="5"/>
  <c r="K50" i="5"/>
  <c r="L50" i="5"/>
  <c r="A51" i="5"/>
  <c r="B51" i="5"/>
  <c r="C51" i="5"/>
  <c r="D51" i="5"/>
  <c r="E51" i="5"/>
  <c r="F51" i="5"/>
  <c r="G51" i="5"/>
  <c r="H51" i="5"/>
  <c r="I51" i="5"/>
  <c r="J51" i="5"/>
  <c r="K51" i="5"/>
  <c r="L51" i="5"/>
  <c r="A52" i="5"/>
  <c r="B52" i="5"/>
  <c r="C52" i="5"/>
  <c r="D52" i="5"/>
  <c r="E52" i="5"/>
  <c r="F52" i="5"/>
  <c r="G52" i="5"/>
  <c r="H52" i="5"/>
  <c r="I52" i="5"/>
  <c r="J52" i="5"/>
  <c r="K52" i="5"/>
  <c r="L52" i="5"/>
  <c r="A53" i="5"/>
  <c r="B53" i="5"/>
  <c r="C53" i="5"/>
  <c r="D53" i="5"/>
  <c r="E53" i="5"/>
  <c r="F53" i="5"/>
  <c r="G53" i="5"/>
  <c r="H53" i="5"/>
  <c r="K53" i="5"/>
  <c r="L53" i="5"/>
  <c r="A54" i="5"/>
  <c r="B54" i="5"/>
  <c r="C54" i="5"/>
  <c r="D54" i="5"/>
  <c r="E54" i="5"/>
  <c r="F54" i="5"/>
  <c r="G54" i="5"/>
  <c r="H54" i="5"/>
  <c r="I54" i="5"/>
  <c r="J54" i="5"/>
  <c r="K54" i="5"/>
  <c r="L54" i="5"/>
  <c r="A42" i="5"/>
  <c r="B42" i="5"/>
  <c r="C42" i="5"/>
  <c r="D42" i="5"/>
  <c r="E42" i="5"/>
  <c r="F42" i="5"/>
  <c r="G42" i="5"/>
  <c r="H42" i="5"/>
  <c r="I42" i="5"/>
  <c r="J42" i="5"/>
  <c r="K42" i="5"/>
  <c r="L42" i="5"/>
  <c r="A43" i="5"/>
  <c r="B43" i="5"/>
  <c r="C43" i="5"/>
  <c r="D43" i="5"/>
  <c r="E43" i="5"/>
  <c r="F43" i="5"/>
  <c r="G43" i="5"/>
  <c r="H43" i="5"/>
  <c r="I43" i="5"/>
  <c r="J43" i="5"/>
  <c r="K43" i="5"/>
  <c r="L43" i="5"/>
  <c r="A44" i="5"/>
  <c r="B44" i="5"/>
  <c r="C44" i="5"/>
  <c r="D44" i="5"/>
  <c r="E44" i="5"/>
  <c r="F44" i="5"/>
  <c r="G44" i="5"/>
  <c r="H44" i="5"/>
  <c r="I44" i="5"/>
  <c r="J44" i="5"/>
  <c r="K44" i="5"/>
  <c r="L44" i="5"/>
  <c r="A45" i="5"/>
  <c r="B45" i="5"/>
  <c r="C45" i="5"/>
  <c r="D45" i="5"/>
  <c r="E45" i="5"/>
  <c r="F45" i="5"/>
  <c r="G45" i="5"/>
  <c r="H45" i="5"/>
  <c r="I45" i="5"/>
  <c r="J45" i="5"/>
  <c r="K45" i="5"/>
  <c r="L45" i="5"/>
  <c r="A41" i="5"/>
  <c r="B41" i="5"/>
  <c r="C41" i="5"/>
  <c r="D41" i="5"/>
  <c r="E41" i="5"/>
  <c r="F41" i="5"/>
  <c r="G41" i="5"/>
  <c r="H41" i="5"/>
  <c r="I41" i="5"/>
  <c r="J41" i="5"/>
  <c r="K41" i="5"/>
  <c r="L41" i="5"/>
  <c r="A38" i="5"/>
  <c r="B38" i="5"/>
  <c r="C38" i="5"/>
  <c r="D38" i="5"/>
  <c r="E38" i="5"/>
  <c r="F38" i="5"/>
  <c r="G38" i="5"/>
  <c r="H38" i="5"/>
  <c r="I38" i="5"/>
  <c r="J38" i="5"/>
  <c r="K38" i="5"/>
  <c r="L38" i="5"/>
  <c r="A39" i="5"/>
  <c r="B39" i="5"/>
  <c r="C39" i="5"/>
  <c r="D39" i="5"/>
  <c r="E39" i="5"/>
  <c r="F39" i="5"/>
  <c r="G39" i="5"/>
  <c r="H39" i="5"/>
  <c r="I39" i="5"/>
  <c r="J39" i="5"/>
  <c r="K39" i="5"/>
  <c r="L39" i="5"/>
  <c r="A35" i="5"/>
  <c r="B35" i="5"/>
  <c r="C35" i="5"/>
  <c r="D35" i="5"/>
  <c r="E35" i="5"/>
  <c r="F35" i="5"/>
  <c r="G35" i="5"/>
  <c r="H35" i="5"/>
  <c r="I35" i="5"/>
  <c r="J35" i="5"/>
  <c r="K35" i="5"/>
  <c r="L35" i="5"/>
  <c r="A37" i="5"/>
  <c r="B37" i="5"/>
  <c r="C37" i="5"/>
  <c r="D37" i="5"/>
  <c r="E37" i="5"/>
  <c r="F37" i="5"/>
  <c r="G37" i="5"/>
  <c r="H37" i="5"/>
  <c r="I37" i="5"/>
  <c r="J37" i="5"/>
  <c r="K37" i="5"/>
  <c r="L37" i="5"/>
  <c r="A33" i="5"/>
  <c r="B33" i="5"/>
  <c r="C33" i="5"/>
  <c r="D33" i="5"/>
  <c r="E33" i="5"/>
  <c r="F33" i="5"/>
  <c r="G33" i="5"/>
  <c r="H33" i="5"/>
  <c r="I33" i="5"/>
  <c r="J33" i="5"/>
  <c r="K33" i="5"/>
  <c r="L33" i="5"/>
  <c r="A34" i="5"/>
  <c r="B34" i="5"/>
  <c r="C34" i="5"/>
  <c r="D34" i="5"/>
  <c r="E34" i="5"/>
  <c r="F34" i="5"/>
  <c r="G34" i="5"/>
  <c r="H34" i="5"/>
  <c r="I34" i="5"/>
  <c r="J34" i="5"/>
  <c r="K34" i="5"/>
  <c r="L34" i="5"/>
  <c r="A31" i="5"/>
  <c r="B31" i="5"/>
  <c r="C31" i="5"/>
  <c r="D31" i="5"/>
  <c r="E31" i="5"/>
  <c r="F31" i="5"/>
  <c r="G31" i="5"/>
  <c r="H31" i="5"/>
  <c r="I31" i="5"/>
  <c r="J31" i="5"/>
  <c r="K31" i="5"/>
  <c r="L31" i="5"/>
  <c r="A32" i="5"/>
  <c r="B32" i="5"/>
  <c r="C32" i="5"/>
  <c r="D32" i="5"/>
  <c r="E32" i="5"/>
  <c r="F32" i="5"/>
  <c r="G32" i="5"/>
  <c r="H32" i="5"/>
  <c r="I32" i="5"/>
  <c r="J32" i="5"/>
  <c r="K32" i="5"/>
  <c r="L32" i="5"/>
  <c r="A30" i="5"/>
  <c r="B30" i="5"/>
  <c r="C30" i="5"/>
  <c r="D30" i="5"/>
  <c r="E30" i="5"/>
  <c r="F30" i="5"/>
  <c r="G30" i="5"/>
  <c r="H30" i="5"/>
  <c r="I30" i="5"/>
  <c r="J30" i="5"/>
  <c r="K30" i="5"/>
  <c r="L30" i="5"/>
  <c r="A26" i="5"/>
  <c r="B26" i="5"/>
  <c r="C26" i="5"/>
  <c r="D26" i="5"/>
  <c r="E26" i="5"/>
  <c r="F26" i="5"/>
  <c r="G26" i="5"/>
  <c r="H26" i="5"/>
  <c r="I26" i="5"/>
  <c r="J26" i="5"/>
  <c r="K26" i="5"/>
  <c r="L26" i="5"/>
  <c r="A27" i="5"/>
  <c r="B27" i="5"/>
  <c r="C27" i="5"/>
  <c r="D27" i="5"/>
  <c r="E27" i="5"/>
  <c r="F27" i="5"/>
  <c r="G27" i="5"/>
  <c r="H27" i="5"/>
  <c r="I27" i="5"/>
  <c r="J27" i="5"/>
  <c r="K27" i="5"/>
  <c r="L27" i="5"/>
  <c r="A28" i="5"/>
  <c r="B28" i="5"/>
  <c r="C28" i="5"/>
  <c r="D28" i="5"/>
  <c r="E28" i="5"/>
  <c r="F28" i="5"/>
  <c r="G28" i="5"/>
  <c r="H28" i="5"/>
  <c r="I28" i="5"/>
  <c r="J28" i="5"/>
  <c r="K28" i="5"/>
  <c r="L28" i="5"/>
  <c r="A29" i="5"/>
  <c r="B29" i="5"/>
  <c r="C29" i="5"/>
  <c r="D29" i="5"/>
  <c r="E29" i="5"/>
  <c r="F29" i="5"/>
  <c r="G29" i="5"/>
  <c r="H29" i="5"/>
  <c r="I29" i="5"/>
  <c r="J29" i="5"/>
  <c r="K29" i="5"/>
  <c r="L29" i="5"/>
  <c r="A24" i="5"/>
  <c r="B24" i="5"/>
  <c r="C24" i="5"/>
  <c r="D24" i="5"/>
  <c r="E24" i="5"/>
  <c r="F24" i="5"/>
  <c r="G24" i="5"/>
  <c r="H24" i="5"/>
  <c r="I24" i="5"/>
  <c r="J24" i="5"/>
  <c r="K24" i="5"/>
  <c r="L24" i="5"/>
  <c r="A25" i="5"/>
  <c r="B25" i="5"/>
  <c r="C25" i="5"/>
  <c r="D25" i="5"/>
  <c r="E25" i="5"/>
  <c r="F25" i="5"/>
  <c r="G25" i="5"/>
  <c r="H25" i="5"/>
  <c r="I25" i="5"/>
  <c r="J25" i="5"/>
  <c r="K25" i="5"/>
  <c r="L25" i="5"/>
  <c r="A22" i="5"/>
  <c r="B22" i="5"/>
  <c r="C22" i="5"/>
  <c r="D22" i="5"/>
  <c r="E22" i="5"/>
  <c r="F22" i="5"/>
  <c r="G22" i="5"/>
  <c r="H22" i="5"/>
  <c r="I22" i="5"/>
  <c r="J22" i="5"/>
  <c r="K22" i="5"/>
  <c r="L22" i="5"/>
  <c r="A23" i="5"/>
  <c r="B23" i="5"/>
  <c r="C23" i="5"/>
  <c r="D23" i="5"/>
  <c r="E23" i="5"/>
  <c r="F23" i="5"/>
  <c r="G23" i="5"/>
  <c r="H23" i="5"/>
  <c r="I23" i="5"/>
  <c r="J23" i="5"/>
  <c r="K23" i="5"/>
  <c r="L23" i="5"/>
  <c r="A21" i="5"/>
  <c r="B21" i="5"/>
  <c r="C21" i="5"/>
  <c r="D21" i="5"/>
  <c r="E21" i="5"/>
  <c r="F21" i="5"/>
  <c r="G21" i="5"/>
  <c r="H21" i="5"/>
  <c r="I21" i="5"/>
  <c r="J21" i="5"/>
  <c r="K21" i="5"/>
  <c r="L21" i="5"/>
  <c r="L7" i="5"/>
  <c r="K7" i="5"/>
  <c r="J7" i="5"/>
  <c r="I7" i="5"/>
  <c r="H7" i="5"/>
  <c r="G7" i="5"/>
  <c r="F7" i="5"/>
  <c r="E7" i="5"/>
  <c r="D7" i="5"/>
  <c r="C7" i="5"/>
  <c r="B7" i="5"/>
  <c r="A7" i="5"/>
  <c r="E14" i="1"/>
  <c r="K99" i="13"/>
  <c r="H99" i="13"/>
  <c r="G99" i="13"/>
  <c r="F99" i="13"/>
  <c r="N99" i="13" s="1"/>
  <c r="E99" i="13"/>
  <c r="D99" i="13"/>
  <c r="K98" i="13"/>
  <c r="H98" i="13"/>
  <c r="G98" i="13"/>
  <c r="F98" i="13"/>
  <c r="N98" i="13" s="1"/>
  <c r="E98" i="13"/>
  <c r="D98" i="13"/>
  <c r="K97" i="13"/>
  <c r="H97" i="13"/>
  <c r="G97" i="13"/>
  <c r="F97" i="13"/>
  <c r="N97" i="13" s="1"/>
  <c r="E97" i="13"/>
  <c r="D97" i="13"/>
  <c r="K96" i="13"/>
  <c r="H96" i="13"/>
  <c r="G96" i="13"/>
  <c r="F96" i="13"/>
  <c r="N96" i="13" s="1"/>
  <c r="E96" i="13"/>
  <c r="D96" i="13"/>
  <c r="K95" i="13"/>
  <c r="H95" i="13"/>
  <c r="G95" i="13"/>
  <c r="F95" i="13"/>
  <c r="N95" i="13" s="1"/>
  <c r="E95" i="13"/>
  <c r="D95" i="13"/>
  <c r="K94" i="13"/>
  <c r="H94" i="13"/>
  <c r="G94" i="13"/>
  <c r="F94" i="13"/>
  <c r="N94" i="13" s="1"/>
  <c r="E94" i="13"/>
  <c r="D94" i="13"/>
  <c r="K93" i="13"/>
  <c r="H93" i="13"/>
  <c r="G93" i="13"/>
  <c r="F93" i="13"/>
  <c r="N93" i="13" s="1"/>
  <c r="E93" i="13"/>
  <c r="D93" i="13"/>
  <c r="B93" i="13"/>
  <c r="B94" i="13" s="1"/>
  <c r="B95" i="13" s="1"/>
  <c r="B96" i="13" s="1"/>
  <c r="B97" i="13" s="1"/>
  <c r="B98" i="13" s="1"/>
  <c r="B99" i="13" s="1"/>
  <c r="O92" i="13"/>
  <c r="K92" i="13"/>
  <c r="H92" i="13"/>
  <c r="G92" i="13"/>
  <c r="F92" i="13"/>
  <c r="N92" i="13" s="1"/>
  <c r="E92" i="13"/>
  <c r="D92" i="13"/>
  <c r="K90" i="13"/>
  <c r="H90" i="13"/>
  <c r="G90" i="13"/>
  <c r="F90" i="13"/>
  <c r="N90" i="13" s="1"/>
  <c r="E90" i="13"/>
  <c r="D90" i="13"/>
  <c r="K89" i="13"/>
  <c r="K88" i="13"/>
  <c r="H89" i="13"/>
  <c r="G89" i="13"/>
  <c r="F89" i="13"/>
  <c r="N89" i="13" s="1"/>
  <c r="E89" i="13"/>
  <c r="D89" i="13"/>
  <c r="K87" i="13"/>
  <c r="H88" i="13"/>
  <c r="G88" i="13"/>
  <c r="F88" i="13"/>
  <c r="N88" i="13" s="1"/>
  <c r="E88" i="13"/>
  <c r="D88" i="13"/>
  <c r="H87" i="13"/>
  <c r="G87" i="13"/>
  <c r="F87" i="13"/>
  <c r="N87" i="13" s="1"/>
  <c r="E87" i="13"/>
  <c r="D87" i="13"/>
  <c r="K85" i="13"/>
  <c r="H85" i="13"/>
  <c r="G85" i="13"/>
  <c r="F85" i="13"/>
  <c r="N85" i="13" s="1"/>
  <c r="E85" i="13"/>
  <c r="D85" i="13"/>
  <c r="K84" i="13"/>
  <c r="H84" i="13"/>
  <c r="G84" i="13"/>
  <c r="F84" i="13"/>
  <c r="N84" i="13" s="1"/>
  <c r="E84" i="13"/>
  <c r="D84" i="13"/>
  <c r="B84" i="13"/>
  <c r="B85" i="13" s="1"/>
  <c r="B86" i="13" s="1"/>
  <c r="B87" i="13" s="1"/>
  <c r="B88" i="13" s="1"/>
  <c r="B89" i="13" s="1"/>
  <c r="B90" i="13" s="1"/>
  <c r="O83" i="13"/>
  <c r="O82" i="13" s="1"/>
  <c r="K83" i="13"/>
  <c r="H83" i="13"/>
  <c r="G83" i="13"/>
  <c r="F83" i="13"/>
  <c r="E83" i="13"/>
  <c r="D83" i="13"/>
  <c r="O81" i="13"/>
  <c r="K81" i="13"/>
  <c r="H81" i="13"/>
  <c r="G81" i="13"/>
  <c r="F81" i="13"/>
  <c r="N81" i="13" s="1"/>
  <c r="E81" i="13"/>
  <c r="D81" i="13"/>
  <c r="O80" i="13"/>
  <c r="K80" i="13"/>
  <c r="H80" i="13"/>
  <c r="G80" i="13"/>
  <c r="F80" i="13"/>
  <c r="N80" i="13" s="1"/>
  <c r="E80" i="13"/>
  <c r="D80" i="13"/>
  <c r="O79" i="13"/>
  <c r="K79" i="13"/>
  <c r="H79" i="13"/>
  <c r="G79" i="13"/>
  <c r="F79" i="13"/>
  <c r="N79" i="13" s="1"/>
  <c r="E79" i="13"/>
  <c r="D79" i="13"/>
  <c r="O78" i="13"/>
  <c r="K78" i="13"/>
  <c r="H78" i="13"/>
  <c r="G78" i="13"/>
  <c r="F78" i="13"/>
  <c r="N78" i="13" s="1"/>
  <c r="E78" i="13"/>
  <c r="D78" i="13"/>
  <c r="O77" i="13"/>
  <c r="K77" i="13"/>
  <c r="H77" i="13"/>
  <c r="G77" i="13"/>
  <c r="F77" i="13"/>
  <c r="N77" i="13" s="1"/>
  <c r="E77" i="13"/>
  <c r="D77" i="13"/>
  <c r="O76" i="13"/>
  <c r="K76" i="13"/>
  <c r="H76" i="13"/>
  <c r="G76" i="13"/>
  <c r="F76" i="13"/>
  <c r="N76" i="13" s="1"/>
  <c r="E76" i="13"/>
  <c r="D76" i="13"/>
  <c r="O75" i="13"/>
  <c r="K75" i="13"/>
  <c r="H75" i="13"/>
  <c r="G75" i="13"/>
  <c r="F75" i="13"/>
  <c r="N75" i="13" s="1"/>
  <c r="E75" i="13"/>
  <c r="D75" i="13"/>
  <c r="B75" i="13"/>
  <c r="B76" i="13" s="1"/>
  <c r="B77" i="13" s="1"/>
  <c r="B78" i="13" s="1"/>
  <c r="B79" i="13" s="1"/>
  <c r="B80" i="13" s="1"/>
  <c r="B81" i="13" s="1"/>
  <c r="O74" i="13"/>
  <c r="K74" i="13"/>
  <c r="H74" i="13"/>
  <c r="G74" i="13"/>
  <c r="F74" i="13"/>
  <c r="N74" i="13" s="1"/>
  <c r="E74" i="13"/>
  <c r="D74" i="13"/>
  <c r="O72" i="13"/>
  <c r="K72" i="13"/>
  <c r="H72" i="13"/>
  <c r="G72" i="13"/>
  <c r="F72" i="13"/>
  <c r="N72" i="13" s="1"/>
  <c r="E72" i="13"/>
  <c r="D72" i="13"/>
  <c r="O71" i="13"/>
  <c r="K71" i="13"/>
  <c r="H71" i="13"/>
  <c r="G71" i="13"/>
  <c r="F71" i="13"/>
  <c r="N71" i="13" s="1"/>
  <c r="E71" i="13"/>
  <c r="D71" i="13"/>
  <c r="O70" i="13"/>
  <c r="K70" i="13"/>
  <c r="H70" i="13"/>
  <c r="G70" i="13"/>
  <c r="F70" i="13"/>
  <c r="N70" i="13" s="1"/>
  <c r="E70" i="13"/>
  <c r="D70" i="13"/>
  <c r="O69" i="13"/>
  <c r="K69" i="13"/>
  <c r="H69" i="13"/>
  <c r="G69" i="13"/>
  <c r="F69" i="13"/>
  <c r="N69" i="13" s="1"/>
  <c r="E69" i="13"/>
  <c r="D69" i="13"/>
  <c r="O68" i="13"/>
  <c r="K68" i="13"/>
  <c r="H68" i="13"/>
  <c r="G68" i="13"/>
  <c r="F68" i="13"/>
  <c r="N68" i="13" s="1"/>
  <c r="E68" i="13"/>
  <c r="D68" i="13"/>
  <c r="O67" i="13"/>
  <c r="K67" i="13"/>
  <c r="H67" i="13"/>
  <c r="G67" i="13"/>
  <c r="F67" i="13"/>
  <c r="N67" i="13" s="1"/>
  <c r="E67" i="13"/>
  <c r="D67" i="13"/>
  <c r="O66" i="13"/>
  <c r="K66" i="13"/>
  <c r="H66" i="13"/>
  <c r="G66" i="13"/>
  <c r="F66" i="13"/>
  <c r="N66" i="13" s="1"/>
  <c r="E66" i="13"/>
  <c r="D66" i="13"/>
  <c r="B66" i="13"/>
  <c r="B67" i="13" s="1"/>
  <c r="B68" i="13" s="1"/>
  <c r="B69" i="13" s="1"/>
  <c r="B70" i="13" s="1"/>
  <c r="B71" i="13" s="1"/>
  <c r="B72" i="13" s="1"/>
  <c r="O65" i="13"/>
  <c r="K65" i="13"/>
  <c r="H65" i="13"/>
  <c r="G65" i="13"/>
  <c r="F65" i="13"/>
  <c r="N65" i="13" s="1"/>
  <c r="E65" i="13"/>
  <c r="D65" i="13"/>
  <c r="O63" i="13"/>
  <c r="K63" i="13"/>
  <c r="H63" i="13"/>
  <c r="G63" i="13"/>
  <c r="F63" i="13"/>
  <c r="N63" i="13" s="1"/>
  <c r="E63" i="13"/>
  <c r="D63" i="13"/>
  <c r="O62" i="13"/>
  <c r="K62" i="13"/>
  <c r="H62" i="13"/>
  <c r="G62" i="13"/>
  <c r="F62" i="13"/>
  <c r="N62" i="13" s="1"/>
  <c r="E62" i="13"/>
  <c r="D62" i="13"/>
  <c r="O61" i="13"/>
  <c r="K61" i="13"/>
  <c r="H61" i="13"/>
  <c r="G61" i="13"/>
  <c r="F61" i="13"/>
  <c r="N61" i="13" s="1"/>
  <c r="E61" i="13"/>
  <c r="D61" i="13"/>
  <c r="O60" i="13"/>
  <c r="K60" i="13"/>
  <c r="H60" i="13"/>
  <c r="G60" i="13"/>
  <c r="F60" i="13"/>
  <c r="N60" i="13" s="1"/>
  <c r="E60" i="13"/>
  <c r="D60" i="13"/>
  <c r="O59" i="13"/>
  <c r="K59" i="13"/>
  <c r="H59" i="13"/>
  <c r="G59" i="13"/>
  <c r="F59" i="13"/>
  <c r="N59" i="13" s="1"/>
  <c r="E59" i="13"/>
  <c r="D59" i="13"/>
  <c r="O58" i="13"/>
  <c r="K58" i="13"/>
  <c r="H58" i="13"/>
  <c r="G58" i="13"/>
  <c r="F58" i="13"/>
  <c r="N58" i="13" s="1"/>
  <c r="E58" i="13"/>
  <c r="D58" i="13"/>
  <c r="O57" i="13"/>
  <c r="K57" i="13"/>
  <c r="H57" i="13"/>
  <c r="G57" i="13"/>
  <c r="F57" i="13"/>
  <c r="N57" i="13" s="1"/>
  <c r="E57" i="13"/>
  <c r="D57" i="13"/>
  <c r="B57" i="13"/>
  <c r="B58" i="13" s="1"/>
  <c r="B59" i="13" s="1"/>
  <c r="B60" i="13" s="1"/>
  <c r="B61" i="13" s="1"/>
  <c r="B62" i="13" s="1"/>
  <c r="B63" i="13" s="1"/>
  <c r="O56" i="13"/>
  <c r="K56" i="13"/>
  <c r="H56" i="13"/>
  <c r="G56" i="13"/>
  <c r="F56" i="13"/>
  <c r="N56" i="13" s="1"/>
  <c r="E56" i="13"/>
  <c r="D56" i="13"/>
  <c r="O54" i="13"/>
  <c r="K54" i="13"/>
  <c r="H54" i="13"/>
  <c r="G54" i="13"/>
  <c r="F54" i="13"/>
  <c r="N54" i="13" s="1"/>
  <c r="E54" i="13"/>
  <c r="D54" i="13"/>
  <c r="O53" i="13"/>
  <c r="K53" i="13"/>
  <c r="H53" i="13"/>
  <c r="G53" i="13"/>
  <c r="F53" i="13"/>
  <c r="N53" i="13" s="1"/>
  <c r="E53" i="13"/>
  <c r="D53" i="13"/>
  <c r="O52" i="13"/>
  <c r="K52" i="13"/>
  <c r="H52" i="13"/>
  <c r="G52" i="13"/>
  <c r="F52" i="13"/>
  <c r="N52" i="13" s="1"/>
  <c r="E52" i="13"/>
  <c r="D52" i="13"/>
  <c r="O51" i="13"/>
  <c r="K51" i="13"/>
  <c r="H51" i="13"/>
  <c r="G51" i="13"/>
  <c r="F51" i="13"/>
  <c r="N51" i="13" s="1"/>
  <c r="E51" i="13"/>
  <c r="D51" i="13"/>
  <c r="O50" i="13"/>
  <c r="K50" i="13"/>
  <c r="H50" i="13"/>
  <c r="G50" i="13"/>
  <c r="F50" i="13"/>
  <c r="N50" i="13" s="1"/>
  <c r="E50" i="13"/>
  <c r="D50" i="13"/>
  <c r="O49" i="13"/>
  <c r="K49" i="13"/>
  <c r="H49" i="13"/>
  <c r="G49" i="13"/>
  <c r="F49" i="13"/>
  <c r="N49" i="13" s="1"/>
  <c r="E49" i="13"/>
  <c r="D49" i="13"/>
  <c r="O48" i="13"/>
  <c r="K48" i="13"/>
  <c r="H48" i="13"/>
  <c r="G48" i="13"/>
  <c r="F48" i="13"/>
  <c r="N48" i="13" s="1"/>
  <c r="E48" i="13"/>
  <c r="D48" i="13"/>
  <c r="B48" i="13"/>
  <c r="B49" i="13" s="1"/>
  <c r="B50" i="13" s="1"/>
  <c r="B51" i="13" s="1"/>
  <c r="B52" i="13" s="1"/>
  <c r="B53" i="13" s="1"/>
  <c r="B54" i="13" s="1"/>
  <c r="O47" i="13"/>
  <c r="K47" i="13"/>
  <c r="H47" i="13"/>
  <c r="G47" i="13"/>
  <c r="F47" i="13"/>
  <c r="N47" i="13" s="1"/>
  <c r="E47" i="13"/>
  <c r="D47" i="13"/>
  <c r="O45" i="13"/>
  <c r="K45" i="13"/>
  <c r="H45" i="13"/>
  <c r="G45" i="13"/>
  <c r="F45" i="13"/>
  <c r="N45" i="13" s="1"/>
  <c r="E45" i="13"/>
  <c r="D45" i="13"/>
  <c r="O44" i="13"/>
  <c r="K44" i="13"/>
  <c r="H44" i="13"/>
  <c r="G44" i="13"/>
  <c r="F44" i="13"/>
  <c r="N44" i="13" s="1"/>
  <c r="E44" i="13"/>
  <c r="D44" i="13"/>
  <c r="O43" i="13"/>
  <c r="K43" i="13"/>
  <c r="H43" i="13"/>
  <c r="G43" i="13"/>
  <c r="F43" i="13"/>
  <c r="N43" i="13" s="1"/>
  <c r="E43" i="13"/>
  <c r="D43" i="13"/>
  <c r="O42" i="13"/>
  <c r="K42" i="13"/>
  <c r="H42" i="13"/>
  <c r="G42" i="13"/>
  <c r="F42" i="13"/>
  <c r="N42" i="13" s="1"/>
  <c r="E42" i="13"/>
  <c r="D42" i="13"/>
  <c r="O41" i="13"/>
  <c r="K41" i="13"/>
  <c r="H41" i="13"/>
  <c r="G41" i="13"/>
  <c r="F41" i="13"/>
  <c r="N41" i="13" s="1"/>
  <c r="E41" i="13"/>
  <c r="D41" i="13"/>
  <c r="O40" i="13"/>
  <c r="K40" i="13"/>
  <c r="H40" i="13"/>
  <c r="G40" i="13"/>
  <c r="F40" i="13"/>
  <c r="N40" i="13" s="1"/>
  <c r="E40" i="13"/>
  <c r="D40" i="13"/>
  <c r="O39" i="13"/>
  <c r="K39" i="13"/>
  <c r="H39" i="13"/>
  <c r="G39" i="13"/>
  <c r="F39" i="13"/>
  <c r="N39" i="13" s="1"/>
  <c r="E39" i="13"/>
  <c r="D39" i="13"/>
  <c r="B39" i="13"/>
  <c r="B40" i="13" s="1"/>
  <c r="B41" i="13" s="1"/>
  <c r="B42" i="13" s="1"/>
  <c r="B43" i="13" s="1"/>
  <c r="B44" i="13" s="1"/>
  <c r="B45" i="13" s="1"/>
  <c r="O38" i="13"/>
  <c r="K38" i="13"/>
  <c r="H38" i="13"/>
  <c r="G38" i="13"/>
  <c r="F38" i="13"/>
  <c r="N38" i="13" s="1"/>
  <c r="E38" i="13"/>
  <c r="D38" i="13"/>
  <c r="G37" i="13"/>
  <c r="G55" i="13" s="1"/>
  <c r="G73" i="13" s="1"/>
  <c r="G91" i="13" s="1"/>
  <c r="O36" i="13"/>
  <c r="K36" i="13"/>
  <c r="H36" i="13"/>
  <c r="G36" i="13"/>
  <c r="F36" i="13"/>
  <c r="N36" i="13" s="1"/>
  <c r="E36" i="13"/>
  <c r="D36" i="13"/>
  <c r="O35" i="13"/>
  <c r="K35" i="13"/>
  <c r="H35" i="13"/>
  <c r="G35" i="13"/>
  <c r="F35" i="13"/>
  <c r="N35" i="13" s="1"/>
  <c r="E35" i="13"/>
  <c r="D35" i="13"/>
  <c r="O32" i="13"/>
  <c r="K32" i="13"/>
  <c r="H32" i="13"/>
  <c r="G32" i="13"/>
  <c r="F32" i="13"/>
  <c r="N32" i="13" s="1"/>
  <c r="E32" i="13"/>
  <c r="D32" i="13"/>
  <c r="O34" i="13"/>
  <c r="K34" i="13"/>
  <c r="H34" i="13"/>
  <c r="G34" i="13"/>
  <c r="F34" i="13"/>
  <c r="N34" i="13" s="1"/>
  <c r="E34" i="13"/>
  <c r="D34" i="13"/>
  <c r="O33" i="13"/>
  <c r="K33" i="13"/>
  <c r="H33" i="13"/>
  <c r="G33" i="13"/>
  <c r="F33" i="13"/>
  <c r="N33" i="13" s="1"/>
  <c r="E33" i="13"/>
  <c r="D33" i="13"/>
  <c r="O31" i="13"/>
  <c r="K31" i="13"/>
  <c r="H31" i="13"/>
  <c r="G31" i="13"/>
  <c r="F31" i="13"/>
  <c r="N31" i="13" s="1"/>
  <c r="E31" i="13"/>
  <c r="D31" i="13"/>
  <c r="O30" i="13"/>
  <c r="K30" i="13"/>
  <c r="H30" i="13"/>
  <c r="G30" i="13"/>
  <c r="F30" i="13"/>
  <c r="N30" i="13" s="1"/>
  <c r="E30" i="13"/>
  <c r="D30" i="13"/>
  <c r="B30" i="13"/>
  <c r="B31" i="13" s="1"/>
  <c r="B32" i="13" s="1"/>
  <c r="B33" i="13" s="1"/>
  <c r="B34" i="13" s="1"/>
  <c r="B35" i="13" s="1"/>
  <c r="B36" i="13" s="1"/>
  <c r="O29" i="13"/>
  <c r="K29" i="13"/>
  <c r="H29" i="13"/>
  <c r="G29" i="13"/>
  <c r="F29" i="13"/>
  <c r="N29" i="13" s="1"/>
  <c r="E29" i="13"/>
  <c r="D29" i="13"/>
  <c r="G28" i="13"/>
  <c r="G46" i="13" s="1"/>
  <c r="G64" i="13" s="1"/>
  <c r="G82" i="13" s="1"/>
  <c r="O27" i="13"/>
  <c r="K27" i="13"/>
  <c r="H27" i="13"/>
  <c r="G27" i="13"/>
  <c r="F27" i="13"/>
  <c r="N27" i="13" s="1"/>
  <c r="E27" i="13"/>
  <c r="D27" i="13"/>
  <c r="O26" i="13"/>
  <c r="K26" i="13"/>
  <c r="H26" i="13"/>
  <c r="G26" i="13"/>
  <c r="F26" i="13"/>
  <c r="N26" i="13" s="1"/>
  <c r="E26" i="13"/>
  <c r="D26" i="13"/>
  <c r="O25" i="13"/>
  <c r="K25" i="13"/>
  <c r="H25" i="13"/>
  <c r="G25" i="13"/>
  <c r="F25" i="13"/>
  <c r="N25" i="13" s="1"/>
  <c r="E25" i="13"/>
  <c r="D25" i="13"/>
  <c r="O24" i="13"/>
  <c r="K24" i="13"/>
  <c r="H24" i="13"/>
  <c r="G24" i="13"/>
  <c r="F24" i="13"/>
  <c r="N24" i="13" s="1"/>
  <c r="E24" i="13"/>
  <c r="D24" i="13"/>
  <c r="O23" i="13"/>
  <c r="K23" i="13"/>
  <c r="H23" i="13"/>
  <c r="G23" i="13"/>
  <c r="F23" i="13"/>
  <c r="N23" i="13" s="1"/>
  <c r="E23" i="13"/>
  <c r="D23" i="13"/>
  <c r="O22" i="13"/>
  <c r="K22" i="13"/>
  <c r="H22" i="13"/>
  <c r="G22" i="13"/>
  <c r="F22" i="13"/>
  <c r="N22" i="13" s="1"/>
  <c r="E22" i="13"/>
  <c r="D22" i="13"/>
  <c r="O21" i="13"/>
  <c r="K21" i="13"/>
  <c r="H21" i="13"/>
  <c r="G21" i="13"/>
  <c r="F21" i="13"/>
  <c r="N21" i="13" s="1"/>
  <c r="E21" i="13"/>
  <c r="D21" i="13"/>
  <c r="B21" i="13"/>
  <c r="B22" i="13" s="1"/>
  <c r="B23" i="13" s="1"/>
  <c r="B24" i="13" s="1"/>
  <c r="B25" i="13" s="1"/>
  <c r="B26" i="13" s="1"/>
  <c r="B27" i="13" s="1"/>
  <c r="O20" i="13"/>
  <c r="K20" i="13"/>
  <c r="H20" i="13"/>
  <c r="G20" i="13"/>
  <c r="F20" i="13"/>
  <c r="E20" i="13"/>
  <c r="D20" i="13"/>
  <c r="E19" i="13"/>
  <c r="E28" i="13" s="1"/>
  <c r="E37" i="13" s="1"/>
  <c r="E46" i="13" s="1"/>
  <c r="E55" i="13" s="1"/>
  <c r="E64" i="13" s="1"/>
  <c r="E73" i="13" s="1"/>
  <c r="E82" i="13" s="1"/>
  <c r="E91" i="13" s="1"/>
  <c r="D19" i="13"/>
  <c r="D28" i="13" s="1"/>
  <c r="D37" i="13" s="1"/>
  <c r="D46" i="13" s="1"/>
  <c r="D55" i="13" s="1"/>
  <c r="D64" i="13" s="1"/>
  <c r="D73" i="13" s="1"/>
  <c r="D82" i="13" s="1"/>
  <c r="D91" i="13" s="1"/>
  <c r="C19" i="13"/>
  <c r="C28" i="13" s="1"/>
  <c r="C37" i="13" s="1"/>
  <c r="C46" i="13" s="1"/>
  <c r="C55" i="13" s="1"/>
  <c r="C64" i="13" s="1"/>
  <c r="C73" i="13" s="1"/>
  <c r="C82" i="13" s="1"/>
  <c r="C91" i="13" s="1"/>
  <c r="O18" i="13"/>
  <c r="K18" i="13"/>
  <c r="H18" i="13"/>
  <c r="G18" i="13"/>
  <c r="F18" i="13"/>
  <c r="N18" i="13" s="1"/>
  <c r="E18" i="13"/>
  <c r="D18" i="13"/>
  <c r="O17" i="13"/>
  <c r="K17" i="13"/>
  <c r="H17" i="13"/>
  <c r="G17" i="13"/>
  <c r="F17" i="13"/>
  <c r="N17" i="13" s="1"/>
  <c r="E17" i="13"/>
  <c r="D17" i="13"/>
  <c r="O16" i="13"/>
  <c r="K16" i="13"/>
  <c r="H16" i="13"/>
  <c r="G16" i="13"/>
  <c r="F16" i="13"/>
  <c r="N16" i="13" s="1"/>
  <c r="E16" i="13"/>
  <c r="D16" i="13"/>
  <c r="O15" i="13"/>
  <c r="K15" i="13"/>
  <c r="H15" i="13"/>
  <c r="G15" i="13"/>
  <c r="F15" i="13"/>
  <c r="N15" i="13" s="1"/>
  <c r="E15" i="13"/>
  <c r="D15" i="13"/>
  <c r="O14" i="13"/>
  <c r="K14" i="13"/>
  <c r="H14" i="13"/>
  <c r="G14" i="13"/>
  <c r="F14" i="13"/>
  <c r="N14" i="13" s="1"/>
  <c r="E14" i="13"/>
  <c r="D14" i="13"/>
  <c r="O13" i="13"/>
  <c r="K13" i="13"/>
  <c r="H13" i="13"/>
  <c r="G13" i="13"/>
  <c r="F13" i="13"/>
  <c r="N13" i="13" s="1"/>
  <c r="E13" i="13"/>
  <c r="D13" i="13"/>
  <c r="O12" i="13"/>
  <c r="K12" i="13"/>
  <c r="H12" i="13"/>
  <c r="G12" i="13"/>
  <c r="F12" i="13"/>
  <c r="N12" i="13" s="1"/>
  <c r="E12" i="13"/>
  <c r="D12" i="13"/>
  <c r="B12" i="13"/>
  <c r="B13" i="13" s="1"/>
  <c r="B14" i="13" s="1"/>
  <c r="B15" i="13" s="1"/>
  <c r="B16" i="13" s="1"/>
  <c r="B17" i="13" s="1"/>
  <c r="B18" i="13" s="1"/>
  <c r="O11" i="13"/>
  <c r="K11" i="13"/>
  <c r="H11" i="13"/>
  <c r="G11" i="13"/>
  <c r="F11" i="13"/>
  <c r="N11" i="13" s="1"/>
  <c r="E11" i="13"/>
  <c r="D11" i="13"/>
  <c r="N83" i="13" l="1"/>
  <c r="N82" i="13" s="1"/>
  <c r="I4" i="13"/>
  <c r="H10" i="13"/>
  <c r="H19" i="13" s="1"/>
  <c r="H28" i="13" s="1"/>
  <c r="H37" i="13" s="1"/>
  <c r="H46" i="13" s="1"/>
  <c r="H55" i="13" s="1"/>
  <c r="H64" i="13" s="1"/>
  <c r="H73" i="13" s="1"/>
  <c r="H82" i="13" s="1"/>
  <c r="H91" i="13" s="1"/>
  <c r="O10" i="13"/>
  <c r="K10" i="13" s="1"/>
  <c r="N91" i="13"/>
  <c r="N73" i="13"/>
  <c r="N55" i="13"/>
  <c r="F10" i="13"/>
  <c r="N37" i="13"/>
  <c r="O37" i="13"/>
  <c r="K37" i="13" s="1"/>
  <c r="N64" i="13"/>
  <c r="O64" i="13"/>
  <c r="K64" i="13" s="1"/>
  <c r="F19" i="13"/>
  <c r="O19" i="13"/>
  <c r="K19" i="13" s="1"/>
  <c r="F73" i="13"/>
  <c r="F91" i="13"/>
  <c r="O28" i="13"/>
  <c r="K28" i="13" s="1"/>
  <c r="O55" i="13"/>
  <c r="K55" i="13" s="1"/>
  <c r="O73" i="13"/>
  <c r="K73" i="13" s="1"/>
  <c r="O91" i="13"/>
  <c r="K91" i="13" s="1"/>
  <c r="N10" i="13"/>
  <c r="N46" i="13"/>
  <c r="O46" i="13"/>
  <c r="K46" i="13" s="1"/>
  <c r="F64" i="13"/>
  <c r="F82" i="13"/>
  <c r="N28" i="13"/>
  <c r="N20" i="13"/>
  <c r="N19" i="13" s="1"/>
  <c r="F28" i="13"/>
  <c r="F37" i="13"/>
  <c r="F46" i="13"/>
  <c r="F55" i="13"/>
  <c r="K82" i="13" l="1"/>
  <c r="I5" i="13"/>
  <c r="N9" i="13"/>
  <c r="O9" i="13"/>
  <c r="N99" i="12"/>
  <c r="N98" i="12"/>
  <c r="N97" i="12"/>
  <c r="N96" i="12"/>
  <c r="N95" i="12"/>
  <c r="N94" i="12"/>
  <c r="N93" i="12"/>
  <c r="N92" i="12"/>
  <c r="N90" i="12"/>
  <c r="N89" i="12"/>
  <c r="N88" i="12"/>
  <c r="N87" i="12"/>
  <c r="N86" i="12"/>
  <c r="N85" i="12"/>
  <c r="N84" i="12"/>
  <c r="N83" i="12"/>
  <c r="N81" i="12"/>
  <c r="N80" i="12"/>
  <c r="N79" i="12"/>
  <c r="N78" i="12"/>
  <c r="N77" i="12"/>
  <c r="N76" i="12"/>
  <c r="N75" i="12"/>
  <c r="N74" i="12"/>
  <c r="N65" i="12"/>
  <c r="N64" i="12" s="1"/>
  <c r="N63" i="12"/>
  <c r="N62" i="12"/>
  <c r="N61" i="12"/>
  <c r="N60" i="12"/>
  <c r="N59" i="12"/>
  <c r="N58" i="12"/>
  <c r="N57" i="12"/>
  <c r="N56" i="12"/>
  <c r="N54" i="12"/>
  <c r="N53" i="12"/>
  <c r="N52" i="12"/>
  <c r="N51" i="12"/>
  <c r="N50" i="12"/>
  <c r="N49" i="12"/>
  <c r="N48" i="12"/>
  <c r="N47" i="12"/>
  <c r="N45" i="12"/>
  <c r="N44" i="12"/>
  <c r="N43" i="12"/>
  <c r="N42" i="12"/>
  <c r="N41" i="12"/>
  <c r="N40" i="12"/>
  <c r="N39" i="12"/>
  <c r="N38" i="12"/>
  <c r="N36" i="12"/>
  <c r="N35" i="12"/>
  <c r="N34" i="12"/>
  <c r="N33" i="12"/>
  <c r="N32" i="12"/>
  <c r="N31" i="12"/>
  <c r="N30" i="12"/>
  <c r="N29" i="12"/>
  <c r="N27" i="12"/>
  <c r="N26" i="12"/>
  <c r="N25" i="12"/>
  <c r="N24" i="12"/>
  <c r="N23" i="12"/>
  <c r="N22" i="12"/>
  <c r="N21" i="12"/>
  <c r="N20" i="12"/>
  <c r="N18" i="12"/>
  <c r="N17" i="12"/>
  <c r="N16" i="12"/>
  <c r="N15" i="12"/>
  <c r="N14" i="12"/>
  <c r="N13" i="12"/>
  <c r="N12" i="12"/>
  <c r="N11" i="12"/>
  <c r="J99" i="12"/>
  <c r="G99" i="12"/>
  <c r="F99" i="12"/>
  <c r="E99" i="12"/>
  <c r="M99" i="12" s="1"/>
  <c r="D99" i="12"/>
  <c r="C99" i="12"/>
  <c r="J98" i="12"/>
  <c r="G98" i="12"/>
  <c r="F98" i="12"/>
  <c r="E98" i="12"/>
  <c r="M98" i="12" s="1"/>
  <c r="D98" i="12"/>
  <c r="C98" i="12"/>
  <c r="J97" i="12"/>
  <c r="G97" i="12"/>
  <c r="F97" i="12"/>
  <c r="E97" i="12"/>
  <c r="M97" i="12" s="1"/>
  <c r="D97" i="12"/>
  <c r="C97" i="12"/>
  <c r="J96" i="12"/>
  <c r="G96" i="12"/>
  <c r="F96" i="12"/>
  <c r="E96" i="12"/>
  <c r="M96" i="12" s="1"/>
  <c r="D96" i="12"/>
  <c r="C96" i="12"/>
  <c r="J95" i="12"/>
  <c r="G95" i="12"/>
  <c r="F95" i="12"/>
  <c r="E95" i="12"/>
  <c r="M95" i="12" s="1"/>
  <c r="D95" i="12"/>
  <c r="C95" i="12"/>
  <c r="J94" i="12"/>
  <c r="G94" i="12"/>
  <c r="F94" i="12"/>
  <c r="E94" i="12"/>
  <c r="M94" i="12" s="1"/>
  <c r="D94" i="12"/>
  <c r="C94" i="12"/>
  <c r="J93" i="12"/>
  <c r="G93" i="12"/>
  <c r="F93" i="12"/>
  <c r="E93" i="12"/>
  <c r="M93" i="12" s="1"/>
  <c r="D93" i="12"/>
  <c r="C93" i="12"/>
  <c r="A93" i="12"/>
  <c r="A94" i="12" s="1"/>
  <c r="A95" i="12" s="1"/>
  <c r="A96" i="12" s="1"/>
  <c r="A97" i="12" s="1"/>
  <c r="A98" i="12" s="1"/>
  <c r="A99" i="12" s="1"/>
  <c r="J92" i="12"/>
  <c r="G92" i="12"/>
  <c r="F92" i="12"/>
  <c r="E92" i="12"/>
  <c r="M92" i="12" s="1"/>
  <c r="D92" i="12"/>
  <c r="C92" i="12"/>
  <c r="J90" i="12"/>
  <c r="G90" i="12"/>
  <c r="F90" i="12"/>
  <c r="E90" i="12"/>
  <c r="M90" i="12" s="1"/>
  <c r="D90" i="12"/>
  <c r="C90" i="12"/>
  <c r="J89" i="12"/>
  <c r="G89" i="12"/>
  <c r="F89" i="12"/>
  <c r="E89" i="12"/>
  <c r="M89" i="12" s="1"/>
  <c r="D89" i="12"/>
  <c r="C89" i="12"/>
  <c r="J88" i="12"/>
  <c r="G88" i="12"/>
  <c r="F88" i="12"/>
  <c r="E88" i="12"/>
  <c r="M88" i="12" s="1"/>
  <c r="D88" i="12"/>
  <c r="C88" i="12"/>
  <c r="J87" i="12"/>
  <c r="G87" i="12"/>
  <c r="F87" i="12"/>
  <c r="E87" i="12"/>
  <c r="M87" i="12" s="1"/>
  <c r="D87" i="12"/>
  <c r="C87" i="12"/>
  <c r="J86" i="12"/>
  <c r="G86" i="12"/>
  <c r="F86" i="12"/>
  <c r="E86" i="12"/>
  <c r="M86" i="12" s="1"/>
  <c r="D86" i="12"/>
  <c r="C86" i="12"/>
  <c r="J85" i="12"/>
  <c r="G85" i="12"/>
  <c r="F85" i="12"/>
  <c r="E85" i="12"/>
  <c r="M85" i="12" s="1"/>
  <c r="D85" i="12"/>
  <c r="C85" i="12"/>
  <c r="J84" i="12"/>
  <c r="G84" i="12"/>
  <c r="F84" i="12"/>
  <c r="E84" i="12"/>
  <c r="M84" i="12" s="1"/>
  <c r="D84" i="12"/>
  <c r="C84" i="12"/>
  <c r="A84" i="12"/>
  <c r="A85" i="12" s="1"/>
  <c r="A86" i="12" s="1"/>
  <c r="A87" i="12" s="1"/>
  <c r="A88" i="12" s="1"/>
  <c r="A89" i="12" s="1"/>
  <c r="A90" i="12" s="1"/>
  <c r="J83" i="12"/>
  <c r="G83" i="12"/>
  <c r="F83" i="12"/>
  <c r="E83" i="12"/>
  <c r="M83" i="12" s="1"/>
  <c r="D83" i="12"/>
  <c r="C83" i="12"/>
  <c r="J81" i="12"/>
  <c r="G81" i="12"/>
  <c r="F81" i="12"/>
  <c r="E81" i="12"/>
  <c r="M81" i="12" s="1"/>
  <c r="D81" i="12"/>
  <c r="C81" i="12"/>
  <c r="J80" i="12"/>
  <c r="G80" i="12"/>
  <c r="F80" i="12"/>
  <c r="E80" i="12"/>
  <c r="M80" i="12" s="1"/>
  <c r="D80" i="12"/>
  <c r="C80" i="12"/>
  <c r="J79" i="12"/>
  <c r="G79" i="12"/>
  <c r="F79" i="12"/>
  <c r="E79" i="12"/>
  <c r="M79" i="12" s="1"/>
  <c r="D79" i="12"/>
  <c r="C79" i="12"/>
  <c r="J78" i="12"/>
  <c r="G78" i="12"/>
  <c r="F78" i="12"/>
  <c r="E78" i="12"/>
  <c r="M78" i="12" s="1"/>
  <c r="D78" i="12"/>
  <c r="C78" i="12"/>
  <c r="J77" i="12"/>
  <c r="G77" i="12"/>
  <c r="F77" i="12"/>
  <c r="E77" i="12"/>
  <c r="M77" i="12" s="1"/>
  <c r="D77" i="12"/>
  <c r="C77" i="12"/>
  <c r="J76" i="12"/>
  <c r="G76" i="12"/>
  <c r="F76" i="12"/>
  <c r="E76" i="12"/>
  <c r="M76" i="12" s="1"/>
  <c r="D76" i="12"/>
  <c r="C76" i="12"/>
  <c r="J75" i="12"/>
  <c r="G75" i="12"/>
  <c r="F75" i="12"/>
  <c r="E75" i="12"/>
  <c r="M75" i="12" s="1"/>
  <c r="D75" i="12"/>
  <c r="C75" i="12"/>
  <c r="A75" i="12"/>
  <c r="A76" i="12" s="1"/>
  <c r="A77" i="12" s="1"/>
  <c r="A78" i="12" s="1"/>
  <c r="A79" i="12" s="1"/>
  <c r="A80" i="12" s="1"/>
  <c r="A81" i="12" s="1"/>
  <c r="J74" i="12"/>
  <c r="G74" i="12"/>
  <c r="F74" i="12"/>
  <c r="E74" i="12"/>
  <c r="M74" i="12" s="1"/>
  <c r="D74" i="12"/>
  <c r="C74" i="12"/>
  <c r="J72" i="12"/>
  <c r="G72" i="12"/>
  <c r="F72" i="12"/>
  <c r="E72" i="12"/>
  <c r="M72" i="12" s="1"/>
  <c r="D72" i="12"/>
  <c r="C72" i="12"/>
  <c r="J71" i="12"/>
  <c r="J70" i="12"/>
  <c r="G71" i="12"/>
  <c r="F71" i="12"/>
  <c r="E71" i="12"/>
  <c r="M71" i="12" s="1"/>
  <c r="D71" i="12"/>
  <c r="C71" i="12"/>
  <c r="J69" i="12"/>
  <c r="G70" i="12"/>
  <c r="F70" i="12"/>
  <c r="E70" i="12"/>
  <c r="M70" i="12" s="1"/>
  <c r="D70" i="12"/>
  <c r="C70" i="12"/>
  <c r="J68" i="12"/>
  <c r="G69" i="12"/>
  <c r="F69" i="12"/>
  <c r="E69" i="12"/>
  <c r="M69" i="12" s="1"/>
  <c r="D69" i="12"/>
  <c r="C69" i="12"/>
  <c r="J67" i="12"/>
  <c r="G68" i="12"/>
  <c r="F68" i="12"/>
  <c r="E68" i="12"/>
  <c r="M68" i="12" s="1"/>
  <c r="D68" i="12"/>
  <c r="C68" i="12"/>
  <c r="J66" i="12"/>
  <c r="G67" i="12"/>
  <c r="F67" i="12"/>
  <c r="E67" i="12"/>
  <c r="M67" i="12" s="1"/>
  <c r="D67" i="12"/>
  <c r="C67" i="12"/>
  <c r="A66" i="12"/>
  <c r="A67" i="12" s="1"/>
  <c r="A68" i="12" s="1"/>
  <c r="A69" i="12" s="1"/>
  <c r="A70" i="12" s="1"/>
  <c r="A71" i="12" s="1"/>
  <c r="A72" i="12" s="1"/>
  <c r="J65" i="12"/>
  <c r="G65" i="12"/>
  <c r="F65" i="12"/>
  <c r="E65" i="12"/>
  <c r="M65" i="12" s="1"/>
  <c r="D65" i="12"/>
  <c r="C65" i="12"/>
  <c r="J63" i="12"/>
  <c r="G63" i="12"/>
  <c r="F63" i="12"/>
  <c r="E63" i="12"/>
  <c r="M63" i="12" s="1"/>
  <c r="D63" i="12"/>
  <c r="C63" i="12"/>
  <c r="J62" i="12"/>
  <c r="G62" i="12"/>
  <c r="F62" i="12"/>
  <c r="E62" i="12"/>
  <c r="M62" i="12" s="1"/>
  <c r="D62" i="12"/>
  <c r="C62" i="12"/>
  <c r="J61" i="12"/>
  <c r="G61" i="12"/>
  <c r="F61" i="12"/>
  <c r="E61" i="12"/>
  <c r="M61" i="12" s="1"/>
  <c r="D61" i="12"/>
  <c r="C61" i="12"/>
  <c r="J60" i="12"/>
  <c r="G60" i="12"/>
  <c r="F60" i="12"/>
  <c r="E60" i="12"/>
  <c r="M60" i="12" s="1"/>
  <c r="D60" i="12"/>
  <c r="C60" i="12"/>
  <c r="J59" i="12"/>
  <c r="G59" i="12"/>
  <c r="F59" i="12"/>
  <c r="E59" i="12"/>
  <c r="M59" i="12" s="1"/>
  <c r="D59" i="12"/>
  <c r="C59" i="12"/>
  <c r="J58" i="12"/>
  <c r="G58" i="12"/>
  <c r="F58" i="12"/>
  <c r="E58" i="12"/>
  <c r="M58" i="12" s="1"/>
  <c r="D58" i="12"/>
  <c r="C58" i="12"/>
  <c r="J57" i="12"/>
  <c r="G57" i="12"/>
  <c r="F57" i="12"/>
  <c r="E57" i="12"/>
  <c r="M57" i="12" s="1"/>
  <c r="D57" i="12"/>
  <c r="C57" i="12"/>
  <c r="A57" i="12"/>
  <c r="A58" i="12" s="1"/>
  <c r="A59" i="12" s="1"/>
  <c r="A60" i="12" s="1"/>
  <c r="A61" i="12" s="1"/>
  <c r="A62" i="12" s="1"/>
  <c r="A63" i="12" s="1"/>
  <c r="J56" i="12"/>
  <c r="G56" i="12"/>
  <c r="F56" i="12"/>
  <c r="E56" i="12"/>
  <c r="M56" i="12" s="1"/>
  <c r="D56" i="12"/>
  <c r="C56" i="12"/>
  <c r="J54" i="12"/>
  <c r="G54" i="12"/>
  <c r="F54" i="12"/>
  <c r="E54" i="12"/>
  <c r="M54" i="12" s="1"/>
  <c r="D54" i="12"/>
  <c r="C54" i="12"/>
  <c r="J53" i="12"/>
  <c r="G53" i="12"/>
  <c r="F53" i="12"/>
  <c r="E53" i="12"/>
  <c r="M53" i="12" s="1"/>
  <c r="D53" i="12"/>
  <c r="C53" i="12"/>
  <c r="J52" i="12"/>
  <c r="G52" i="12"/>
  <c r="F52" i="12"/>
  <c r="E52" i="12"/>
  <c r="M52" i="12" s="1"/>
  <c r="D52" i="12"/>
  <c r="C52" i="12"/>
  <c r="J51" i="12"/>
  <c r="G51" i="12"/>
  <c r="F51" i="12"/>
  <c r="E51" i="12"/>
  <c r="M51" i="12" s="1"/>
  <c r="D51" i="12"/>
  <c r="C51" i="12"/>
  <c r="J50" i="12"/>
  <c r="G50" i="12"/>
  <c r="F50" i="12"/>
  <c r="E50" i="12"/>
  <c r="M50" i="12" s="1"/>
  <c r="D50" i="12"/>
  <c r="C50" i="12"/>
  <c r="J49" i="12"/>
  <c r="G49" i="12"/>
  <c r="F49" i="12"/>
  <c r="E49" i="12"/>
  <c r="M49" i="12" s="1"/>
  <c r="D49" i="12"/>
  <c r="C49" i="12"/>
  <c r="J48" i="12"/>
  <c r="G48" i="12"/>
  <c r="F48" i="12"/>
  <c r="E48" i="12"/>
  <c r="D48" i="12"/>
  <c r="C48" i="12"/>
  <c r="A48" i="12"/>
  <c r="A49" i="12" s="1"/>
  <c r="A50" i="12" s="1"/>
  <c r="A51" i="12" s="1"/>
  <c r="A52" i="12" s="1"/>
  <c r="A53" i="12" s="1"/>
  <c r="A54" i="12" s="1"/>
  <c r="J47" i="12"/>
  <c r="G47" i="12"/>
  <c r="F47" i="12"/>
  <c r="E47" i="12"/>
  <c r="M47" i="12" s="1"/>
  <c r="D47" i="12"/>
  <c r="C47" i="12"/>
  <c r="J45" i="12"/>
  <c r="G45" i="12"/>
  <c r="F45" i="12"/>
  <c r="E45" i="12"/>
  <c r="M45" i="12" s="1"/>
  <c r="D45" i="12"/>
  <c r="C45" i="12"/>
  <c r="J44" i="12"/>
  <c r="G44" i="12"/>
  <c r="F44" i="12"/>
  <c r="E44" i="12"/>
  <c r="M44" i="12" s="1"/>
  <c r="D44" i="12"/>
  <c r="C44" i="12"/>
  <c r="J43" i="12"/>
  <c r="G43" i="12"/>
  <c r="F43" i="12"/>
  <c r="E43" i="12"/>
  <c r="M43" i="12" s="1"/>
  <c r="D43" i="12"/>
  <c r="C43" i="12"/>
  <c r="J42" i="12"/>
  <c r="G42" i="12"/>
  <c r="F42" i="12"/>
  <c r="E42" i="12"/>
  <c r="M42" i="12" s="1"/>
  <c r="D42" i="12"/>
  <c r="C42" i="12"/>
  <c r="J41" i="12"/>
  <c r="G41" i="12"/>
  <c r="F41" i="12"/>
  <c r="E41" i="12"/>
  <c r="M41" i="12" s="1"/>
  <c r="D41" i="12"/>
  <c r="C41" i="12"/>
  <c r="J40" i="12"/>
  <c r="G40" i="12"/>
  <c r="F40" i="12"/>
  <c r="E40" i="12"/>
  <c r="M40" i="12" s="1"/>
  <c r="D40" i="12"/>
  <c r="C40" i="12"/>
  <c r="J39" i="12"/>
  <c r="G39" i="12"/>
  <c r="F39" i="12"/>
  <c r="E39" i="12"/>
  <c r="M39" i="12" s="1"/>
  <c r="D39" i="12"/>
  <c r="C39" i="12"/>
  <c r="A39" i="12"/>
  <c r="A40" i="12" s="1"/>
  <c r="A41" i="12" s="1"/>
  <c r="A42" i="12" s="1"/>
  <c r="A43" i="12" s="1"/>
  <c r="A44" i="12" s="1"/>
  <c r="A45" i="12" s="1"/>
  <c r="J38" i="12"/>
  <c r="G38" i="12"/>
  <c r="F38" i="12"/>
  <c r="E38" i="12"/>
  <c r="M38" i="12" s="1"/>
  <c r="D38" i="12"/>
  <c r="C38" i="12"/>
  <c r="F37" i="12"/>
  <c r="F55" i="12" s="1"/>
  <c r="F73" i="12" s="1"/>
  <c r="F91" i="12" s="1"/>
  <c r="J36" i="12"/>
  <c r="G36" i="12"/>
  <c r="F36" i="12"/>
  <c r="E36" i="12"/>
  <c r="M36" i="12" s="1"/>
  <c r="D36" i="12"/>
  <c r="C36" i="12"/>
  <c r="J35" i="12"/>
  <c r="G35" i="12"/>
  <c r="F35" i="12"/>
  <c r="E35" i="12"/>
  <c r="M35" i="12" s="1"/>
  <c r="D35" i="12"/>
  <c r="C35" i="12"/>
  <c r="J34" i="12"/>
  <c r="G34" i="12"/>
  <c r="F34" i="12"/>
  <c r="E34" i="12"/>
  <c r="M34" i="12" s="1"/>
  <c r="D34" i="12"/>
  <c r="C34" i="12"/>
  <c r="J33" i="12"/>
  <c r="G33" i="12"/>
  <c r="F33" i="12"/>
  <c r="E33" i="12"/>
  <c r="M33" i="12" s="1"/>
  <c r="D33" i="12"/>
  <c r="C33" i="12"/>
  <c r="J32" i="12"/>
  <c r="G32" i="12"/>
  <c r="F32" i="12"/>
  <c r="E32" i="12"/>
  <c r="M32" i="12" s="1"/>
  <c r="D32" i="12"/>
  <c r="C32" i="12"/>
  <c r="J31" i="12"/>
  <c r="G31" i="12"/>
  <c r="F31" i="12"/>
  <c r="E31" i="12"/>
  <c r="M31" i="12" s="1"/>
  <c r="D31" i="12"/>
  <c r="C31" i="12"/>
  <c r="J30" i="12"/>
  <c r="G30" i="12"/>
  <c r="F30" i="12"/>
  <c r="E30" i="12"/>
  <c r="M30" i="12" s="1"/>
  <c r="D30" i="12"/>
  <c r="C30" i="12"/>
  <c r="A30" i="12"/>
  <c r="A31" i="12" s="1"/>
  <c r="A32" i="12" s="1"/>
  <c r="A33" i="12" s="1"/>
  <c r="A34" i="12" s="1"/>
  <c r="A35" i="12" s="1"/>
  <c r="A36" i="12" s="1"/>
  <c r="J29" i="12"/>
  <c r="G29" i="12"/>
  <c r="F29" i="12"/>
  <c r="E29" i="12"/>
  <c r="M29" i="12" s="1"/>
  <c r="D29" i="12"/>
  <c r="C29" i="12"/>
  <c r="F28" i="12"/>
  <c r="F46" i="12" s="1"/>
  <c r="F64" i="12" s="1"/>
  <c r="F82" i="12" s="1"/>
  <c r="J27" i="12"/>
  <c r="G27" i="12"/>
  <c r="F27" i="12"/>
  <c r="E27" i="12"/>
  <c r="M27" i="12" s="1"/>
  <c r="D27" i="12"/>
  <c r="C27" i="12"/>
  <c r="J26" i="12"/>
  <c r="G26" i="12"/>
  <c r="F26" i="12"/>
  <c r="E26" i="12"/>
  <c r="M26" i="12" s="1"/>
  <c r="D26" i="12"/>
  <c r="C26" i="12"/>
  <c r="J25" i="12"/>
  <c r="G25" i="12"/>
  <c r="F25" i="12"/>
  <c r="E25" i="12"/>
  <c r="M25" i="12" s="1"/>
  <c r="D25" i="12"/>
  <c r="C25" i="12"/>
  <c r="J24" i="12"/>
  <c r="G24" i="12"/>
  <c r="F24" i="12"/>
  <c r="E24" i="12"/>
  <c r="M24" i="12" s="1"/>
  <c r="D24" i="12"/>
  <c r="C24" i="12"/>
  <c r="J23" i="12"/>
  <c r="G23" i="12"/>
  <c r="F23" i="12"/>
  <c r="E23" i="12"/>
  <c r="M23" i="12" s="1"/>
  <c r="D23" i="12"/>
  <c r="C23" i="12"/>
  <c r="J22" i="12"/>
  <c r="G22" i="12"/>
  <c r="F22" i="12"/>
  <c r="E22" i="12"/>
  <c r="M22" i="12" s="1"/>
  <c r="D22" i="12"/>
  <c r="C22" i="12"/>
  <c r="J21" i="12"/>
  <c r="G21" i="12"/>
  <c r="F21" i="12"/>
  <c r="E21" i="12"/>
  <c r="M21" i="12" s="1"/>
  <c r="D21" i="12"/>
  <c r="C21" i="12"/>
  <c r="A21" i="12"/>
  <c r="A22" i="12" s="1"/>
  <c r="A23" i="12" s="1"/>
  <c r="A24" i="12" s="1"/>
  <c r="A25" i="12" s="1"/>
  <c r="A26" i="12" s="1"/>
  <c r="A27" i="12" s="1"/>
  <c r="J20" i="12"/>
  <c r="G20" i="12"/>
  <c r="F20" i="12"/>
  <c r="E20" i="12"/>
  <c r="M20" i="12" s="1"/>
  <c r="D20" i="12"/>
  <c r="C20" i="12"/>
  <c r="D19" i="12"/>
  <c r="D28" i="12" s="1"/>
  <c r="D37" i="12" s="1"/>
  <c r="D46" i="12" s="1"/>
  <c r="D55" i="12" s="1"/>
  <c r="D64" i="12" s="1"/>
  <c r="D73" i="12" s="1"/>
  <c r="D82" i="12" s="1"/>
  <c r="D91" i="12" s="1"/>
  <c r="C19" i="12"/>
  <c r="C28" i="12" s="1"/>
  <c r="C37" i="12" s="1"/>
  <c r="C46" i="12" s="1"/>
  <c r="C55" i="12" s="1"/>
  <c r="C64" i="12" s="1"/>
  <c r="C73" i="12" s="1"/>
  <c r="C82" i="12" s="1"/>
  <c r="C91" i="12" s="1"/>
  <c r="B19" i="12"/>
  <c r="B28" i="12" s="1"/>
  <c r="B37" i="12" s="1"/>
  <c r="B46" i="12" s="1"/>
  <c r="B55" i="12" s="1"/>
  <c r="B64" i="12" s="1"/>
  <c r="B73" i="12" s="1"/>
  <c r="B82" i="12" s="1"/>
  <c r="B91" i="12" s="1"/>
  <c r="J18" i="12"/>
  <c r="G18" i="12"/>
  <c r="F18" i="12"/>
  <c r="E18" i="12"/>
  <c r="M18" i="12" s="1"/>
  <c r="D18" i="12"/>
  <c r="C18" i="12"/>
  <c r="J17" i="12"/>
  <c r="G17" i="12"/>
  <c r="F17" i="12"/>
  <c r="E17" i="12"/>
  <c r="M17" i="12" s="1"/>
  <c r="D17" i="12"/>
  <c r="C17" i="12"/>
  <c r="J16" i="12"/>
  <c r="G16" i="12"/>
  <c r="F16" i="12"/>
  <c r="E16" i="12"/>
  <c r="M16" i="12" s="1"/>
  <c r="D16" i="12"/>
  <c r="C16" i="12"/>
  <c r="J15" i="12"/>
  <c r="G15" i="12"/>
  <c r="F15" i="12"/>
  <c r="E15" i="12"/>
  <c r="M15" i="12" s="1"/>
  <c r="D15" i="12"/>
  <c r="C15" i="12"/>
  <c r="J14" i="12"/>
  <c r="G14" i="12"/>
  <c r="F14" i="12"/>
  <c r="E14" i="12"/>
  <c r="M14" i="12" s="1"/>
  <c r="D14" i="12"/>
  <c r="C14" i="12"/>
  <c r="J13" i="12"/>
  <c r="G13" i="12"/>
  <c r="F13" i="12"/>
  <c r="E13" i="12"/>
  <c r="M13" i="12" s="1"/>
  <c r="D13" i="12"/>
  <c r="C13" i="12"/>
  <c r="J12" i="12"/>
  <c r="G12" i="12"/>
  <c r="F12" i="12"/>
  <c r="E12" i="12"/>
  <c r="M12" i="12" s="1"/>
  <c r="D12" i="12"/>
  <c r="C12" i="12"/>
  <c r="A12" i="12"/>
  <c r="A13" i="12" s="1"/>
  <c r="A14" i="12" s="1"/>
  <c r="A15" i="12" s="1"/>
  <c r="A16" i="12" s="1"/>
  <c r="A17" i="12" s="1"/>
  <c r="A18" i="12" s="1"/>
  <c r="J11" i="12"/>
  <c r="G11" i="12"/>
  <c r="F11" i="12"/>
  <c r="E11" i="12"/>
  <c r="M11" i="12" s="1"/>
  <c r="D11" i="12"/>
  <c r="C11" i="12"/>
  <c r="G10" i="12"/>
  <c r="G19" i="12" s="1"/>
  <c r="G28" i="12" s="1"/>
  <c r="G37" i="12" s="1"/>
  <c r="G46" i="12" s="1"/>
  <c r="G55" i="12" s="1"/>
  <c r="G64" i="12" s="1"/>
  <c r="G73" i="12" s="1"/>
  <c r="G82" i="12" s="1"/>
  <c r="G91" i="12" s="1"/>
  <c r="H4" i="12"/>
  <c r="E4" i="12"/>
  <c r="I4" i="12" s="1"/>
  <c r="N100" i="11"/>
  <c r="N99" i="11"/>
  <c r="N98" i="11"/>
  <c r="N97" i="11"/>
  <c r="N96" i="11"/>
  <c r="N95" i="11"/>
  <c r="N94" i="11"/>
  <c r="N93" i="11"/>
  <c r="N91" i="11"/>
  <c r="N90" i="11"/>
  <c r="N89" i="11"/>
  <c r="N88" i="11"/>
  <c r="N87" i="11"/>
  <c r="N86" i="11"/>
  <c r="N85" i="11"/>
  <c r="N84" i="11"/>
  <c r="N75" i="11"/>
  <c r="N65" i="11"/>
  <c r="N64" i="11" s="1"/>
  <c r="N63" i="11"/>
  <c r="N62" i="11"/>
  <c r="N61" i="11"/>
  <c r="N60" i="11"/>
  <c r="N59" i="11"/>
  <c r="N58" i="11"/>
  <c r="N57" i="11"/>
  <c r="N56" i="11"/>
  <c r="N54" i="11"/>
  <c r="N53" i="11"/>
  <c r="N52" i="11"/>
  <c r="N51" i="11"/>
  <c r="N50" i="11"/>
  <c r="N49" i="11"/>
  <c r="N48" i="11"/>
  <c r="N47" i="11"/>
  <c r="N45" i="11"/>
  <c r="N44" i="11"/>
  <c r="N43" i="11"/>
  <c r="N42" i="11"/>
  <c r="N41" i="11"/>
  <c r="N40" i="11"/>
  <c r="N39" i="11"/>
  <c r="N38" i="11"/>
  <c r="N36" i="11"/>
  <c r="N35" i="11"/>
  <c r="N34" i="11"/>
  <c r="N33" i="11"/>
  <c r="N32" i="11"/>
  <c r="N31" i="11"/>
  <c r="N30" i="11"/>
  <c r="N29" i="11"/>
  <c r="N27" i="11"/>
  <c r="N26" i="11"/>
  <c r="N25" i="11"/>
  <c r="N24" i="11"/>
  <c r="N23" i="11"/>
  <c r="N22" i="11"/>
  <c r="N21" i="11"/>
  <c r="N20" i="11"/>
  <c r="N18" i="11"/>
  <c r="N17" i="11"/>
  <c r="N16" i="11"/>
  <c r="N15" i="11"/>
  <c r="N14" i="11"/>
  <c r="N13" i="11"/>
  <c r="N12" i="11"/>
  <c r="N11" i="11"/>
  <c r="J100" i="11"/>
  <c r="G100" i="11"/>
  <c r="F100" i="11"/>
  <c r="E100" i="11"/>
  <c r="M100" i="11" s="1"/>
  <c r="D100" i="11"/>
  <c r="C100" i="11"/>
  <c r="J99" i="11"/>
  <c r="G99" i="11"/>
  <c r="F99" i="11"/>
  <c r="E99" i="11"/>
  <c r="M99" i="11" s="1"/>
  <c r="D99" i="11"/>
  <c r="C99" i="11"/>
  <c r="J98" i="11"/>
  <c r="G98" i="11"/>
  <c r="F98" i="11"/>
  <c r="E98" i="11"/>
  <c r="M98" i="11" s="1"/>
  <c r="D98" i="11"/>
  <c r="C98" i="11"/>
  <c r="J97" i="11"/>
  <c r="G97" i="11"/>
  <c r="F97" i="11"/>
  <c r="E97" i="11"/>
  <c r="M97" i="11" s="1"/>
  <c r="D97" i="11"/>
  <c r="C97" i="11"/>
  <c r="J96" i="11"/>
  <c r="G96" i="11"/>
  <c r="F96" i="11"/>
  <c r="E96" i="11"/>
  <c r="M96" i="11" s="1"/>
  <c r="D96" i="11"/>
  <c r="C96" i="11"/>
  <c r="J95" i="11"/>
  <c r="G95" i="11"/>
  <c r="F95" i="11"/>
  <c r="E95" i="11"/>
  <c r="M95" i="11" s="1"/>
  <c r="D95" i="11"/>
  <c r="C95" i="11"/>
  <c r="J94" i="11"/>
  <c r="G94" i="11"/>
  <c r="F94" i="11"/>
  <c r="E94" i="11"/>
  <c r="M94" i="11" s="1"/>
  <c r="D94" i="11"/>
  <c r="C94" i="11"/>
  <c r="A94" i="11"/>
  <c r="A95" i="11" s="1"/>
  <c r="A96" i="11" s="1"/>
  <c r="A97" i="11" s="1"/>
  <c r="A98" i="11" s="1"/>
  <c r="A99" i="11" s="1"/>
  <c r="A100" i="11" s="1"/>
  <c r="J93" i="11"/>
  <c r="G93" i="11"/>
  <c r="F93" i="11"/>
  <c r="E93" i="11"/>
  <c r="M93" i="11" s="1"/>
  <c r="D93" i="11"/>
  <c r="C93" i="11"/>
  <c r="J91" i="11"/>
  <c r="G91" i="11"/>
  <c r="F91" i="11"/>
  <c r="E91" i="11"/>
  <c r="M91" i="11" s="1"/>
  <c r="D91" i="11"/>
  <c r="C91" i="11"/>
  <c r="J90" i="11"/>
  <c r="G90" i="11"/>
  <c r="F90" i="11"/>
  <c r="E90" i="11"/>
  <c r="M90" i="11" s="1"/>
  <c r="D90" i="11"/>
  <c r="C90" i="11"/>
  <c r="J89" i="11"/>
  <c r="G89" i="11"/>
  <c r="F89" i="11"/>
  <c r="E89" i="11"/>
  <c r="M89" i="11" s="1"/>
  <c r="D89" i="11"/>
  <c r="C89" i="11"/>
  <c r="J88" i="11"/>
  <c r="G88" i="11"/>
  <c r="F88" i="11"/>
  <c r="E88" i="11"/>
  <c r="M88" i="11" s="1"/>
  <c r="D88" i="11"/>
  <c r="C88" i="11"/>
  <c r="J87" i="11"/>
  <c r="G87" i="11"/>
  <c r="F87" i="11"/>
  <c r="E87" i="11"/>
  <c r="M87" i="11" s="1"/>
  <c r="D87" i="11"/>
  <c r="C87" i="11"/>
  <c r="J86" i="11"/>
  <c r="G86" i="11"/>
  <c r="F86" i="11"/>
  <c r="E86" i="11"/>
  <c r="M86" i="11" s="1"/>
  <c r="D86" i="11"/>
  <c r="C86" i="11"/>
  <c r="J85" i="11"/>
  <c r="G85" i="11"/>
  <c r="F85" i="11"/>
  <c r="E85" i="11"/>
  <c r="M85" i="11" s="1"/>
  <c r="D85" i="11"/>
  <c r="C85" i="11"/>
  <c r="A85" i="11"/>
  <c r="A86" i="11" s="1"/>
  <c r="A87" i="11" s="1"/>
  <c r="A88" i="11" s="1"/>
  <c r="A89" i="11" s="1"/>
  <c r="A90" i="11" s="1"/>
  <c r="A91" i="11" s="1"/>
  <c r="J84" i="11"/>
  <c r="G84" i="11"/>
  <c r="F84" i="11"/>
  <c r="E84" i="11"/>
  <c r="M84" i="11" s="1"/>
  <c r="D84" i="11"/>
  <c r="C84" i="11"/>
  <c r="J82" i="11"/>
  <c r="G82" i="11"/>
  <c r="F82" i="11"/>
  <c r="E82" i="11"/>
  <c r="M82" i="11" s="1"/>
  <c r="D82" i="11"/>
  <c r="C82" i="11"/>
  <c r="J81" i="11"/>
  <c r="G81" i="11"/>
  <c r="F81" i="11"/>
  <c r="E81" i="11"/>
  <c r="M81" i="11" s="1"/>
  <c r="D81" i="11"/>
  <c r="C81" i="11"/>
  <c r="J80" i="11"/>
  <c r="G80" i="11"/>
  <c r="F80" i="11"/>
  <c r="E80" i="11"/>
  <c r="M80" i="11" s="1"/>
  <c r="D80" i="11"/>
  <c r="C80" i="11"/>
  <c r="J79" i="11"/>
  <c r="G79" i="11"/>
  <c r="F79" i="11"/>
  <c r="E79" i="11"/>
  <c r="M79" i="11" s="1"/>
  <c r="D79" i="11"/>
  <c r="C79" i="11"/>
  <c r="J78" i="11"/>
  <c r="G78" i="11"/>
  <c r="F78" i="11"/>
  <c r="E78" i="11"/>
  <c r="M78" i="11" s="1"/>
  <c r="D78" i="11"/>
  <c r="C78" i="11"/>
  <c r="J77" i="11"/>
  <c r="G77" i="11"/>
  <c r="F77" i="11"/>
  <c r="E77" i="11"/>
  <c r="M77" i="11" s="1"/>
  <c r="D77" i="11"/>
  <c r="C77" i="11"/>
  <c r="J76" i="11"/>
  <c r="G76" i="11"/>
  <c r="F76" i="11"/>
  <c r="E76" i="11"/>
  <c r="M76" i="11" s="1"/>
  <c r="D76" i="11"/>
  <c r="C76" i="11"/>
  <c r="A76" i="11"/>
  <c r="A77" i="11" s="1"/>
  <c r="A78" i="11" s="1"/>
  <c r="A79" i="11" s="1"/>
  <c r="A80" i="11" s="1"/>
  <c r="A81" i="11" s="1"/>
  <c r="A82" i="11" s="1"/>
  <c r="J75" i="11"/>
  <c r="G75" i="11"/>
  <c r="F75" i="11"/>
  <c r="E75" i="11"/>
  <c r="M75" i="11" s="1"/>
  <c r="D75" i="11"/>
  <c r="C75" i="11"/>
  <c r="J73" i="11"/>
  <c r="G73" i="11"/>
  <c r="F73" i="11"/>
  <c r="E73" i="11"/>
  <c r="M73" i="11" s="1"/>
  <c r="D73" i="11"/>
  <c r="C73" i="11"/>
  <c r="J72" i="11"/>
  <c r="G72" i="11"/>
  <c r="F72" i="11"/>
  <c r="E72" i="11"/>
  <c r="M72" i="11" s="1"/>
  <c r="D72" i="11"/>
  <c r="C72" i="11"/>
  <c r="J71" i="11"/>
  <c r="G71" i="11"/>
  <c r="F71" i="11"/>
  <c r="E71" i="11"/>
  <c r="M71" i="11" s="1"/>
  <c r="D71" i="11"/>
  <c r="C71" i="11"/>
  <c r="J70" i="11"/>
  <c r="G70" i="11"/>
  <c r="F70" i="11"/>
  <c r="E70" i="11"/>
  <c r="M70" i="11" s="1"/>
  <c r="D70" i="11"/>
  <c r="C70" i="11"/>
  <c r="J69" i="11"/>
  <c r="G69" i="11"/>
  <c r="F69" i="11"/>
  <c r="E69" i="11"/>
  <c r="M69" i="11" s="1"/>
  <c r="D69" i="11"/>
  <c r="C69" i="11"/>
  <c r="J68" i="11"/>
  <c r="G68" i="11"/>
  <c r="F68" i="11"/>
  <c r="E68" i="11"/>
  <c r="M68" i="11" s="1"/>
  <c r="D68" i="11"/>
  <c r="C68" i="11"/>
  <c r="J66" i="11"/>
  <c r="G66" i="11"/>
  <c r="F66" i="11"/>
  <c r="E66" i="11"/>
  <c r="M66" i="11" s="1"/>
  <c r="D66" i="11"/>
  <c r="C66" i="11"/>
  <c r="A66" i="11"/>
  <c r="A68" i="11" s="1"/>
  <c r="A69" i="11" s="1"/>
  <c r="A70" i="11" s="1"/>
  <c r="A71" i="11" s="1"/>
  <c r="A72" i="11" s="1"/>
  <c r="A73" i="11" s="1"/>
  <c r="J65" i="11"/>
  <c r="G65" i="11"/>
  <c r="F65" i="11"/>
  <c r="E65" i="11"/>
  <c r="D65" i="11"/>
  <c r="C65" i="11"/>
  <c r="J63" i="11"/>
  <c r="G63" i="11"/>
  <c r="F63" i="11"/>
  <c r="E63" i="11"/>
  <c r="M63" i="11" s="1"/>
  <c r="D63" i="11"/>
  <c r="C63" i="11"/>
  <c r="J62" i="11"/>
  <c r="G62" i="11"/>
  <c r="F62" i="11"/>
  <c r="E62" i="11"/>
  <c r="M62" i="11" s="1"/>
  <c r="D62" i="11"/>
  <c r="C62" i="11"/>
  <c r="J61" i="11"/>
  <c r="G61" i="11"/>
  <c r="F61" i="11"/>
  <c r="E61" i="11"/>
  <c r="M61" i="11" s="1"/>
  <c r="D61" i="11"/>
  <c r="C61" i="11"/>
  <c r="J60" i="11"/>
  <c r="G60" i="11"/>
  <c r="F60" i="11"/>
  <c r="E60" i="11"/>
  <c r="M60" i="11" s="1"/>
  <c r="D60" i="11"/>
  <c r="C60" i="11"/>
  <c r="J59" i="11"/>
  <c r="G59" i="11"/>
  <c r="F59" i="11"/>
  <c r="E59" i="11"/>
  <c r="M59" i="11" s="1"/>
  <c r="D59" i="11"/>
  <c r="C59" i="11"/>
  <c r="J58" i="11"/>
  <c r="G58" i="11"/>
  <c r="F58" i="11"/>
  <c r="E58" i="11"/>
  <c r="M58" i="11" s="1"/>
  <c r="D58" i="11"/>
  <c r="C58" i="11"/>
  <c r="J57" i="11"/>
  <c r="G57" i="11"/>
  <c r="F57" i="11"/>
  <c r="E57" i="11"/>
  <c r="M57" i="11" s="1"/>
  <c r="D57" i="11"/>
  <c r="C57" i="11"/>
  <c r="A57" i="11"/>
  <c r="A58" i="11" s="1"/>
  <c r="A59" i="11" s="1"/>
  <c r="A60" i="11" s="1"/>
  <c r="A61" i="11" s="1"/>
  <c r="A62" i="11" s="1"/>
  <c r="A63" i="11" s="1"/>
  <c r="J56" i="11"/>
  <c r="G56" i="11"/>
  <c r="F56" i="11"/>
  <c r="E56" i="11"/>
  <c r="M56" i="11" s="1"/>
  <c r="D56" i="11"/>
  <c r="C56" i="11"/>
  <c r="J54" i="11"/>
  <c r="G54" i="11"/>
  <c r="F54" i="11"/>
  <c r="E54" i="11"/>
  <c r="M54" i="11" s="1"/>
  <c r="D54" i="11"/>
  <c r="C54" i="11"/>
  <c r="J53" i="11"/>
  <c r="G53" i="11"/>
  <c r="F53" i="11"/>
  <c r="E53" i="11"/>
  <c r="M53" i="11" s="1"/>
  <c r="D53" i="11"/>
  <c r="C53" i="11"/>
  <c r="J52" i="11"/>
  <c r="G52" i="11"/>
  <c r="F52" i="11"/>
  <c r="E52" i="11"/>
  <c r="M52" i="11" s="1"/>
  <c r="D52" i="11"/>
  <c r="C52" i="11"/>
  <c r="J51" i="11"/>
  <c r="G51" i="11"/>
  <c r="F51" i="11"/>
  <c r="E51" i="11"/>
  <c r="M51" i="11" s="1"/>
  <c r="D51" i="11"/>
  <c r="C51" i="11"/>
  <c r="J50" i="11"/>
  <c r="G50" i="11"/>
  <c r="F50" i="11"/>
  <c r="E50" i="11"/>
  <c r="M50" i="11" s="1"/>
  <c r="D50" i="11"/>
  <c r="C50" i="11"/>
  <c r="J49" i="11"/>
  <c r="G49" i="11"/>
  <c r="F49" i="11"/>
  <c r="E49" i="11"/>
  <c r="M49" i="11" s="1"/>
  <c r="D49" i="11"/>
  <c r="C49" i="11"/>
  <c r="J48" i="11"/>
  <c r="G48" i="11"/>
  <c r="F48" i="11"/>
  <c r="E48" i="11"/>
  <c r="M48" i="11" s="1"/>
  <c r="D48" i="11"/>
  <c r="C48" i="11"/>
  <c r="A48" i="11"/>
  <c r="A49" i="11" s="1"/>
  <c r="A50" i="11" s="1"/>
  <c r="A51" i="11" s="1"/>
  <c r="A52" i="11" s="1"/>
  <c r="A53" i="11" s="1"/>
  <c r="A54" i="11" s="1"/>
  <c r="J47" i="11"/>
  <c r="G47" i="11"/>
  <c r="F47" i="11"/>
  <c r="E47" i="11"/>
  <c r="M47" i="11" s="1"/>
  <c r="D47" i="11"/>
  <c r="C47" i="11"/>
  <c r="J45" i="11"/>
  <c r="G45" i="11"/>
  <c r="F45" i="11"/>
  <c r="E45" i="11"/>
  <c r="M45" i="11" s="1"/>
  <c r="D45" i="11"/>
  <c r="C45" i="11"/>
  <c r="J44" i="11"/>
  <c r="G44" i="11"/>
  <c r="F44" i="11"/>
  <c r="E44" i="11"/>
  <c r="M44" i="11" s="1"/>
  <c r="D44" i="11"/>
  <c r="C44" i="11"/>
  <c r="J43" i="11"/>
  <c r="G43" i="11"/>
  <c r="F43" i="11"/>
  <c r="E43" i="11"/>
  <c r="M43" i="11" s="1"/>
  <c r="D43" i="11"/>
  <c r="C43" i="11"/>
  <c r="J42" i="11"/>
  <c r="G42" i="11"/>
  <c r="F42" i="11"/>
  <c r="E42" i="11"/>
  <c r="M42" i="11" s="1"/>
  <c r="D42" i="11"/>
  <c r="C42" i="11"/>
  <c r="J41" i="11"/>
  <c r="G41" i="11"/>
  <c r="F41" i="11"/>
  <c r="E41" i="11"/>
  <c r="M41" i="11" s="1"/>
  <c r="D41" i="11"/>
  <c r="C41" i="11"/>
  <c r="J40" i="11"/>
  <c r="G40" i="11"/>
  <c r="F40" i="11"/>
  <c r="E40" i="11"/>
  <c r="M40" i="11" s="1"/>
  <c r="D40" i="11"/>
  <c r="C40" i="11"/>
  <c r="J39" i="11"/>
  <c r="G39" i="11"/>
  <c r="F39" i="11"/>
  <c r="E39" i="11"/>
  <c r="M39" i="11" s="1"/>
  <c r="D39" i="11"/>
  <c r="C39" i="11"/>
  <c r="A39" i="11"/>
  <c r="A40" i="11" s="1"/>
  <c r="A41" i="11" s="1"/>
  <c r="A42" i="11" s="1"/>
  <c r="A43" i="11" s="1"/>
  <c r="A44" i="11" s="1"/>
  <c r="A45" i="11" s="1"/>
  <c r="J38" i="11"/>
  <c r="G38" i="11"/>
  <c r="F38" i="11"/>
  <c r="E38" i="11"/>
  <c r="M38" i="11" s="1"/>
  <c r="D38" i="11"/>
  <c r="C38" i="11"/>
  <c r="F37" i="11"/>
  <c r="F55" i="11" s="1"/>
  <c r="F74" i="11" s="1"/>
  <c r="F92" i="11" s="1"/>
  <c r="J36" i="11"/>
  <c r="G36" i="11"/>
  <c r="F36" i="11"/>
  <c r="E36" i="11"/>
  <c r="M36" i="11" s="1"/>
  <c r="D36" i="11"/>
  <c r="C36" i="11"/>
  <c r="J35" i="11"/>
  <c r="G35" i="11"/>
  <c r="F35" i="11"/>
  <c r="E35" i="11"/>
  <c r="M35" i="11" s="1"/>
  <c r="D35" i="11"/>
  <c r="C35" i="11"/>
  <c r="J34" i="11"/>
  <c r="G34" i="11"/>
  <c r="F34" i="11"/>
  <c r="E34" i="11"/>
  <c r="M34" i="11" s="1"/>
  <c r="D34" i="11"/>
  <c r="C34" i="11"/>
  <c r="J33" i="11"/>
  <c r="G33" i="11"/>
  <c r="F33" i="11"/>
  <c r="E33" i="11"/>
  <c r="M33" i="11" s="1"/>
  <c r="D33" i="11"/>
  <c r="C33" i="11"/>
  <c r="J32" i="11"/>
  <c r="G32" i="11"/>
  <c r="F32" i="11"/>
  <c r="E32" i="11"/>
  <c r="M32" i="11" s="1"/>
  <c r="D32" i="11"/>
  <c r="C32" i="11"/>
  <c r="J31" i="11"/>
  <c r="G31" i="11"/>
  <c r="F31" i="11"/>
  <c r="E31" i="11"/>
  <c r="M31" i="11" s="1"/>
  <c r="D31" i="11"/>
  <c r="C31" i="11"/>
  <c r="J30" i="11"/>
  <c r="G30" i="11"/>
  <c r="F30" i="11"/>
  <c r="E30" i="11"/>
  <c r="M30" i="11" s="1"/>
  <c r="D30" i="11"/>
  <c r="C30" i="11"/>
  <c r="A30" i="11"/>
  <c r="A31" i="11" s="1"/>
  <c r="A32" i="11" s="1"/>
  <c r="A33" i="11" s="1"/>
  <c r="A34" i="11" s="1"/>
  <c r="A35" i="11" s="1"/>
  <c r="A36" i="11" s="1"/>
  <c r="J29" i="11"/>
  <c r="G29" i="11"/>
  <c r="F29" i="11"/>
  <c r="E29" i="11"/>
  <c r="M29" i="11" s="1"/>
  <c r="D29" i="11"/>
  <c r="C29" i="11"/>
  <c r="F28" i="11"/>
  <c r="F46" i="11" s="1"/>
  <c r="F64" i="11" s="1"/>
  <c r="F83" i="11" s="1"/>
  <c r="J27" i="11"/>
  <c r="G27" i="11"/>
  <c r="F27" i="11"/>
  <c r="E27" i="11"/>
  <c r="M27" i="11" s="1"/>
  <c r="D27" i="11"/>
  <c r="C27" i="11"/>
  <c r="J26" i="11"/>
  <c r="G26" i="11"/>
  <c r="F26" i="11"/>
  <c r="E26" i="11"/>
  <c r="M26" i="11" s="1"/>
  <c r="D26" i="11"/>
  <c r="C26" i="11"/>
  <c r="J25" i="11"/>
  <c r="G25" i="11"/>
  <c r="F25" i="11"/>
  <c r="E25" i="11"/>
  <c r="M25" i="11" s="1"/>
  <c r="D25" i="11"/>
  <c r="C25" i="11"/>
  <c r="J24" i="11"/>
  <c r="G24" i="11"/>
  <c r="F24" i="11"/>
  <c r="E24" i="11"/>
  <c r="M24" i="11" s="1"/>
  <c r="D24" i="11"/>
  <c r="C24" i="11"/>
  <c r="J23" i="11"/>
  <c r="G23" i="11"/>
  <c r="F23" i="11"/>
  <c r="E23" i="11"/>
  <c r="M23" i="11" s="1"/>
  <c r="D23" i="11"/>
  <c r="C23" i="11"/>
  <c r="J22" i="11"/>
  <c r="G22" i="11"/>
  <c r="F22" i="11"/>
  <c r="E22" i="11"/>
  <c r="D22" i="11"/>
  <c r="C22" i="11"/>
  <c r="J21" i="11"/>
  <c r="G21" i="11"/>
  <c r="F21" i="11"/>
  <c r="E21" i="11"/>
  <c r="M21" i="11" s="1"/>
  <c r="D21" i="11"/>
  <c r="C21" i="11"/>
  <c r="A21" i="11"/>
  <c r="A22" i="11" s="1"/>
  <c r="A23" i="11" s="1"/>
  <c r="A24" i="11" s="1"/>
  <c r="A25" i="11" s="1"/>
  <c r="A26" i="11" s="1"/>
  <c r="A27" i="11" s="1"/>
  <c r="J20" i="11"/>
  <c r="G20" i="11"/>
  <c r="F20" i="11"/>
  <c r="E20" i="11"/>
  <c r="M20" i="11" s="1"/>
  <c r="D20" i="11"/>
  <c r="C20" i="11"/>
  <c r="D19" i="11"/>
  <c r="D28" i="11" s="1"/>
  <c r="D37" i="11" s="1"/>
  <c r="D46" i="11" s="1"/>
  <c r="D55" i="11" s="1"/>
  <c r="D64" i="11" s="1"/>
  <c r="D74" i="11" s="1"/>
  <c r="D83" i="11" s="1"/>
  <c r="D92" i="11" s="1"/>
  <c r="C19" i="11"/>
  <c r="C28" i="11" s="1"/>
  <c r="C37" i="11" s="1"/>
  <c r="C46" i="11" s="1"/>
  <c r="C55" i="11" s="1"/>
  <c r="C64" i="11" s="1"/>
  <c r="C74" i="11" s="1"/>
  <c r="C83" i="11" s="1"/>
  <c r="C92" i="11" s="1"/>
  <c r="B19" i="11"/>
  <c r="B28" i="11" s="1"/>
  <c r="B37" i="11" s="1"/>
  <c r="B46" i="11" s="1"/>
  <c r="B55" i="11" s="1"/>
  <c r="B64" i="11" s="1"/>
  <c r="B74" i="11" s="1"/>
  <c r="B83" i="11" s="1"/>
  <c r="B92" i="11" s="1"/>
  <c r="J18" i="11"/>
  <c r="G18" i="11"/>
  <c r="F18" i="11"/>
  <c r="E18" i="11"/>
  <c r="M18" i="11" s="1"/>
  <c r="D18" i="11"/>
  <c r="C18" i="11"/>
  <c r="J17" i="11"/>
  <c r="G17" i="11"/>
  <c r="F17" i="11"/>
  <c r="E17" i="11"/>
  <c r="M17" i="11" s="1"/>
  <c r="C17" i="11"/>
  <c r="J16" i="11"/>
  <c r="G16" i="11"/>
  <c r="F16" i="11"/>
  <c r="E16" i="11"/>
  <c r="M16" i="11" s="1"/>
  <c r="D16" i="11"/>
  <c r="C16" i="11"/>
  <c r="J15" i="11"/>
  <c r="G15" i="11"/>
  <c r="F15" i="11"/>
  <c r="E15" i="11"/>
  <c r="M15" i="11" s="1"/>
  <c r="D15" i="11"/>
  <c r="C15" i="11"/>
  <c r="J14" i="11"/>
  <c r="G14" i="11"/>
  <c r="F14" i="11"/>
  <c r="E14" i="11"/>
  <c r="M14" i="11" s="1"/>
  <c r="D14" i="11"/>
  <c r="C14" i="11"/>
  <c r="J13" i="11"/>
  <c r="G13" i="11"/>
  <c r="F13" i="11"/>
  <c r="E13" i="11"/>
  <c r="M13" i="11" s="1"/>
  <c r="D13" i="11"/>
  <c r="C13" i="11"/>
  <c r="J12" i="11"/>
  <c r="G12" i="11"/>
  <c r="F12" i="11"/>
  <c r="E12" i="11"/>
  <c r="M12" i="11" s="1"/>
  <c r="D12" i="11"/>
  <c r="C12" i="11"/>
  <c r="A12" i="11"/>
  <c r="A13" i="11" s="1"/>
  <c r="A14" i="11" s="1"/>
  <c r="A15" i="11" s="1"/>
  <c r="A16" i="11" s="1"/>
  <c r="A17" i="11" s="1"/>
  <c r="A18" i="11" s="1"/>
  <c r="J11" i="11"/>
  <c r="G11" i="11"/>
  <c r="F11" i="11"/>
  <c r="E11" i="11"/>
  <c r="M11" i="11" s="1"/>
  <c r="D11" i="11"/>
  <c r="C11" i="11"/>
  <c r="G10" i="11"/>
  <c r="G19" i="11" s="1"/>
  <c r="G28" i="11" s="1"/>
  <c r="G37" i="11" s="1"/>
  <c r="G46" i="11" s="1"/>
  <c r="G55" i="11" s="1"/>
  <c r="G64" i="11" s="1"/>
  <c r="G74" i="11" s="1"/>
  <c r="G83" i="11" s="1"/>
  <c r="G92" i="11" s="1"/>
  <c r="H4" i="11"/>
  <c r="E4" i="11"/>
  <c r="I4" i="11" s="1"/>
  <c r="N99" i="10"/>
  <c r="J99" i="10"/>
  <c r="G99" i="10"/>
  <c r="F99" i="10"/>
  <c r="E99" i="10"/>
  <c r="M99" i="10" s="1"/>
  <c r="D99" i="10"/>
  <c r="C99" i="10"/>
  <c r="N98" i="10"/>
  <c r="J98" i="10"/>
  <c r="G98" i="10"/>
  <c r="F98" i="10"/>
  <c r="E98" i="10"/>
  <c r="M98" i="10" s="1"/>
  <c r="D98" i="10"/>
  <c r="C98" i="10"/>
  <c r="N97" i="10"/>
  <c r="J97" i="10"/>
  <c r="G97" i="10"/>
  <c r="F97" i="10"/>
  <c r="E97" i="10"/>
  <c r="M97" i="10" s="1"/>
  <c r="D97" i="10"/>
  <c r="C97" i="10"/>
  <c r="N96" i="10"/>
  <c r="J96" i="10"/>
  <c r="G96" i="10"/>
  <c r="F96" i="10"/>
  <c r="E96" i="10"/>
  <c r="M96" i="10" s="1"/>
  <c r="D96" i="10"/>
  <c r="C96" i="10"/>
  <c r="N95" i="10"/>
  <c r="J95" i="10"/>
  <c r="G95" i="10"/>
  <c r="F95" i="10"/>
  <c r="E95" i="10"/>
  <c r="M95" i="10" s="1"/>
  <c r="D95" i="10"/>
  <c r="C95" i="10"/>
  <c r="N94" i="10"/>
  <c r="J94" i="10"/>
  <c r="G94" i="10"/>
  <c r="F94" i="10"/>
  <c r="E94" i="10"/>
  <c r="M94" i="10" s="1"/>
  <c r="D94" i="10"/>
  <c r="C94" i="10"/>
  <c r="N93" i="10"/>
  <c r="J93" i="10"/>
  <c r="G93" i="10"/>
  <c r="F93" i="10"/>
  <c r="E93" i="10"/>
  <c r="M93" i="10" s="1"/>
  <c r="D93" i="10"/>
  <c r="C93" i="10"/>
  <c r="A93" i="10"/>
  <c r="A94" i="10" s="1"/>
  <c r="A95" i="10" s="1"/>
  <c r="A96" i="10" s="1"/>
  <c r="A97" i="10" s="1"/>
  <c r="A98" i="10" s="1"/>
  <c r="A99" i="10" s="1"/>
  <c r="N92" i="10"/>
  <c r="J92" i="10"/>
  <c r="G92" i="10"/>
  <c r="F92" i="10"/>
  <c r="E92" i="10"/>
  <c r="M92" i="10" s="1"/>
  <c r="D92" i="10"/>
  <c r="C92" i="10"/>
  <c r="N90" i="10"/>
  <c r="J90" i="10"/>
  <c r="G90" i="10"/>
  <c r="F90" i="10"/>
  <c r="E90" i="10"/>
  <c r="M90" i="10" s="1"/>
  <c r="D90" i="10"/>
  <c r="C90" i="10"/>
  <c r="N89" i="10"/>
  <c r="J89" i="10"/>
  <c r="G89" i="10"/>
  <c r="F89" i="10"/>
  <c r="E89" i="10"/>
  <c r="M89" i="10" s="1"/>
  <c r="D89" i="10"/>
  <c r="C89" i="10"/>
  <c r="N88" i="10"/>
  <c r="J88" i="10"/>
  <c r="G88" i="10"/>
  <c r="F88" i="10"/>
  <c r="E88" i="10"/>
  <c r="M88" i="10" s="1"/>
  <c r="D88" i="10"/>
  <c r="C88" i="10"/>
  <c r="N87" i="10"/>
  <c r="J87" i="10"/>
  <c r="G87" i="10"/>
  <c r="F87" i="10"/>
  <c r="E87" i="10"/>
  <c r="M87" i="10" s="1"/>
  <c r="D87" i="10"/>
  <c r="C87" i="10"/>
  <c r="N86" i="10"/>
  <c r="J86" i="10"/>
  <c r="G86" i="10"/>
  <c r="F86" i="10"/>
  <c r="E86" i="10"/>
  <c r="M86" i="10" s="1"/>
  <c r="D86" i="10"/>
  <c r="C86" i="10"/>
  <c r="N85" i="10"/>
  <c r="J85" i="10"/>
  <c r="G85" i="10"/>
  <c r="F85" i="10"/>
  <c r="E85" i="10"/>
  <c r="M85" i="10" s="1"/>
  <c r="D85" i="10"/>
  <c r="C85" i="10"/>
  <c r="N84" i="10"/>
  <c r="J84" i="10"/>
  <c r="G84" i="10"/>
  <c r="F84" i="10"/>
  <c r="E84" i="10"/>
  <c r="M84" i="10" s="1"/>
  <c r="D84" i="10"/>
  <c r="C84" i="10"/>
  <c r="A84" i="10"/>
  <c r="A85" i="10" s="1"/>
  <c r="A86" i="10" s="1"/>
  <c r="A87" i="10" s="1"/>
  <c r="A88" i="10" s="1"/>
  <c r="A89" i="10" s="1"/>
  <c r="A90" i="10" s="1"/>
  <c r="N83" i="10"/>
  <c r="J83" i="10"/>
  <c r="G83" i="10"/>
  <c r="F83" i="10"/>
  <c r="E83" i="10"/>
  <c r="M83" i="10" s="1"/>
  <c r="D83" i="10"/>
  <c r="C83" i="10"/>
  <c r="N81" i="10"/>
  <c r="J81" i="10"/>
  <c r="G81" i="10"/>
  <c r="F81" i="10"/>
  <c r="E81" i="10"/>
  <c r="M81" i="10" s="1"/>
  <c r="D81" i="10"/>
  <c r="C81" i="10"/>
  <c r="N80" i="10"/>
  <c r="J80" i="10"/>
  <c r="G80" i="10"/>
  <c r="F80" i="10"/>
  <c r="E80" i="10"/>
  <c r="M80" i="10" s="1"/>
  <c r="D80" i="10"/>
  <c r="C80" i="10"/>
  <c r="N79" i="10"/>
  <c r="J79" i="10"/>
  <c r="G79" i="10"/>
  <c r="F79" i="10"/>
  <c r="E79" i="10"/>
  <c r="M79" i="10" s="1"/>
  <c r="D79" i="10"/>
  <c r="C79" i="10"/>
  <c r="N78" i="10"/>
  <c r="J78" i="10"/>
  <c r="G78" i="10"/>
  <c r="F78" i="10"/>
  <c r="E78" i="10"/>
  <c r="M78" i="10" s="1"/>
  <c r="D78" i="10"/>
  <c r="C78" i="10"/>
  <c r="N77" i="10"/>
  <c r="J77" i="10"/>
  <c r="G77" i="10"/>
  <c r="F77" i="10"/>
  <c r="E77" i="10"/>
  <c r="M77" i="10" s="1"/>
  <c r="D77" i="10"/>
  <c r="C77" i="10"/>
  <c r="N76" i="10"/>
  <c r="J76" i="10"/>
  <c r="G76" i="10"/>
  <c r="F76" i="10"/>
  <c r="E76" i="10"/>
  <c r="M76" i="10" s="1"/>
  <c r="D76" i="10"/>
  <c r="C76" i="10"/>
  <c r="N75" i="10"/>
  <c r="J75" i="10"/>
  <c r="G75" i="10"/>
  <c r="F75" i="10"/>
  <c r="E75" i="10"/>
  <c r="M75" i="10" s="1"/>
  <c r="D75" i="10"/>
  <c r="C75" i="10"/>
  <c r="A75" i="10"/>
  <c r="A76" i="10" s="1"/>
  <c r="A77" i="10" s="1"/>
  <c r="A78" i="10" s="1"/>
  <c r="A79" i="10" s="1"/>
  <c r="A80" i="10" s="1"/>
  <c r="A81" i="10" s="1"/>
  <c r="N74" i="10"/>
  <c r="J74" i="10"/>
  <c r="G74" i="10"/>
  <c r="F74" i="10"/>
  <c r="E74" i="10"/>
  <c r="M74" i="10" s="1"/>
  <c r="D74" i="10"/>
  <c r="C74" i="10"/>
  <c r="J72" i="10"/>
  <c r="G72" i="10"/>
  <c r="F72" i="10"/>
  <c r="E72" i="10"/>
  <c r="M72" i="10" s="1"/>
  <c r="D72" i="10"/>
  <c r="C72" i="10"/>
  <c r="J71" i="10"/>
  <c r="J70" i="10"/>
  <c r="G71" i="10"/>
  <c r="F71" i="10"/>
  <c r="E71" i="10"/>
  <c r="M71" i="10" s="1"/>
  <c r="D71" i="10"/>
  <c r="C71" i="10"/>
  <c r="J69" i="10"/>
  <c r="G70" i="10"/>
  <c r="F70" i="10"/>
  <c r="E70" i="10"/>
  <c r="M70" i="10" s="1"/>
  <c r="D70" i="10"/>
  <c r="C70" i="10"/>
  <c r="J68" i="10"/>
  <c r="G69" i="10"/>
  <c r="F69" i="10"/>
  <c r="E69" i="10"/>
  <c r="M69" i="10" s="1"/>
  <c r="D69" i="10"/>
  <c r="C69" i="10"/>
  <c r="J67" i="10"/>
  <c r="G68" i="10"/>
  <c r="F68" i="10"/>
  <c r="E68" i="10"/>
  <c r="M68" i="10" s="1"/>
  <c r="D68" i="10"/>
  <c r="C68" i="10"/>
  <c r="J66" i="10"/>
  <c r="G67" i="10"/>
  <c r="F67" i="10"/>
  <c r="E67" i="10"/>
  <c r="M67" i="10" s="1"/>
  <c r="D67" i="10"/>
  <c r="C67" i="10"/>
  <c r="A66" i="10"/>
  <c r="A67" i="10" s="1"/>
  <c r="A68" i="10" s="1"/>
  <c r="A69" i="10" s="1"/>
  <c r="A70" i="10" s="1"/>
  <c r="A71" i="10" s="1"/>
  <c r="A72" i="10" s="1"/>
  <c r="N65" i="10"/>
  <c r="N64" i="10" s="1"/>
  <c r="J65" i="10"/>
  <c r="G65" i="10"/>
  <c r="F65" i="10"/>
  <c r="E65" i="10"/>
  <c r="D65" i="10"/>
  <c r="C65" i="10"/>
  <c r="N63" i="10"/>
  <c r="J63" i="10"/>
  <c r="G63" i="10"/>
  <c r="F63" i="10"/>
  <c r="E63" i="10"/>
  <c r="M63" i="10" s="1"/>
  <c r="D63" i="10"/>
  <c r="C63" i="10"/>
  <c r="N62" i="10"/>
  <c r="J62" i="10"/>
  <c r="G62" i="10"/>
  <c r="F62" i="10"/>
  <c r="E62" i="10"/>
  <c r="M62" i="10" s="1"/>
  <c r="D62" i="10"/>
  <c r="C62" i="10"/>
  <c r="N61" i="10"/>
  <c r="J61" i="10"/>
  <c r="G61" i="10"/>
  <c r="F61" i="10"/>
  <c r="E61" i="10"/>
  <c r="M61" i="10" s="1"/>
  <c r="D61" i="10"/>
  <c r="C61" i="10"/>
  <c r="N60" i="10"/>
  <c r="J60" i="10"/>
  <c r="G60" i="10"/>
  <c r="F60" i="10"/>
  <c r="E60" i="10"/>
  <c r="M60" i="10" s="1"/>
  <c r="D60" i="10"/>
  <c r="C60" i="10"/>
  <c r="N59" i="10"/>
  <c r="J59" i="10"/>
  <c r="G59" i="10"/>
  <c r="F59" i="10"/>
  <c r="E59" i="10"/>
  <c r="M59" i="10" s="1"/>
  <c r="D59" i="10"/>
  <c r="C59" i="10"/>
  <c r="N58" i="10"/>
  <c r="J58" i="10"/>
  <c r="G58" i="10"/>
  <c r="F58" i="10"/>
  <c r="E58" i="10"/>
  <c r="M58" i="10" s="1"/>
  <c r="D58" i="10"/>
  <c r="C58" i="10"/>
  <c r="N57" i="10"/>
  <c r="J57" i="10"/>
  <c r="G57" i="10"/>
  <c r="F57" i="10"/>
  <c r="E57" i="10"/>
  <c r="M57" i="10" s="1"/>
  <c r="D57" i="10"/>
  <c r="C57" i="10"/>
  <c r="A57" i="10"/>
  <c r="A58" i="10" s="1"/>
  <c r="A59" i="10" s="1"/>
  <c r="A60" i="10" s="1"/>
  <c r="A61" i="10" s="1"/>
  <c r="A62" i="10" s="1"/>
  <c r="A63" i="10" s="1"/>
  <c r="N56" i="10"/>
  <c r="J56" i="10"/>
  <c r="G56" i="10"/>
  <c r="F56" i="10"/>
  <c r="E56" i="10"/>
  <c r="M56" i="10" s="1"/>
  <c r="D56" i="10"/>
  <c r="C56" i="10"/>
  <c r="N54" i="10"/>
  <c r="J54" i="10"/>
  <c r="G54" i="10"/>
  <c r="F54" i="10"/>
  <c r="E54" i="10"/>
  <c r="M54" i="10" s="1"/>
  <c r="D54" i="10"/>
  <c r="C54" i="10"/>
  <c r="N53" i="10"/>
  <c r="J53" i="10"/>
  <c r="G53" i="10"/>
  <c r="F53" i="10"/>
  <c r="E53" i="10"/>
  <c r="M53" i="10" s="1"/>
  <c r="D53" i="10"/>
  <c r="C53" i="10"/>
  <c r="N52" i="10"/>
  <c r="J52" i="10"/>
  <c r="G52" i="10"/>
  <c r="F52" i="10"/>
  <c r="E52" i="10"/>
  <c r="M52" i="10" s="1"/>
  <c r="D52" i="10"/>
  <c r="C52" i="10"/>
  <c r="N51" i="10"/>
  <c r="J51" i="10"/>
  <c r="G51" i="10"/>
  <c r="F51" i="10"/>
  <c r="E51" i="10"/>
  <c r="M51" i="10" s="1"/>
  <c r="D51" i="10"/>
  <c r="C51" i="10"/>
  <c r="N50" i="10"/>
  <c r="J50" i="10"/>
  <c r="G50" i="10"/>
  <c r="F50" i="10"/>
  <c r="E50" i="10"/>
  <c r="M50" i="10" s="1"/>
  <c r="D50" i="10"/>
  <c r="C50" i="10"/>
  <c r="N49" i="10"/>
  <c r="J49" i="10"/>
  <c r="G49" i="10"/>
  <c r="F49" i="10"/>
  <c r="E49" i="10"/>
  <c r="M49" i="10" s="1"/>
  <c r="D49" i="10"/>
  <c r="C49" i="10"/>
  <c r="N48" i="10"/>
  <c r="J48" i="10"/>
  <c r="G48" i="10"/>
  <c r="F48" i="10"/>
  <c r="E48" i="10"/>
  <c r="M48" i="10" s="1"/>
  <c r="D48" i="10"/>
  <c r="C48" i="10"/>
  <c r="A48" i="10"/>
  <c r="A49" i="10" s="1"/>
  <c r="A50" i="10" s="1"/>
  <c r="A51" i="10" s="1"/>
  <c r="A52" i="10" s="1"/>
  <c r="A53" i="10" s="1"/>
  <c r="A54" i="10" s="1"/>
  <c r="N47" i="10"/>
  <c r="J47" i="10"/>
  <c r="G47" i="10"/>
  <c r="F47" i="10"/>
  <c r="E47" i="10"/>
  <c r="M47" i="10" s="1"/>
  <c r="D47" i="10"/>
  <c r="C47" i="10"/>
  <c r="N45" i="10"/>
  <c r="J45" i="10"/>
  <c r="G45" i="10"/>
  <c r="F45" i="10"/>
  <c r="E45" i="10"/>
  <c r="M45" i="10" s="1"/>
  <c r="D45" i="10"/>
  <c r="C45" i="10"/>
  <c r="N44" i="10"/>
  <c r="J44" i="10"/>
  <c r="G44" i="10"/>
  <c r="F44" i="10"/>
  <c r="E44" i="10"/>
  <c r="M44" i="10" s="1"/>
  <c r="D44" i="10"/>
  <c r="C44" i="10"/>
  <c r="N43" i="10"/>
  <c r="J43" i="10"/>
  <c r="G43" i="10"/>
  <c r="F43" i="10"/>
  <c r="E43" i="10"/>
  <c r="M43" i="10" s="1"/>
  <c r="D43" i="10"/>
  <c r="C43" i="10"/>
  <c r="N42" i="10"/>
  <c r="J42" i="10"/>
  <c r="G42" i="10"/>
  <c r="F42" i="10"/>
  <c r="E42" i="10"/>
  <c r="M42" i="10" s="1"/>
  <c r="D42" i="10"/>
  <c r="C42" i="10"/>
  <c r="N41" i="10"/>
  <c r="J41" i="10"/>
  <c r="G41" i="10"/>
  <c r="F41" i="10"/>
  <c r="E41" i="10"/>
  <c r="M41" i="10" s="1"/>
  <c r="D41" i="10"/>
  <c r="C41" i="10"/>
  <c r="N40" i="10"/>
  <c r="J40" i="10"/>
  <c r="G40" i="10"/>
  <c r="F40" i="10"/>
  <c r="E40" i="10"/>
  <c r="M40" i="10" s="1"/>
  <c r="D40" i="10"/>
  <c r="C40" i="10"/>
  <c r="N39" i="10"/>
  <c r="J39" i="10"/>
  <c r="G39" i="10"/>
  <c r="F39" i="10"/>
  <c r="E39" i="10"/>
  <c r="M39" i="10" s="1"/>
  <c r="D39" i="10"/>
  <c r="C39" i="10"/>
  <c r="A39" i="10"/>
  <c r="A40" i="10" s="1"/>
  <c r="A41" i="10" s="1"/>
  <c r="A42" i="10" s="1"/>
  <c r="A43" i="10" s="1"/>
  <c r="A44" i="10" s="1"/>
  <c r="A45" i="10" s="1"/>
  <c r="N38" i="10"/>
  <c r="J38" i="10"/>
  <c r="G38" i="10"/>
  <c r="F38" i="10"/>
  <c r="E38" i="10"/>
  <c r="M38" i="10" s="1"/>
  <c r="D38" i="10"/>
  <c r="C38" i="10"/>
  <c r="F37" i="10"/>
  <c r="F55" i="10" s="1"/>
  <c r="F73" i="10" s="1"/>
  <c r="F91" i="10" s="1"/>
  <c r="N36" i="10"/>
  <c r="J36" i="10"/>
  <c r="G36" i="10"/>
  <c r="F36" i="10"/>
  <c r="E36" i="10"/>
  <c r="M36" i="10" s="1"/>
  <c r="D36" i="10"/>
  <c r="C36" i="10"/>
  <c r="N35" i="10"/>
  <c r="J35" i="10"/>
  <c r="G35" i="10"/>
  <c r="F35" i="10"/>
  <c r="E35" i="10"/>
  <c r="M35" i="10" s="1"/>
  <c r="D35" i="10"/>
  <c r="C35" i="10"/>
  <c r="N34" i="10"/>
  <c r="J34" i="10"/>
  <c r="G34" i="10"/>
  <c r="F34" i="10"/>
  <c r="E34" i="10"/>
  <c r="M34" i="10" s="1"/>
  <c r="D34" i="10"/>
  <c r="C34" i="10"/>
  <c r="N33" i="10"/>
  <c r="J33" i="10"/>
  <c r="G33" i="10"/>
  <c r="F33" i="10"/>
  <c r="E33" i="10"/>
  <c r="M33" i="10" s="1"/>
  <c r="D33" i="10"/>
  <c r="C33" i="10"/>
  <c r="N32" i="10"/>
  <c r="J32" i="10"/>
  <c r="G32" i="10"/>
  <c r="F32" i="10"/>
  <c r="E32" i="10"/>
  <c r="M32" i="10" s="1"/>
  <c r="D32" i="10"/>
  <c r="C32" i="10"/>
  <c r="N31" i="10"/>
  <c r="J31" i="10"/>
  <c r="G31" i="10"/>
  <c r="F31" i="10"/>
  <c r="E31" i="10"/>
  <c r="M31" i="10" s="1"/>
  <c r="D31" i="10"/>
  <c r="C31" i="10"/>
  <c r="N30" i="10"/>
  <c r="J30" i="10"/>
  <c r="G30" i="10"/>
  <c r="F30" i="10"/>
  <c r="E30" i="10"/>
  <c r="M30" i="10" s="1"/>
  <c r="D30" i="10"/>
  <c r="C30" i="10"/>
  <c r="A30" i="10"/>
  <c r="A31" i="10" s="1"/>
  <c r="A32" i="10" s="1"/>
  <c r="A33" i="10" s="1"/>
  <c r="A34" i="10" s="1"/>
  <c r="A35" i="10" s="1"/>
  <c r="A36" i="10" s="1"/>
  <c r="N29" i="10"/>
  <c r="J29" i="10"/>
  <c r="G29" i="10"/>
  <c r="F29" i="10"/>
  <c r="E29" i="10"/>
  <c r="M29" i="10" s="1"/>
  <c r="D29" i="10"/>
  <c r="C29" i="10"/>
  <c r="F28" i="10"/>
  <c r="F46" i="10" s="1"/>
  <c r="F64" i="10" s="1"/>
  <c r="F82" i="10" s="1"/>
  <c r="N27" i="10"/>
  <c r="J27" i="10"/>
  <c r="G27" i="10"/>
  <c r="F27" i="10"/>
  <c r="E27" i="10"/>
  <c r="M27" i="10" s="1"/>
  <c r="D27" i="10"/>
  <c r="C27" i="10"/>
  <c r="N26" i="10"/>
  <c r="J26" i="10"/>
  <c r="G26" i="10"/>
  <c r="F26" i="10"/>
  <c r="E26" i="10"/>
  <c r="M26" i="10" s="1"/>
  <c r="D26" i="10"/>
  <c r="C26" i="10"/>
  <c r="N25" i="10"/>
  <c r="J25" i="10"/>
  <c r="G25" i="10"/>
  <c r="F25" i="10"/>
  <c r="E25" i="10"/>
  <c r="M25" i="10" s="1"/>
  <c r="D25" i="10"/>
  <c r="C25" i="10"/>
  <c r="N24" i="10"/>
  <c r="J24" i="10"/>
  <c r="G24" i="10"/>
  <c r="F24" i="10"/>
  <c r="E24" i="10"/>
  <c r="M24" i="10" s="1"/>
  <c r="D24" i="10"/>
  <c r="C24" i="10"/>
  <c r="N23" i="10"/>
  <c r="J23" i="10"/>
  <c r="G23" i="10"/>
  <c r="F23" i="10"/>
  <c r="E23" i="10"/>
  <c r="M23" i="10" s="1"/>
  <c r="D23" i="10"/>
  <c r="C23" i="10"/>
  <c r="N22" i="10"/>
  <c r="J22" i="10"/>
  <c r="G22" i="10"/>
  <c r="F22" i="10"/>
  <c r="E22" i="10"/>
  <c r="M22" i="10" s="1"/>
  <c r="D22" i="10"/>
  <c r="C22" i="10"/>
  <c r="N21" i="10"/>
  <c r="J21" i="10"/>
  <c r="G21" i="10"/>
  <c r="F21" i="10"/>
  <c r="E21" i="10"/>
  <c r="M21" i="10" s="1"/>
  <c r="D21" i="10"/>
  <c r="C21" i="10"/>
  <c r="A21" i="10"/>
  <c r="A22" i="10" s="1"/>
  <c r="A23" i="10" s="1"/>
  <c r="A24" i="10" s="1"/>
  <c r="A25" i="10" s="1"/>
  <c r="A26" i="10" s="1"/>
  <c r="A27" i="10" s="1"/>
  <c r="N20" i="10"/>
  <c r="J20" i="10"/>
  <c r="G20" i="10"/>
  <c r="F20" i="10"/>
  <c r="E20" i="10"/>
  <c r="M20" i="10" s="1"/>
  <c r="D20" i="10"/>
  <c r="C20" i="10"/>
  <c r="D19" i="10"/>
  <c r="D28" i="10" s="1"/>
  <c r="D37" i="10" s="1"/>
  <c r="D46" i="10" s="1"/>
  <c r="D55" i="10" s="1"/>
  <c r="D64" i="10" s="1"/>
  <c r="D73" i="10" s="1"/>
  <c r="D82" i="10" s="1"/>
  <c r="D91" i="10" s="1"/>
  <c r="C19" i="10"/>
  <c r="C28" i="10" s="1"/>
  <c r="C37" i="10" s="1"/>
  <c r="C46" i="10" s="1"/>
  <c r="C55" i="10" s="1"/>
  <c r="C64" i="10" s="1"/>
  <c r="C73" i="10" s="1"/>
  <c r="C82" i="10" s="1"/>
  <c r="C91" i="10" s="1"/>
  <c r="B19" i="10"/>
  <c r="B28" i="10" s="1"/>
  <c r="B37" i="10" s="1"/>
  <c r="B46" i="10" s="1"/>
  <c r="B55" i="10" s="1"/>
  <c r="B64" i="10" s="1"/>
  <c r="B73" i="10" s="1"/>
  <c r="B82" i="10" s="1"/>
  <c r="B91" i="10" s="1"/>
  <c r="N18" i="10"/>
  <c r="J18" i="10"/>
  <c r="G18" i="10"/>
  <c r="F18" i="10"/>
  <c r="E18" i="10"/>
  <c r="M18" i="10" s="1"/>
  <c r="D18" i="10"/>
  <c r="C18" i="10"/>
  <c r="N17" i="10"/>
  <c r="J17" i="10"/>
  <c r="G17" i="10"/>
  <c r="F17" i="10"/>
  <c r="E17" i="10"/>
  <c r="M17" i="10" s="1"/>
  <c r="D17" i="10"/>
  <c r="C17" i="10"/>
  <c r="N16" i="10"/>
  <c r="J16" i="10"/>
  <c r="G16" i="10"/>
  <c r="F16" i="10"/>
  <c r="E16" i="10"/>
  <c r="M16" i="10" s="1"/>
  <c r="D16" i="10"/>
  <c r="C16" i="10"/>
  <c r="N15" i="10"/>
  <c r="J15" i="10"/>
  <c r="G15" i="10"/>
  <c r="F15" i="10"/>
  <c r="E15" i="10"/>
  <c r="M15" i="10" s="1"/>
  <c r="D15" i="10"/>
  <c r="C15" i="10"/>
  <c r="N14" i="10"/>
  <c r="J14" i="10"/>
  <c r="G14" i="10"/>
  <c r="F14" i="10"/>
  <c r="E14" i="10"/>
  <c r="M14" i="10" s="1"/>
  <c r="D14" i="10"/>
  <c r="C14" i="10"/>
  <c r="N13" i="10"/>
  <c r="J13" i="10"/>
  <c r="G13" i="10"/>
  <c r="F13" i="10"/>
  <c r="E13" i="10"/>
  <c r="M13" i="10" s="1"/>
  <c r="D13" i="10"/>
  <c r="C13" i="10"/>
  <c r="N12" i="10"/>
  <c r="J12" i="10"/>
  <c r="G12" i="10"/>
  <c r="F12" i="10"/>
  <c r="E12" i="10"/>
  <c r="M12" i="10" s="1"/>
  <c r="D12" i="10"/>
  <c r="C12" i="10"/>
  <c r="A12" i="10"/>
  <c r="A13" i="10" s="1"/>
  <c r="A14" i="10" s="1"/>
  <c r="A15" i="10" s="1"/>
  <c r="A16" i="10" s="1"/>
  <c r="A17" i="10" s="1"/>
  <c r="A18" i="10" s="1"/>
  <c r="N11" i="10"/>
  <c r="J11" i="10"/>
  <c r="G11" i="10"/>
  <c r="F11" i="10"/>
  <c r="E11" i="10"/>
  <c r="M11" i="10" s="1"/>
  <c r="D11" i="10"/>
  <c r="C11" i="10"/>
  <c r="G10" i="10"/>
  <c r="G19" i="10" s="1"/>
  <c r="G28" i="10" s="1"/>
  <c r="G37" i="10" s="1"/>
  <c r="G46" i="10" s="1"/>
  <c r="G55" i="10" s="1"/>
  <c r="G64" i="10" s="1"/>
  <c r="G73" i="10" s="1"/>
  <c r="G82" i="10" s="1"/>
  <c r="G91" i="10" s="1"/>
  <c r="H4" i="10"/>
  <c r="E4" i="10"/>
  <c r="I4" i="10" s="1"/>
  <c r="F81" i="8"/>
  <c r="N81" i="8" s="1"/>
  <c r="F80" i="8"/>
  <c r="N80" i="8" s="1"/>
  <c r="F79" i="8"/>
  <c r="N79" i="8" s="1"/>
  <c r="F78" i="8"/>
  <c r="N78" i="8" s="1"/>
  <c r="F77" i="8"/>
  <c r="N77" i="8" s="1"/>
  <c r="F76" i="8"/>
  <c r="N76" i="8" s="1"/>
  <c r="F75" i="8"/>
  <c r="N75" i="8" s="1"/>
  <c r="F74" i="8"/>
  <c r="N74" i="8" s="1"/>
  <c r="F72" i="8"/>
  <c r="N72" i="8" s="1"/>
  <c r="F71" i="8"/>
  <c r="N71" i="8" s="1"/>
  <c r="F70" i="8"/>
  <c r="N70" i="8" s="1"/>
  <c r="F69" i="8"/>
  <c r="N69" i="8" s="1"/>
  <c r="F68" i="8"/>
  <c r="N68" i="8" s="1"/>
  <c r="F66" i="8"/>
  <c r="N66" i="8" s="1"/>
  <c r="F65" i="8"/>
  <c r="F63" i="8"/>
  <c r="N63" i="8" s="1"/>
  <c r="F62" i="8"/>
  <c r="N62" i="8" s="1"/>
  <c r="F61" i="8"/>
  <c r="N61" i="8" s="1"/>
  <c r="F60" i="8"/>
  <c r="N60" i="8" s="1"/>
  <c r="F59" i="8"/>
  <c r="N59" i="8" s="1"/>
  <c r="F58" i="8"/>
  <c r="N58" i="8" s="1"/>
  <c r="F57" i="8"/>
  <c r="N57" i="8" s="1"/>
  <c r="F56" i="8"/>
  <c r="F54" i="8"/>
  <c r="N54" i="8" s="1"/>
  <c r="F53" i="8"/>
  <c r="N53" i="8" s="1"/>
  <c r="F52" i="8"/>
  <c r="N52" i="8" s="1"/>
  <c r="F51" i="8"/>
  <c r="N51" i="8" s="1"/>
  <c r="F50" i="8"/>
  <c r="N50" i="8" s="1"/>
  <c r="F49" i="8"/>
  <c r="N49" i="8" s="1"/>
  <c r="F48" i="8"/>
  <c r="N48" i="8" s="1"/>
  <c r="F47" i="8"/>
  <c r="N47" i="8" s="1"/>
  <c r="F45" i="8"/>
  <c r="N45" i="8" s="1"/>
  <c r="F44" i="8"/>
  <c r="N44" i="8" s="1"/>
  <c r="F43" i="8"/>
  <c r="N43" i="8" s="1"/>
  <c r="F42" i="8"/>
  <c r="N42" i="8" s="1"/>
  <c r="F41" i="8"/>
  <c r="N41" i="8" s="1"/>
  <c r="F40" i="8"/>
  <c r="N40" i="8" s="1"/>
  <c r="F39" i="8"/>
  <c r="N39" i="8" s="1"/>
  <c r="F38" i="8"/>
  <c r="N38" i="8" s="1"/>
  <c r="F36" i="8"/>
  <c r="N36" i="8" s="1"/>
  <c r="F35" i="8"/>
  <c r="N35" i="8" s="1"/>
  <c r="F34" i="8"/>
  <c r="N34" i="8" s="1"/>
  <c r="F33" i="8"/>
  <c r="N33" i="8" s="1"/>
  <c r="F32" i="8"/>
  <c r="N32" i="8" s="1"/>
  <c r="F31" i="8"/>
  <c r="N31" i="8" s="1"/>
  <c r="F30" i="8"/>
  <c r="N30" i="8" s="1"/>
  <c r="F29" i="8"/>
  <c r="N29" i="8" s="1"/>
  <c r="F27" i="8"/>
  <c r="N27" i="8" s="1"/>
  <c r="F26" i="8"/>
  <c r="N26" i="8" s="1"/>
  <c r="F25" i="8"/>
  <c r="N25" i="8" s="1"/>
  <c r="F24" i="8"/>
  <c r="N24" i="8" s="1"/>
  <c r="F23" i="8"/>
  <c r="N23" i="8" s="1"/>
  <c r="F22" i="8"/>
  <c r="N22" i="8" s="1"/>
  <c r="F21" i="8"/>
  <c r="N21" i="8" s="1"/>
  <c r="F20" i="8"/>
  <c r="N20" i="8" s="1"/>
  <c r="F18" i="8"/>
  <c r="N18" i="8" s="1"/>
  <c r="F17" i="8"/>
  <c r="N17" i="8" s="1"/>
  <c r="F16" i="8"/>
  <c r="N16" i="8" s="1"/>
  <c r="F15" i="8"/>
  <c r="N15" i="8" s="1"/>
  <c r="F14" i="8"/>
  <c r="N14" i="8" s="1"/>
  <c r="F13" i="8"/>
  <c r="N13" i="8" s="1"/>
  <c r="F12" i="8"/>
  <c r="N12" i="8" s="1"/>
  <c r="F11" i="8"/>
  <c r="N11" i="8" s="1"/>
  <c r="O74" i="8"/>
  <c r="O65" i="8"/>
  <c r="O64" i="8" s="1"/>
  <c r="O63" i="8"/>
  <c r="O62" i="8"/>
  <c r="O61" i="8"/>
  <c r="O60" i="8"/>
  <c r="O59" i="8"/>
  <c r="O58" i="8"/>
  <c r="O57" i="8"/>
  <c r="O56" i="8"/>
  <c r="O54" i="8"/>
  <c r="O53" i="8"/>
  <c r="O52" i="8"/>
  <c r="O51" i="8"/>
  <c r="O50" i="8"/>
  <c r="O49" i="8"/>
  <c r="O48" i="8"/>
  <c r="O47" i="8"/>
  <c r="O45" i="8"/>
  <c r="O44" i="8"/>
  <c r="O43" i="8"/>
  <c r="O42" i="8"/>
  <c r="O41" i="8"/>
  <c r="O40" i="8"/>
  <c r="O39" i="8"/>
  <c r="O38" i="8"/>
  <c r="O36" i="8"/>
  <c r="O35" i="8"/>
  <c r="O34" i="8"/>
  <c r="O33" i="8"/>
  <c r="O32" i="8"/>
  <c r="O31" i="8"/>
  <c r="O30" i="8"/>
  <c r="O29" i="8"/>
  <c r="O27" i="8"/>
  <c r="O26" i="8"/>
  <c r="O25" i="8"/>
  <c r="O24" i="8"/>
  <c r="O23" i="8"/>
  <c r="O22" i="8"/>
  <c r="O21" i="8"/>
  <c r="O20" i="8"/>
  <c r="O18" i="8"/>
  <c r="O17" i="8"/>
  <c r="O16" i="8"/>
  <c r="O15" i="8"/>
  <c r="O14" i="8"/>
  <c r="O13" i="8"/>
  <c r="O12" i="8"/>
  <c r="O11" i="8"/>
  <c r="K81" i="8"/>
  <c r="H81" i="8"/>
  <c r="G81" i="8"/>
  <c r="E81" i="8"/>
  <c r="D81" i="8"/>
  <c r="K72" i="8"/>
  <c r="H72" i="8"/>
  <c r="G72" i="8"/>
  <c r="E72" i="8"/>
  <c r="D72" i="8"/>
  <c r="K54" i="8"/>
  <c r="H54" i="8"/>
  <c r="G54" i="8"/>
  <c r="E54" i="8"/>
  <c r="D54" i="8"/>
  <c r="K45" i="8"/>
  <c r="H45" i="8"/>
  <c r="G45" i="8"/>
  <c r="E45" i="8"/>
  <c r="D45" i="8"/>
  <c r="K36" i="8"/>
  <c r="H36" i="8"/>
  <c r="G36" i="8"/>
  <c r="E36" i="8"/>
  <c r="D36" i="8"/>
  <c r="K27" i="8"/>
  <c r="H27" i="8"/>
  <c r="G27" i="8"/>
  <c r="E27" i="8"/>
  <c r="D27" i="8"/>
  <c r="D18" i="8"/>
  <c r="E18" i="8"/>
  <c r="G18" i="8"/>
  <c r="H18" i="8"/>
  <c r="K18" i="8"/>
  <c r="K83" i="3"/>
  <c r="H83" i="3"/>
  <c r="G83" i="3"/>
  <c r="F83" i="3"/>
  <c r="N83" i="3" s="1"/>
  <c r="E83" i="3"/>
  <c r="D83" i="3"/>
  <c r="K74" i="3"/>
  <c r="H74" i="3"/>
  <c r="G74" i="3"/>
  <c r="F74" i="3"/>
  <c r="N74" i="3" s="1"/>
  <c r="E74" i="3"/>
  <c r="D74" i="3"/>
  <c r="K65" i="3"/>
  <c r="H65" i="3"/>
  <c r="G65" i="3"/>
  <c r="F65" i="3"/>
  <c r="N65" i="3" s="1"/>
  <c r="E65" i="3"/>
  <c r="D65" i="3"/>
  <c r="K56" i="3"/>
  <c r="H56" i="3"/>
  <c r="G56" i="3"/>
  <c r="F56" i="3"/>
  <c r="N56" i="3" s="1"/>
  <c r="E56" i="3"/>
  <c r="D56" i="3"/>
  <c r="K47" i="3"/>
  <c r="H47" i="3"/>
  <c r="G47" i="3"/>
  <c r="F47" i="3"/>
  <c r="N47" i="3" s="1"/>
  <c r="E47" i="3"/>
  <c r="D47" i="3"/>
  <c r="K38" i="3"/>
  <c r="H38" i="3"/>
  <c r="G38" i="3"/>
  <c r="F38" i="3"/>
  <c r="N38" i="3" s="1"/>
  <c r="E38" i="3"/>
  <c r="D38" i="3"/>
  <c r="K29" i="3"/>
  <c r="H29" i="3"/>
  <c r="G29" i="3"/>
  <c r="F29" i="3"/>
  <c r="N29" i="3" s="1"/>
  <c r="E29" i="3"/>
  <c r="D29" i="3"/>
  <c r="K20" i="3"/>
  <c r="D20" i="3"/>
  <c r="E20" i="3"/>
  <c r="F20" i="3"/>
  <c r="N20" i="3" s="1"/>
  <c r="G20" i="3"/>
  <c r="H20" i="3"/>
  <c r="F17" i="1"/>
  <c r="N17" i="1" s="1"/>
  <c r="F18" i="1"/>
  <c r="O81" i="1"/>
  <c r="O80" i="1"/>
  <c r="O79" i="1"/>
  <c r="O78" i="1"/>
  <c r="O77" i="1"/>
  <c r="O76" i="1"/>
  <c r="O75" i="1"/>
  <c r="O74" i="1"/>
  <c r="O65" i="1"/>
  <c r="O64" i="1" s="1"/>
  <c r="O63" i="1"/>
  <c r="O62" i="1"/>
  <c r="O61" i="1"/>
  <c r="O60" i="1"/>
  <c r="O59" i="1"/>
  <c r="O58" i="1"/>
  <c r="O57" i="1"/>
  <c r="O56" i="1"/>
  <c r="O54" i="1"/>
  <c r="O53" i="1"/>
  <c r="O52" i="1"/>
  <c r="O51" i="1"/>
  <c r="O50" i="1"/>
  <c r="O49" i="1"/>
  <c r="O48" i="1"/>
  <c r="O47" i="1"/>
  <c r="O45" i="1"/>
  <c r="O44" i="1"/>
  <c r="O43" i="1"/>
  <c r="O42" i="1"/>
  <c r="O41" i="1"/>
  <c r="O40" i="1"/>
  <c r="O39" i="1"/>
  <c r="O38" i="1"/>
  <c r="O36" i="1"/>
  <c r="O35" i="1"/>
  <c r="O34" i="1"/>
  <c r="O33" i="1"/>
  <c r="O32" i="1"/>
  <c r="O31" i="1"/>
  <c r="O30" i="1"/>
  <c r="O29" i="1"/>
  <c r="O27" i="1"/>
  <c r="O26" i="1"/>
  <c r="O25" i="1"/>
  <c r="O24" i="1"/>
  <c r="O23" i="1"/>
  <c r="O22" i="1"/>
  <c r="O21" i="1"/>
  <c r="O20" i="1"/>
  <c r="K81" i="1"/>
  <c r="H81" i="1"/>
  <c r="G81" i="1"/>
  <c r="F81" i="1"/>
  <c r="N81" i="1" s="1"/>
  <c r="E81" i="1"/>
  <c r="D81" i="1"/>
  <c r="K72" i="1"/>
  <c r="H72" i="1"/>
  <c r="G72" i="1"/>
  <c r="F72" i="1"/>
  <c r="N72" i="1" s="1"/>
  <c r="E72" i="1"/>
  <c r="D72" i="1"/>
  <c r="K63" i="1"/>
  <c r="H63" i="1"/>
  <c r="G63" i="1"/>
  <c r="F63" i="1"/>
  <c r="N63" i="1" s="1"/>
  <c r="E63" i="1"/>
  <c r="D63" i="1"/>
  <c r="K54" i="1"/>
  <c r="H54" i="1"/>
  <c r="G54" i="1"/>
  <c r="F54" i="1"/>
  <c r="N54" i="1" s="1"/>
  <c r="E54" i="1"/>
  <c r="D54" i="1"/>
  <c r="K45" i="1"/>
  <c r="H45" i="1"/>
  <c r="G45" i="1"/>
  <c r="F45" i="1"/>
  <c r="N45" i="1" s="1"/>
  <c r="E45" i="1"/>
  <c r="D45" i="1"/>
  <c r="K36" i="1"/>
  <c r="H36" i="1"/>
  <c r="G36" i="1"/>
  <c r="F36" i="1"/>
  <c r="N36" i="1" s="1"/>
  <c r="E36" i="1"/>
  <c r="D36" i="1"/>
  <c r="K27" i="1"/>
  <c r="H27" i="1"/>
  <c r="G27" i="1"/>
  <c r="F27" i="1"/>
  <c r="N27" i="1" s="1"/>
  <c r="E27" i="1"/>
  <c r="D27" i="1"/>
  <c r="D17" i="1"/>
  <c r="E17" i="1"/>
  <c r="G17" i="1"/>
  <c r="H17" i="1"/>
  <c r="K17" i="1"/>
  <c r="O17" i="1"/>
  <c r="D18" i="1"/>
  <c r="E18" i="1"/>
  <c r="G18" i="1"/>
  <c r="H18" i="1"/>
  <c r="K18" i="1"/>
  <c r="O18" i="1"/>
  <c r="K63" i="8"/>
  <c r="H63" i="8"/>
  <c r="G63" i="8"/>
  <c r="E63" i="8"/>
  <c r="D63" i="8"/>
  <c r="K82" i="3"/>
  <c r="K81" i="3"/>
  <c r="K80" i="3"/>
  <c r="K79" i="3"/>
  <c r="K78" i="3"/>
  <c r="K77" i="3"/>
  <c r="K76" i="3"/>
  <c r="K73" i="3"/>
  <c r="K72" i="3"/>
  <c r="K71" i="3"/>
  <c r="K70" i="3"/>
  <c r="K69" i="3"/>
  <c r="N69" i="3" s="1"/>
  <c r="K68" i="3"/>
  <c r="K67" i="3"/>
  <c r="K64" i="3"/>
  <c r="K63" i="3"/>
  <c r="K62" i="3"/>
  <c r="K61" i="3"/>
  <c r="K60" i="3"/>
  <c r="K59" i="3"/>
  <c r="K58" i="3"/>
  <c r="K55" i="3"/>
  <c r="K54" i="3"/>
  <c r="K53" i="3"/>
  <c r="K52" i="3"/>
  <c r="K51" i="3"/>
  <c r="K50" i="3"/>
  <c r="K49" i="3"/>
  <c r="K46" i="3"/>
  <c r="K45" i="3"/>
  <c r="K44" i="3"/>
  <c r="K43" i="3"/>
  <c r="K42" i="3"/>
  <c r="K41" i="3"/>
  <c r="K40" i="3"/>
  <c r="K37" i="3"/>
  <c r="K36" i="3"/>
  <c r="K35" i="3"/>
  <c r="K34" i="3"/>
  <c r="K33" i="3"/>
  <c r="K32" i="3"/>
  <c r="K31" i="3"/>
  <c r="K28" i="3"/>
  <c r="K27" i="3"/>
  <c r="K26" i="3"/>
  <c r="K25" i="3"/>
  <c r="K24" i="3"/>
  <c r="K22" i="3"/>
  <c r="K23" i="3"/>
  <c r="K19" i="3"/>
  <c r="K18" i="3"/>
  <c r="K17" i="3"/>
  <c r="K16" i="3"/>
  <c r="K15" i="3"/>
  <c r="K14" i="3"/>
  <c r="K13" i="3"/>
  <c r="K11" i="1"/>
  <c r="K80" i="8"/>
  <c r="H80" i="8"/>
  <c r="G80" i="8"/>
  <c r="E80" i="8"/>
  <c r="D80" i="8"/>
  <c r="K79" i="8"/>
  <c r="H79" i="8"/>
  <c r="G79" i="8"/>
  <c r="E79" i="8"/>
  <c r="D79" i="8"/>
  <c r="K78" i="8"/>
  <c r="H78" i="8"/>
  <c r="G78" i="8"/>
  <c r="E78" i="8"/>
  <c r="D78" i="8"/>
  <c r="K77" i="8"/>
  <c r="H77" i="8"/>
  <c r="G77" i="8"/>
  <c r="E77" i="8"/>
  <c r="D77" i="8"/>
  <c r="K76" i="8"/>
  <c r="H76" i="8"/>
  <c r="G76" i="8"/>
  <c r="E76" i="8"/>
  <c r="D76" i="8"/>
  <c r="K75" i="8"/>
  <c r="H75" i="8"/>
  <c r="G75" i="8"/>
  <c r="E75" i="8"/>
  <c r="D75" i="8"/>
  <c r="B75" i="8"/>
  <c r="B76" i="8" s="1"/>
  <c r="B77" i="8" s="1"/>
  <c r="B78" i="8" s="1"/>
  <c r="B79" i="8" s="1"/>
  <c r="B80" i="8" s="1"/>
  <c r="B81" i="8" s="1"/>
  <c r="K74" i="8"/>
  <c r="H74" i="8"/>
  <c r="G74" i="8"/>
  <c r="E74" i="8"/>
  <c r="D74" i="8"/>
  <c r="K71" i="8"/>
  <c r="K70" i="8"/>
  <c r="H71" i="8"/>
  <c r="G71" i="8"/>
  <c r="E71" i="8"/>
  <c r="D71" i="8"/>
  <c r="K69" i="8"/>
  <c r="H70" i="8"/>
  <c r="G70" i="8"/>
  <c r="E70" i="8"/>
  <c r="D70" i="8"/>
  <c r="K68" i="8"/>
  <c r="H69" i="8"/>
  <c r="G69" i="8"/>
  <c r="E69" i="8"/>
  <c r="D69" i="8"/>
  <c r="K67" i="8"/>
  <c r="N67" i="8" s="1"/>
  <c r="H68" i="8"/>
  <c r="G68" i="8"/>
  <c r="E68" i="8"/>
  <c r="D68" i="8"/>
  <c r="K66" i="8"/>
  <c r="H66" i="8"/>
  <c r="G66" i="8"/>
  <c r="E66" i="8"/>
  <c r="D66" i="8"/>
  <c r="B66" i="8"/>
  <c r="B67" i="8" s="1"/>
  <c r="B68" i="8" s="1"/>
  <c r="B69" i="8" s="1"/>
  <c r="B70" i="8" s="1"/>
  <c r="B71" i="8" s="1"/>
  <c r="B72" i="8" s="1"/>
  <c r="K65" i="8"/>
  <c r="H65" i="8"/>
  <c r="G65" i="8"/>
  <c r="E65" i="8"/>
  <c r="D65" i="8"/>
  <c r="K62" i="8"/>
  <c r="H62" i="8"/>
  <c r="G62" i="8"/>
  <c r="E62" i="8"/>
  <c r="D62" i="8"/>
  <c r="K61" i="8"/>
  <c r="H61" i="8"/>
  <c r="G61" i="8"/>
  <c r="E61" i="8"/>
  <c r="D61" i="8"/>
  <c r="K60" i="8"/>
  <c r="H60" i="8"/>
  <c r="G60" i="8"/>
  <c r="E60" i="8"/>
  <c r="D60" i="8"/>
  <c r="K59" i="8"/>
  <c r="H59" i="8"/>
  <c r="G59" i="8"/>
  <c r="E59" i="8"/>
  <c r="D59" i="8"/>
  <c r="K58" i="8"/>
  <c r="H58" i="8"/>
  <c r="G58" i="8"/>
  <c r="E58" i="8"/>
  <c r="D58" i="8"/>
  <c r="K57" i="8"/>
  <c r="H57" i="8"/>
  <c r="G57" i="8"/>
  <c r="E57" i="8"/>
  <c r="D57" i="8"/>
  <c r="B57" i="8"/>
  <c r="B58" i="8" s="1"/>
  <c r="B59" i="8" s="1"/>
  <c r="B60" i="8" s="1"/>
  <c r="B61" i="8" s="1"/>
  <c r="B62" i="8" s="1"/>
  <c r="B63" i="8" s="1"/>
  <c r="K56" i="8"/>
  <c r="H56" i="8"/>
  <c r="G56" i="8"/>
  <c r="E56" i="8"/>
  <c r="D56" i="8"/>
  <c r="K53" i="8"/>
  <c r="H53" i="8"/>
  <c r="G53" i="8"/>
  <c r="E53" i="8"/>
  <c r="D53" i="8"/>
  <c r="K52" i="8"/>
  <c r="H52" i="8"/>
  <c r="G52" i="8"/>
  <c r="E52" i="8"/>
  <c r="D52" i="8"/>
  <c r="K51" i="8"/>
  <c r="H51" i="8"/>
  <c r="G51" i="8"/>
  <c r="E51" i="8"/>
  <c r="D51" i="8"/>
  <c r="K50" i="8"/>
  <c r="H50" i="8"/>
  <c r="G50" i="8"/>
  <c r="E50" i="8"/>
  <c r="D50" i="8"/>
  <c r="K49" i="8"/>
  <c r="H49" i="8"/>
  <c r="G49" i="8"/>
  <c r="E49" i="8"/>
  <c r="D49" i="8"/>
  <c r="K48" i="8"/>
  <c r="H48" i="8"/>
  <c r="G48" i="8"/>
  <c r="E48" i="8"/>
  <c r="D48" i="8"/>
  <c r="B48" i="8"/>
  <c r="B49" i="8" s="1"/>
  <c r="B50" i="8" s="1"/>
  <c r="B51" i="8" s="1"/>
  <c r="B52" i="8" s="1"/>
  <c r="B53" i="8" s="1"/>
  <c r="B54" i="8" s="1"/>
  <c r="K47" i="8"/>
  <c r="H47" i="8"/>
  <c r="G47" i="8"/>
  <c r="E47" i="8"/>
  <c r="D47" i="8"/>
  <c r="K44" i="8"/>
  <c r="H44" i="8"/>
  <c r="G44" i="8"/>
  <c r="E44" i="8"/>
  <c r="D44" i="8"/>
  <c r="K39" i="8"/>
  <c r="H39" i="8"/>
  <c r="G39" i="8"/>
  <c r="E39" i="8"/>
  <c r="D39" i="8"/>
  <c r="K43" i="8"/>
  <c r="H43" i="8"/>
  <c r="G43" i="8"/>
  <c r="E43" i="8"/>
  <c r="D43" i="8"/>
  <c r="K42" i="8"/>
  <c r="H42" i="8"/>
  <c r="G42" i="8"/>
  <c r="E42" i="8"/>
  <c r="D42" i="8"/>
  <c r="K41" i="8"/>
  <c r="H41" i="8"/>
  <c r="G41" i="8"/>
  <c r="E41" i="8"/>
  <c r="D41" i="8"/>
  <c r="K40" i="8"/>
  <c r="H40" i="8"/>
  <c r="G40" i="8"/>
  <c r="E40" i="8"/>
  <c r="D40" i="8"/>
  <c r="B39" i="8"/>
  <c r="B40" i="8" s="1"/>
  <c r="B41" i="8" s="1"/>
  <c r="B42" i="8" s="1"/>
  <c r="B43" i="8" s="1"/>
  <c r="B44" i="8" s="1"/>
  <c r="B45" i="8" s="1"/>
  <c r="K38" i="8"/>
  <c r="H38" i="8"/>
  <c r="G38" i="8"/>
  <c r="E38" i="8"/>
  <c r="D38" i="8"/>
  <c r="G37" i="8"/>
  <c r="G55" i="8" s="1"/>
  <c r="G73" i="8" s="1"/>
  <c r="K35" i="8"/>
  <c r="H35" i="8"/>
  <c r="G35" i="8"/>
  <c r="E35" i="8"/>
  <c r="D35" i="8"/>
  <c r="K31" i="8"/>
  <c r="H31" i="8"/>
  <c r="G31" i="8"/>
  <c r="E31" i="8"/>
  <c r="D31" i="8"/>
  <c r="K34" i="8"/>
  <c r="H34" i="8"/>
  <c r="G34" i="8"/>
  <c r="E34" i="8"/>
  <c r="D34" i="8"/>
  <c r="K33" i="8"/>
  <c r="H33" i="8"/>
  <c r="G33" i="8"/>
  <c r="E33" i="8"/>
  <c r="D33" i="8"/>
  <c r="K32" i="8"/>
  <c r="H32" i="8"/>
  <c r="G32" i="8"/>
  <c r="E32" i="8"/>
  <c r="D32" i="8"/>
  <c r="K30" i="8"/>
  <c r="H30" i="8"/>
  <c r="G30" i="8"/>
  <c r="E30" i="8"/>
  <c r="D30" i="8"/>
  <c r="B30" i="8"/>
  <c r="B31" i="8" s="1"/>
  <c r="B32" i="8" s="1"/>
  <c r="B33" i="8" s="1"/>
  <c r="B34" i="8" s="1"/>
  <c r="B35" i="8" s="1"/>
  <c r="B36" i="8" s="1"/>
  <c r="K29" i="8"/>
  <c r="H29" i="8"/>
  <c r="G29" i="8"/>
  <c r="E29" i="8"/>
  <c r="D29" i="8"/>
  <c r="G28" i="8"/>
  <c r="G46" i="8" s="1"/>
  <c r="G64" i="8" s="1"/>
  <c r="K26" i="8"/>
  <c r="H26" i="8"/>
  <c r="G26" i="8"/>
  <c r="E26" i="8"/>
  <c r="D26" i="8"/>
  <c r="K25" i="8"/>
  <c r="H25" i="8"/>
  <c r="G25" i="8"/>
  <c r="E25" i="8"/>
  <c r="D25" i="8"/>
  <c r="K24" i="8"/>
  <c r="H24" i="8"/>
  <c r="G24" i="8"/>
  <c r="E24" i="8"/>
  <c r="D24" i="8"/>
  <c r="K23" i="8"/>
  <c r="H23" i="8"/>
  <c r="G23" i="8"/>
  <c r="E23" i="8"/>
  <c r="D23" i="8"/>
  <c r="K22" i="8"/>
  <c r="H22" i="8"/>
  <c r="G22" i="8"/>
  <c r="E22" i="8"/>
  <c r="D22" i="8"/>
  <c r="K21" i="8"/>
  <c r="H21" i="8"/>
  <c r="G21" i="8"/>
  <c r="E21" i="8"/>
  <c r="D21" i="8"/>
  <c r="B21" i="8"/>
  <c r="B22" i="8" s="1"/>
  <c r="B23" i="8" s="1"/>
  <c r="B24" i="8" s="1"/>
  <c r="B25" i="8" s="1"/>
  <c r="B26" i="8" s="1"/>
  <c r="B27" i="8" s="1"/>
  <c r="K20" i="8"/>
  <c r="H20" i="8"/>
  <c r="G20" i="8"/>
  <c r="E20" i="8"/>
  <c r="D20" i="8"/>
  <c r="E19" i="8"/>
  <c r="E28" i="8" s="1"/>
  <c r="E37" i="8" s="1"/>
  <c r="E46" i="8" s="1"/>
  <c r="E55" i="8" s="1"/>
  <c r="E64" i="8" s="1"/>
  <c r="E73" i="8" s="1"/>
  <c r="D19" i="8"/>
  <c r="D28" i="8" s="1"/>
  <c r="D37" i="8" s="1"/>
  <c r="D46" i="8" s="1"/>
  <c r="D55" i="8" s="1"/>
  <c r="D64" i="8" s="1"/>
  <c r="D73" i="8" s="1"/>
  <c r="C19" i="8"/>
  <c r="C28" i="8" s="1"/>
  <c r="C37" i="8" s="1"/>
  <c r="C46" i="8" s="1"/>
  <c r="C55" i="8" s="1"/>
  <c r="C64" i="8" s="1"/>
  <c r="C73" i="8" s="1"/>
  <c r="K17" i="8"/>
  <c r="H17" i="8"/>
  <c r="G17" i="8"/>
  <c r="D17" i="8"/>
  <c r="K16" i="8"/>
  <c r="H16" i="8"/>
  <c r="G16" i="8"/>
  <c r="E16" i="8"/>
  <c r="D16" i="8"/>
  <c r="K15" i="8"/>
  <c r="H15" i="8"/>
  <c r="G15" i="8"/>
  <c r="E15" i="8"/>
  <c r="D15" i="8"/>
  <c r="K14" i="8"/>
  <c r="H14" i="8"/>
  <c r="G14" i="8"/>
  <c r="E14" i="8"/>
  <c r="D14" i="8"/>
  <c r="K13" i="8"/>
  <c r="H13" i="8"/>
  <c r="G13" i="8"/>
  <c r="E13" i="8"/>
  <c r="D13" i="8"/>
  <c r="K12" i="8"/>
  <c r="H12" i="8"/>
  <c r="G12" i="8"/>
  <c r="E12" i="8"/>
  <c r="D12" i="8"/>
  <c r="B12" i="8"/>
  <c r="B13" i="8" s="1"/>
  <c r="B14" i="8" s="1"/>
  <c r="B15" i="8" s="1"/>
  <c r="B16" i="8" s="1"/>
  <c r="B17" i="8" s="1"/>
  <c r="B18" i="8" s="1"/>
  <c r="K11" i="8"/>
  <c r="H11" i="8"/>
  <c r="G11" i="8"/>
  <c r="E11" i="8"/>
  <c r="D11" i="8"/>
  <c r="H10" i="8"/>
  <c r="H19" i="8" s="1"/>
  <c r="H28" i="8" s="1"/>
  <c r="H37" i="8" s="1"/>
  <c r="H46" i="8" s="1"/>
  <c r="H55" i="8" s="1"/>
  <c r="H64" i="8" s="1"/>
  <c r="H73" i="8" s="1"/>
  <c r="I4" i="8"/>
  <c r="F4" i="8"/>
  <c r="J4" i="8" s="1"/>
  <c r="M64" i="12" l="1"/>
  <c r="M65" i="11"/>
  <c r="M64" i="11" s="1"/>
  <c r="M65" i="10"/>
  <c r="M64" i="10" s="1"/>
  <c r="N65" i="8"/>
  <c r="N64" i="8" s="1"/>
  <c r="N73" i="8"/>
  <c r="N55" i="11"/>
  <c r="J55" i="11" s="1"/>
  <c r="N46" i="12"/>
  <c r="J46" i="12" s="1"/>
  <c r="M19" i="12"/>
  <c r="N10" i="12"/>
  <c r="N28" i="12"/>
  <c r="J28" i="12" s="1"/>
  <c r="N37" i="12"/>
  <c r="J37" i="12" s="1"/>
  <c r="E83" i="11"/>
  <c r="N92" i="11"/>
  <c r="J92" i="11" s="1"/>
  <c r="M28" i="11"/>
  <c r="M55" i="11"/>
  <c r="M92" i="11"/>
  <c r="N10" i="11"/>
  <c r="J10" i="11" s="1"/>
  <c r="N19" i="11"/>
  <c r="J19" i="11" s="1"/>
  <c r="N37" i="11"/>
  <c r="J37" i="11" s="1"/>
  <c r="N46" i="11"/>
  <c r="J46" i="11" s="1"/>
  <c r="E64" i="12"/>
  <c r="M91" i="12"/>
  <c r="N82" i="12"/>
  <c r="J82" i="12" s="1"/>
  <c r="E19" i="11"/>
  <c r="N74" i="11"/>
  <c r="J74" i="11" s="1"/>
  <c r="N83" i="11"/>
  <c r="J83" i="11" s="1"/>
  <c r="E19" i="12"/>
  <c r="E37" i="12"/>
  <c r="N73" i="12"/>
  <c r="J73" i="12" s="1"/>
  <c r="M91" i="10"/>
  <c r="E46" i="12"/>
  <c r="E55" i="12"/>
  <c r="M73" i="12"/>
  <c r="M10" i="11"/>
  <c r="M46" i="11"/>
  <c r="M74" i="11"/>
  <c r="M10" i="12"/>
  <c r="M37" i="11"/>
  <c r="M83" i="11"/>
  <c r="M28" i="12"/>
  <c r="M82" i="12"/>
  <c r="M37" i="12"/>
  <c r="M55" i="12"/>
  <c r="K7" i="13"/>
  <c r="K5" i="13"/>
  <c r="E10" i="11"/>
  <c r="E28" i="11"/>
  <c r="M22" i="11"/>
  <c r="M19" i="11" s="1"/>
  <c r="E64" i="11"/>
  <c r="E28" i="12"/>
  <c r="N19" i="12"/>
  <c r="J19" i="12" s="1"/>
  <c r="M48" i="12"/>
  <c r="M46" i="12" s="1"/>
  <c r="N55" i="12"/>
  <c r="J55" i="12" s="1"/>
  <c r="N91" i="12"/>
  <c r="J91" i="12" s="1"/>
  <c r="N28" i="11"/>
  <c r="J28" i="11" s="1"/>
  <c r="E91" i="12"/>
  <c r="E82" i="12"/>
  <c r="E73" i="12"/>
  <c r="E10" i="12"/>
  <c r="E92" i="11"/>
  <c r="E37" i="11"/>
  <c r="E46" i="11"/>
  <c r="E55" i="11"/>
  <c r="E74" i="11"/>
  <c r="O28" i="8"/>
  <c r="K28" i="8" s="1"/>
  <c r="K30" i="3"/>
  <c r="F55" i="8"/>
  <c r="N46" i="8"/>
  <c r="N56" i="8"/>
  <c r="N55" i="8" s="1"/>
  <c r="N19" i="10"/>
  <c r="J19" i="10" s="1"/>
  <c r="N37" i="10"/>
  <c r="J37" i="10" s="1"/>
  <c r="N55" i="10"/>
  <c r="J55" i="10" s="1"/>
  <c r="N82" i="10"/>
  <c r="J82" i="10" s="1"/>
  <c r="K39" i="3"/>
  <c r="K48" i="3"/>
  <c r="K57" i="3"/>
  <c r="F10" i="8"/>
  <c r="F19" i="8"/>
  <c r="F37" i="8"/>
  <c r="F46" i="8"/>
  <c r="N10" i="10"/>
  <c r="J10" i="10" s="1"/>
  <c r="E19" i="10"/>
  <c r="N28" i="10"/>
  <c r="J28" i="10" s="1"/>
  <c r="N46" i="10"/>
  <c r="J46" i="10" s="1"/>
  <c r="N73" i="10"/>
  <c r="N91" i="10"/>
  <c r="J91" i="10" s="1"/>
  <c r="F64" i="8"/>
  <c r="E91" i="10"/>
  <c r="K75" i="3"/>
  <c r="O10" i="8"/>
  <c r="K10" i="8" s="1"/>
  <c r="N37" i="8"/>
  <c r="O73" i="8"/>
  <c r="K73" i="8" s="1"/>
  <c r="O46" i="1"/>
  <c r="K21" i="3"/>
  <c r="N10" i="8"/>
  <c r="N19" i="8"/>
  <c r="O37" i="8"/>
  <c r="K37" i="8" s="1"/>
  <c r="O46" i="8"/>
  <c r="F28" i="8"/>
  <c r="F73" i="8"/>
  <c r="E10" i="10"/>
  <c r="M82" i="10"/>
  <c r="E82" i="10"/>
  <c r="M10" i="10"/>
  <c r="M19" i="10"/>
  <c r="M28" i="10"/>
  <c r="M37" i="10"/>
  <c r="M46" i="10"/>
  <c r="M55" i="10"/>
  <c r="M73" i="10"/>
  <c r="E28" i="10"/>
  <c r="E37" i="10"/>
  <c r="E46" i="10"/>
  <c r="E55" i="10"/>
  <c r="E64" i="10"/>
  <c r="E73" i="10"/>
  <c r="O19" i="8"/>
  <c r="K19" i="8" s="1"/>
  <c r="N28" i="8"/>
  <c r="O55" i="8"/>
  <c r="K55" i="8" s="1"/>
  <c r="K12" i="3"/>
  <c r="N18" i="1"/>
  <c r="O73" i="1"/>
  <c r="O19" i="1"/>
  <c r="O28" i="1"/>
  <c r="O37" i="1"/>
  <c r="K37" i="1" s="1"/>
  <c r="O55" i="1"/>
  <c r="H82" i="3"/>
  <c r="G82" i="3"/>
  <c r="F82" i="3"/>
  <c r="N82" i="3" s="1"/>
  <c r="E82" i="3"/>
  <c r="D82" i="3"/>
  <c r="H81" i="3"/>
  <c r="G81" i="3"/>
  <c r="F81" i="3"/>
  <c r="N81" i="3" s="1"/>
  <c r="E81" i="3"/>
  <c r="D81" i="3"/>
  <c r="H80" i="3"/>
  <c r="G80" i="3"/>
  <c r="F80" i="3"/>
  <c r="N80" i="3" s="1"/>
  <c r="E80" i="3"/>
  <c r="D80" i="3"/>
  <c r="H79" i="3"/>
  <c r="G79" i="3"/>
  <c r="F79" i="3"/>
  <c r="N79" i="3" s="1"/>
  <c r="E79" i="3"/>
  <c r="D79" i="3"/>
  <c r="H78" i="3"/>
  <c r="G78" i="3"/>
  <c r="F78" i="3"/>
  <c r="N78" i="3" s="1"/>
  <c r="E78" i="3"/>
  <c r="D78" i="3"/>
  <c r="H77" i="3"/>
  <c r="G77" i="3"/>
  <c r="F77" i="3"/>
  <c r="N77" i="3" s="1"/>
  <c r="E77" i="3"/>
  <c r="D77" i="3"/>
  <c r="H76" i="3"/>
  <c r="G76" i="3"/>
  <c r="F76" i="3"/>
  <c r="N76" i="3" s="1"/>
  <c r="E76" i="3"/>
  <c r="D76" i="3"/>
  <c r="H73" i="3"/>
  <c r="G73" i="3"/>
  <c r="F73" i="3"/>
  <c r="N73" i="3" s="1"/>
  <c r="E73" i="3"/>
  <c r="D73" i="3"/>
  <c r="H72" i="3"/>
  <c r="G72" i="3"/>
  <c r="F72" i="3"/>
  <c r="N72" i="3" s="1"/>
  <c r="E72" i="3"/>
  <c r="D72" i="3"/>
  <c r="H71" i="3"/>
  <c r="G71" i="3"/>
  <c r="F71" i="3"/>
  <c r="N71" i="3" s="1"/>
  <c r="E71" i="3"/>
  <c r="D71" i="3"/>
  <c r="H70" i="3"/>
  <c r="G70" i="3"/>
  <c r="F70" i="3"/>
  <c r="N70" i="3" s="1"/>
  <c r="E70" i="3"/>
  <c r="D70" i="3"/>
  <c r="H68" i="3"/>
  <c r="G68" i="3"/>
  <c r="F68" i="3"/>
  <c r="N68" i="3" s="1"/>
  <c r="E68" i="3"/>
  <c r="D68" i="3"/>
  <c r="H67" i="3"/>
  <c r="G67" i="3"/>
  <c r="F67" i="3"/>
  <c r="N67" i="3" s="1"/>
  <c r="E67" i="3"/>
  <c r="D67" i="3"/>
  <c r="H64" i="3"/>
  <c r="G64" i="3"/>
  <c r="F64" i="3"/>
  <c r="N64" i="3" s="1"/>
  <c r="E64" i="3"/>
  <c r="D64" i="3"/>
  <c r="H63" i="3"/>
  <c r="G63" i="3"/>
  <c r="F63" i="3"/>
  <c r="N63" i="3" s="1"/>
  <c r="E63" i="3"/>
  <c r="D63" i="3"/>
  <c r="H62" i="3"/>
  <c r="G62" i="3"/>
  <c r="F62" i="3"/>
  <c r="N62" i="3" s="1"/>
  <c r="E62" i="3"/>
  <c r="D62" i="3"/>
  <c r="H61" i="3"/>
  <c r="G61" i="3"/>
  <c r="F61" i="3"/>
  <c r="N61" i="3" s="1"/>
  <c r="E61" i="3"/>
  <c r="D61" i="3"/>
  <c r="H60" i="3"/>
  <c r="G60" i="3"/>
  <c r="F60" i="3"/>
  <c r="N60" i="3" s="1"/>
  <c r="E60" i="3"/>
  <c r="D60" i="3"/>
  <c r="H59" i="3"/>
  <c r="G59" i="3"/>
  <c r="F59" i="3"/>
  <c r="N59" i="3" s="1"/>
  <c r="E59" i="3"/>
  <c r="D59" i="3"/>
  <c r="H58" i="3"/>
  <c r="G58" i="3"/>
  <c r="F58" i="3"/>
  <c r="N58" i="3" s="1"/>
  <c r="E58" i="3"/>
  <c r="D58" i="3"/>
  <c r="H55" i="3"/>
  <c r="G55" i="3"/>
  <c r="F55" i="3"/>
  <c r="N55" i="3" s="1"/>
  <c r="E55" i="3"/>
  <c r="D55" i="3"/>
  <c r="H54" i="3"/>
  <c r="G54" i="3"/>
  <c r="F54" i="3"/>
  <c r="N54" i="3" s="1"/>
  <c r="E54" i="3"/>
  <c r="D54" i="3"/>
  <c r="H53" i="3"/>
  <c r="G53" i="3"/>
  <c r="F53" i="3"/>
  <c r="N53" i="3" s="1"/>
  <c r="E53" i="3"/>
  <c r="D53" i="3"/>
  <c r="H52" i="3"/>
  <c r="G52" i="3"/>
  <c r="F52" i="3"/>
  <c r="N52" i="3" s="1"/>
  <c r="E52" i="3"/>
  <c r="D52" i="3"/>
  <c r="H51" i="3"/>
  <c r="G51" i="3"/>
  <c r="F51" i="3"/>
  <c r="N51" i="3" s="1"/>
  <c r="E51" i="3"/>
  <c r="D51" i="3"/>
  <c r="H50" i="3"/>
  <c r="G50" i="3"/>
  <c r="F50" i="3"/>
  <c r="N50" i="3" s="1"/>
  <c r="E50" i="3"/>
  <c r="D50" i="3"/>
  <c r="H49" i="3"/>
  <c r="G49" i="3"/>
  <c r="F49" i="3"/>
  <c r="N49" i="3" s="1"/>
  <c r="E49" i="3"/>
  <c r="D49" i="3"/>
  <c r="H46" i="3"/>
  <c r="G46" i="3"/>
  <c r="F46" i="3"/>
  <c r="N46" i="3" s="1"/>
  <c r="E46" i="3"/>
  <c r="D46" i="3"/>
  <c r="H45" i="3"/>
  <c r="G45" i="3"/>
  <c r="F45" i="3"/>
  <c r="N45" i="3" s="1"/>
  <c r="E45" i="3"/>
  <c r="D45" i="3"/>
  <c r="H44" i="3"/>
  <c r="G44" i="3"/>
  <c r="F44" i="3"/>
  <c r="N44" i="3" s="1"/>
  <c r="E44" i="3"/>
  <c r="D44" i="3"/>
  <c r="H43" i="3"/>
  <c r="G43" i="3"/>
  <c r="F43" i="3"/>
  <c r="N43" i="3" s="1"/>
  <c r="E43" i="3"/>
  <c r="D43" i="3"/>
  <c r="H42" i="3"/>
  <c r="G42" i="3"/>
  <c r="F42" i="3"/>
  <c r="N42" i="3" s="1"/>
  <c r="E42" i="3"/>
  <c r="D42" i="3"/>
  <c r="H41" i="3"/>
  <c r="G41" i="3"/>
  <c r="F41" i="3"/>
  <c r="N41" i="3" s="1"/>
  <c r="E41" i="3"/>
  <c r="D41" i="3"/>
  <c r="H40" i="3"/>
  <c r="G40" i="3"/>
  <c r="F40" i="3"/>
  <c r="N40" i="3" s="1"/>
  <c r="E40" i="3"/>
  <c r="D40" i="3"/>
  <c r="G39" i="3"/>
  <c r="G57" i="3" s="1"/>
  <c r="G75" i="3" s="1"/>
  <c r="H37" i="3"/>
  <c r="G37" i="3"/>
  <c r="F37" i="3"/>
  <c r="N37" i="3" s="1"/>
  <c r="E37" i="3"/>
  <c r="D37" i="3"/>
  <c r="H36" i="3"/>
  <c r="G36" i="3"/>
  <c r="F36" i="3"/>
  <c r="N36" i="3" s="1"/>
  <c r="E36" i="3"/>
  <c r="D36" i="3"/>
  <c r="H35" i="3"/>
  <c r="G35" i="3"/>
  <c r="F35" i="3"/>
  <c r="N35" i="3" s="1"/>
  <c r="E35" i="3"/>
  <c r="D35" i="3"/>
  <c r="H34" i="3"/>
  <c r="G34" i="3"/>
  <c r="F34" i="3"/>
  <c r="N34" i="3" s="1"/>
  <c r="E34" i="3"/>
  <c r="D34" i="3"/>
  <c r="H33" i="3"/>
  <c r="G33" i="3"/>
  <c r="F33" i="3"/>
  <c r="N33" i="3" s="1"/>
  <c r="E33" i="3"/>
  <c r="D33" i="3"/>
  <c r="H32" i="3"/>
  <c r="G32" i="3"/>
  <c r="F32" i="3"/>
  <c r="N32" i="3" s="1"/>
  <c r="E32" i="3"/>
  <c r="D32" i="3"/>
  <c r="H31" i="3"/>
  <c r="G31" i="3"/>
  <c r="F31" i="3"/>
  <c r="N31" i="3" s="1"/>
  <c r="E31" i="3"/>
  <c r="D31" i="3"/>
  <c r="G30" i="3"/>
  <c r="G48" i="3" s="1"/>
  <c r="G66" i="3" s="1"/>
  <c r="H28" i="3"/>
  <c r="G28" i="3"/>
  <c r="F28" i="3"/>
  <c r="N28" i="3" s="1"/>
  <c r="E28" i="3"/>
  <c r="D28" i="3"/>
  <c r="H27" i="3"/>
  <c r="G27" i="3"/>
  <c r="F27" i="3"/>
  <c r="N27" i="3" s="1"/>
  <c r="E27" i="3"/>
  <c r="D27" i="3"/>
  <c r="H26" i="3"/>
  <c r="G26" i="3"/>
  <c r="F26" i="3"/>
  <c r="N26" i="3" s="1"/>
  <c r="E26" i="3"/>
  <c r="D26" i="3"/>
  <c r="H25" i="3"/>
  <c r="G25" i="3"/>
  <c r="F25" i="3"/>
  <c r="N25" i="3" s="1"/>
  <c r="E25" i="3"/>
  <c r="D25" i="3"/>
  <c r="H24" i="3"/>
  <c r="G24" i="3"/>
  <c r="F24" i="3"/>
  <c r="N24" i="3" s="1"/>
  <c r="E24" i="3"/>
  <c r="D24" i="3"/>
  <c r="H22" i="3"/>
  <c r="G22" i="3"/>
  <c r="F22" i="3"/>
  <c r="N22" i="3" s="1"/>
  <c r="E22" i="3"/>
  <c r="D22" i="3"/>
  <c r="H23" i="3"/>
  <c r="G23" i="3"/>
  <c r="F23" i="3"/>
  <c r="N23" i="3" s="1"/>
  <c r="E23" i="3"/>
  <c r="D23" i="3"/>
  <c r="E21" i="3"/>
  <c r="E30" i="3" s="1"/>
  <c r="E39" i="3" s="1"/>
  <c r="E48" i="3" s="1"/>
  <c r="E57" i="3" s="1"/>
  <c r="E66" i="3" s="1"/>
  <c r="E75" i="3" s="1"/>
  <c r="D21" i="3"/>
  <c r="D30" i="3" s="1"/>
  <c r="D39" i="3" s="1"/>
  <c r="D48" i="3" s="1"/>
  <c r="D57" i="3" s="1"/>
  <c r="D66" i="3" s="1"/>
  <c r="D75" i="3" s="1"/>
  <c r="H19" i="3"/>
  <c r="G19" i="3"/>
  <c r="F19" i="3"/>
  <c r="N19" i="3" s="1"/>
  <c r="D19" i="3"/>
  <c r="H18" i="3"/>
  <c r="G18" i="3"/>
  <c r="F18" i="3"/>
  <c r="N18" i="3" s="1"/>
  <c r="E18" i="3"/>
  <c r="D18" i="3"/>
  <c r="H17" i="3"/>
  <c r="G17" i="3"/>
  <c r="F17" i="3"/>
  <c r="N17" i="3" s="1"/>
  <c r="E17" i="3"/>
  <c r="D17" i="3"/>
  <c r="H16" i="3"/>
  <c r="G16" i="3"/>
  <c r="F16" i="3"/>
  <c r="N16" i="3" s="1"/>
  <c r="E16" i="3"/>
  <c r="D16" i="3"/>
  <c r="H15" i="3"/>
  <c r="G15" i="3"/>
  <c r="F15" i="3"/>
  <c r="N15" i="3" s="1"/>
  <c r="E15" i="3"/>
  <c r="D15" i="3"/>
  <c r="H14" i="3"/>
  <c r="G14" i="3"/>
  <c r="F14" i="3"/>
  <c r="N14" i="3" s="1"/>
  <c r="E14" i="3"/>
  <c r="D14" i="3"/>
  <c r="H13" i="3"/>
  <c r="G13" i="3"/>
  <c r="F13" i="3"/>
  <c r="N13" i="3" s="1"/>
  <c r="E13" i="3"/>
  <c r="D13" i="3"/>
  <c r="H12" i="3"/>
  <c r="H21" i="3" s="1"/>
  <c r="H30" i="3" s="1"/>
  <c r="H39" i="3" s="1"/>
  <c r="H48" i="3" s="1"/>
  <c r="H57" i="3" s="1"/>
  <c r="H66" i="3" s="1"/>
  <c r="H75" i="3" s="1"/>
  <c r="H80" i="1"/>
  <c r="G80" i="1"/>
  <c r="F80" i="1"/>
  <c r="N80" i="1" s="1"/>
  <c r="E80" i="1"/>
  <c r="D80" i="1"/>
  <c r="H79" i="1"/>
  <c r="G79" i="1"/>
  <c r="F79" i="1"/>
  <c r="N79" i="1" s="1"/>
  <c r="E79" i="1"/>
  <c r="D79" i="1"/>
  <c r="H78" i="1"/>
  <c r="G78" i="1"/>
  <c r="F78" i="1"/>
  <c r="N78" i="1" s="1"/>
  <c r="E78" i="1"/>
  <c r="D78" i="1"/>
  <c r="H77" i="1"/>
  <c r="G77" i="1"/>
  <c r="F77" i="1"/>
  <c r="N77" i="1" s="1"/>
  <c r="E77" i="1"/>
  <c r="D77" i="1"/>
  <c r="H76" i="1"/>
  <c r="G76" i="1"/>
  <c r="F76" i="1"/>
  <c r="N76" i="1" s="1"/>
  <c r="E76" i="1"/>
  <c r="D76" i="1"/>
  <c r="H75" i="1"/>
  <c r="G75" i="1"/>
  <c r="F75" i="1"/>
  <c r="N75" i="1" s="1"/>
  <c r="E75" i="1"/>
  <c r="D75" i="1"/>
  <c r="H74" i="1"/>
  <c r="G74" i="1"/>
  <c r="F74" i="1"/>
  <c r="E74" i="1"/>
  <c r="D74" i="1"/>
  <c r="H71" i="1"/>
  <c r="G71" i="1"/>
  <c r="F71" i="1"/>
  <c r="N71" i="1" s="1"/>
  <c r="E71" i="1"/>
  <c r="D71" i="1"/>
  <c r="H70" i="1"/>
  <c r="G70" i="1"/>
  <c r="F70" i="1"/>
  <c r="N70" i="1" s="1"/>
  <c r="E70" i="1"/>
  <c r="D70" i="1"/>
  <c r="H69" i="1"/>
  <c r="G69" i="1"/>
  <c r="F69" i="1"/>
  <c r="N69" i="1" s="1"/>
  <c r="E69" i="1"/>
  <c r="D69" i="1"/>
  <c r="H68" i="1"/>
  <c r="G68" i="1"/>
  <c r="F68" i="1"/>
  <c r="N68" i="1" s="1"/>
  <c r="E68" i="1"/>
  <c r="D68" i="1"/>
  <c r="H67" i="1"/>
  <c r="G67" i="1"/>
  <c r="F67" i="1"/>
  <c r="N67" i="1" s="1"/>
  <c r="E67" i="1"/>
  <c r="D67" i="1"/>
  <c r="H65" i="1"/>
  <c r="G65" i="1"/>
  <c r="F65" i="1"/>
  <c r="E65" i="1"/>
  <c r="D65" i="1"/>
  <c r="H62" i="1"/>
  <c r="G62" i="1"/>
  <c r="F62" i="1"/>
  <c r="N62" i="1" s="1"/>
  <c r="E62" i="1"/>
  <c r="D62" i="1"/>
  <c r="H61" i="1"/>
  <c r="G61" i="1"/>
  <c r="F61" i="1"/>
  <c r="N61" i="1" s="1"/>
  <c r="E61" i="1"/>
  <c r="D61" i="1"/>
  <c r="H60" i="1"/>
  <c r="G60" i="1"/>
  <c r="F60" i="1"/>
  <c r="N60" i="1" s="1"/>
  <c r="E60" i="1"/>
  <c r="D60" i="1"/>
  <c r="H59" i="1"/>
  <c r="G59" i="1"/>
  <c r="F59" i="1"/>
  <c r="N59" i="1" s="1"/>
  <c r="E59" i="1"/>
  <c r="D59" i="1"/>
  <c r="H58" i="1"/>
  <c r="G58" i="1"/>
  <c r="F58" i="1"/>
  <c r="N58" i="1" s="1"/>
  <c r="E58" i="1"/>
  <c r="D58" i="1"/>
  <c r="H57" i="1"/>
  <c r="G57" i="1"/>
  <c r="F57" i="1"/>
  <c r="N57" i="1" s="1"/>
  <c r="E57" i="1"/>
  <c r="D57" i="1"/>
  <c r="H56" i="1"/>
  <c r="G56" i="1"/>
  <c r="F56" i="1"/>
  <c r="E56" i="1"/>
  <c r="D56" i="1"/>
  <c r="H53" i="1"/>
  <c r="G53" i="1"/>
  <c r="F53" i="1"/>
  <c r="N53" i="1" s="1"/>
  <c r="E53" i="1"/>
  <c r="D53" i="1"/>
  <c r="H52" i="1"/>
  <c r="G52" i="1"/>
  <c r="F52" i="1"/>
  <c r="N52" i="1" s="1"/>
  <c r="E52" i="1"/>
  <c r="D52" i="1"/>
  <c r="H51" i="1"/>
  <c r="G51" i="1"/>
  <c r="F51" i="1"/>
  <c r="N51" i="1" s="1"/>
  <c r="E51" i="1"/>
  <c r="D51" i="1"/>
  <c r="H50" i="1"/>
  <c r="G50" i="1"/>
  <c r="F50" i="1"/>
  <c r="N50" i="1" s="1"/>
  <c r="E50" i="1"/>
  <c r="D50" i="1"/>
  <c r="H49" i="1"/>
  <c r="G49" i="1"/>
  <c r="F49" i="1"/>
  <c r="N49" i="1" s="1"/>
  <c r="E49" i="1"/>
  <c r="D49" i="1"/>
  <c r="H48" i="1"/>
  <c r="G48" i="1"/>
  <c r="F48" i="1"/>
  <c r="N48" i="1" s="1"/>
  <c r="E48" i="1"/>
  <c r="D48" i="1"/>
  <c r="H47" i="1"/>
  <c r="G47" i="1"/>
  <c r="F47" i="1"/>
  <c r="E47" i="1"/>
  <c r="D47" i="1"/>
  <c r="H44" i="1"/>
  <c r="G44" i="1"/>
  <c r="F44" i="1"/>
  <c r="N44" i="1" s="1"/>
  <c r="E44" i="1"/>
  <c r="D44" i="1"/>
  <c r="H43" i="1"/>
  <c r="G43" i="1"/>
  <c r="F43" i="1"/>
  <c r="N43" i="1" s="1"/>
  <c r="E43" i="1"/>
  <c r="D43" i="1"/>
  <c r="H42" i="1"/>
  <c r="G42" i="1"/>
  <c r="F42" i="1"/>
  <c r="N42" i="1" s="1"/>
  <c r="E42" i="1"/>
  <c r="D42" i="1"/>
  <c r="H41" i="1"/>
  <c r="G41" i="1"/>
  <c r="F41" i="1"/>
  <c r="N41" i="1" s="1"/>
  <c r="E41" i="1"/>
  <c r="D41" i="1"/>
  <c r="H40" i="1"/>
  <c r="G40" i="1"/>
  <c r="F40" i="1"/>
  <c r="N40" i="1" s="1"/>
  <c r="E40" i="1"/>
  <c r="D40" i="1"/>
  <c r="H39" i="1"/>
  <c r="G39" i="1"/>
  <c r="F39" i="1"/>
  <c r="N39" i="1" s="1"/>
  <c r="E39" i="1"/>
  <c r="D39" i="1"/>
  <c r="H38" i="1"/>
  <c r="G38" i="1"/>
  <c r="F38" i="1"/>
  <c r="E38" i="1"/>
  <c r="D38" i="1"/>
  <c r="H35" i="1"/>
  <c r="G35" i="1"/>
  <c r="F35" i="1"/>
  <c r="N35" i="1" s="1"/>
  <c r="E35" i="1"/>
  <c r="D35" i="1"/>
  <c r="H34" i="1"/>
  <c r="G34" i="1"/>
  <c r="F34" i="1"/>
  <c r="N34" i="1" s="1"/>
  <c r="E34" i="1"/>
  <c r="D34" i="1"/>
  <c r="H33" i="1"/>
  <c r="G33" i="1"/>
  <c r="F33" i="1"/>
  <c r="N33" i="1" s="1"/>
  <c r="E33" i="1"/>
  <c r="D33" i="1"/>
  <c r="H32" i="1"/>
  <c r="G32" i="1"/>
  <c r="F32" i="1"/>
  <c r="N32" i="1" s="1"/>
  <c r="E32" i="1"/>
  <c r="D32" i="1"/>
  <c r="H31" i="1"/>
  <c r="G31" i="1"/>
  <c r="F31" i="1"/>
  <c r="E31" i="1"/>
  <c r="D31" i="1"/>
  <c r="H30" i="1"/>
  <c r="G30" i="1"/>
  <c r="F30" i="1"/>
  <c r="N30" i="1" s="1"/>
  <c r="E30" i="1"/>
  <c r="D30" i="1"/>
  <c r="H29" i="1"/>
  <c r="G29" i="1"/>
  <c r="F29" i="1"/>
  <c r="E29" i="1"/>
  <c r="D29" i="1"/>
  <c r="H26" i="1"/>
  <c r="G26" i="1"/>
  <c r="F26" i="1"/>
  <c r="N26" i="1" s="1"/>
  <c r="E26" i="1"/>
  <c r="D26" i="1"/>
  <c r="H25" i="1"/>
  <c r="G25" i="1"/>
  <c r="F25" i="1"/>
  <c r="N25" i="1" s="1"/>
  <c r="E25" i="1"/>
  <c r="D25" i="1"/>
  <c r="H24" i="1"/>
  <c r="G24" i="1"/>
  <c r="F24" i="1"/>
  <c r="E24" i="1"/>
  <c r="D24" i="1"/>
  <c r="H23" i="1"/>
  <c r="G23" i="1"/>
  <c r="F23" i="1"/>
  <c r="E23" i="1"/>
  <c r="D23" i="1"/>
  <c r="H22" i="1"/>
  <c r="G22" i="1"/>
  <c r="F22" i="1"/>
  <c r="E22" i="1"/>
  <c r="D22" i="1"/>
  <c r="H21" i="1"/>
  <c r="G21" i="1"/>
  <c r="F21" i="1"/>
  <c r="E21" i="1"/>
  <c r="D21" i="1"/>
  <c r="H20" i="1"/>
  <c r="G20" i="1"/>
  <c r="F20" i="1"/>
  <c r="E20" i="1"/>
  <c r="D20" i="1"/>
  <c r="D12" i="1"/>
  <c r="E12" i="1"/>
  <c r="F12" i="1"/>
  <c r="G12" i="1"/>
  <c r="H12" i="1"/>
  <c r="D13" i="1"/>
  <c r="E13" i="1"/>
  <c r="F13" i="1"/>
  <c r="G13" i="1"/>
  <c r="H13" i="1"/>
  <c r="D14" i="1"/>
  <c r="F14" i="1"/>
  <c r="G14" i="1"/>
  <c r="H14" i="1"/>
  <c r="D15" i="1"/>
  <c r="E15" i="1"/>
  <c r="F15" i="1"/>
  <c r="G15" i="1"/>
  <c r="H15" i="1"/>
  <c r="D16" i="1"/>
  <c r="E16" i="1"/>
  <c r="F16" i="1"/>
  <c r="G16" i="1"/>
  <c r="H16" i="1"/>
  <c r="H11" i="1"/>
  <c r="G11" i="1"/>
  <c r="F11" i="1"/>
  <c r="N11" i="1" s="1"/>
  <c r="E11" i="1"/>
  <c r="D11" i="1"/>
  <c r="K80" i="1"/>
  <c r="K79" i="1"/>
  <c r="K78" i="1"/>
  <c r="K77" i="1"/>
  <c r="K76" i="1"/>
  <c r="K75" i="1"/>
  <c r="K74" i="1"/>
  <c r="K71" i="1"/>
  <c r="K70" i="1"/>
  <c r="K69" i="1"/>
  <c r="K68" i="1"/>
  <c r="K67" i="1"/>
  <c r="N66" i="1"/>
  <c r="K65" i="1"/>
  <c r="K62" i="1"/>
  <c r="K61" i="1"/>
  <c r="K60" i="1"/>
  <c r="K59" i="1"/>
  <c r="K58" i="1"/>
  <c r="K57" i="1"/>
  <c r="K56" i="1"/>
  <c r="K53" i="1"/>
  <c r="K52" i="1"/>
  <c r="K51" i="1"/>
  <c r="K50" i="1"/>
  <c r="K49" i="1"/>
  <c r="K48" i="1"/>
  <c r="K47" i="1"/>
  <c r="K44" i="1"/>
  <c r="K43" i="1"/>
  <c r="K42" i="1"/>
  <c r="K41" i="1"/>
  <c r="K40" i="1"/>
  <c r="K39" i="1"/>
  <c r="K38" i="1"/>
  <c r="K35" i="1"/>
  <c r="K34" i="1"/>
  <c r="K33" i="1"/>
  <c r="K32" i="1"/>
  <c r="K31" i="1"/>
  <c r="K30" i="1"/>
  <c r="K29" i="1"/>
  <c r="K26" i="1"/>
  <c r="K25" i="1"/>
  <c r="K24" i="1"/>
  <c r="K23" i="1"/>
  <c r="K22" i="1"/>
  <c r="K21" i="1"/>
  <c r="K20" i="1"/>
  <c r="K12" i="1"/>
  <c r="K13" i="1"/>
  <c r="K14" i="1"/>
  <c r="K15" i="1"/>
  <c r="K16" i="1"/>
  <c r="N31" i="1" l="1"/>
  <c r="N21" i="1"/>
  <c r="N22" i="1"/>
  <c r="N24" i="1"/>
  <c r="N23" i="1"/>
  <c r="N66" i="3"/>
  <c r="F55" i="1"/>
  <c r="F73" i="1"/>
  <c r="N74" i="1"/>
  <c r="N73" i="1" s="1"/>
  <c r="F64" i="1"/>
  <c r="J64" i="11"/>
  <c r="J64" i="12"/>
  <c r="J64" i="10"/>
  <c r="K64" i="8"/>
  <c r="N57" i="3"/>
  <c r="N21" i="3"/>
  <c r="N30" i="3"/>
  <c r="K66" i="3"/>
  <c r="N12" i="3"/>
  <c r="N39" i="3"/>
  <c r="N75" i="3"/>
  <c r="N48" i="3"/>
  <c r="N9" i="12"/>
  <c r="J10" i="12"/>
  <c r="H5" i="10"/>
  <c r="H5" i="11"/>
  <c r="M9" i="12"/>
  <c r="M9" i="10"/>
  <c r="M9" i="11"/>
  <c r="H5" i="12"/>
  <c r="N9" i="11"/>
  <c r="J73" i="10"/>
  <c r="N9" i="10"/>
  <c r="N9" i="8"/>
  <c r="O9" i="8"/>
  <c r="N38" i="1"/>
  <c r="N37" i="1" s="1"/>
  <c r="F37" i="1"/>
  <c r="F12" i="3"/>
  <c r="F48" i="3"/>
  <c r="F10" i="1"/>
  <c r="K46" i="8"/>
  <c r="N47" i="1"/>
  <c r="N46" i="1" s="1"/>
  <c r="F46" i="1"/>
  <c r="F57" i="3"/>
  <c r="N20" i="1"/>
  <c r="F19" i="1"/>
  <c r="N56" i="1"/>
  <c r="N55" i="1" s="1"/>
  <c r="F21" i="3"/>
  <c r="F66" i="3"/>
  <c r="N29" i="1"/>
  <c r="F28" i="1"/>
  <c r="N65" i="1"/>
  <c r="N64" i="1" s="1"/>
  <c r="F30" i="3"/>
  <c r="F39" i="3"/>
  <c r="F75" i="3"/>
  <c r="I5" i="8"/>
  <c r="K46" i="1"/>
  <c r="K55" i="1"/>
  <c r="K73" i="1"/>
  <c r="K28" i="1"/>
  <c r="B77" i="3"/>
  <c r="B78" i="3" s="1"/>
  <c r="B79" i="3" s="1"/>
  <c r="B80" i="3" s="1"/>
  <c r="B81" i="3" s="1"/>
  <c r="B82" i="3" s="1"/>
  <c r="B83" i="3" s="1"/>
  <c r="B68" i="3"/>
  <c r="B69" i="3" s="1"/>
  <c r="B70" i="3" s="1"/>
  <c r="B71" i="3" s="1"/>
  <c r="B72" i="3" s="1"/>
  <c r="B73" i="3" s="1"/>
  <c r="B74" i="3" s="1"/>
  <c r="B59" i="3"/>
  <c r="B60" i="3" s="1"/>
  <c r="B61" i="3" s="1"/>
  <c r="B62" i="3" s="1"/>
  <c r="B63" i="3" s="1"/>
  <c r="B64" i="3" s="1"/>
  <c r="B65" i="3" s="1"/>
  <c r="B50" i="3"/>
  <c r="B51" i="3" s="1"/>
  <c r="B52" i="3" s="1"/>
  <c r="B53" i="3" s="1"/>
  <c r="B54" i="3" s="1"/>
  <c r="B55" i="3" s="1"/>
  <c r="B56" i="3" s="1"/>
  <c r="B41" i="3"/>
  <c r="B42" i="3" s="1"/>
  <c r="B43" i="3" s="1"/>
  <c r="B44" i="3" s="1"/>
  <c r="B45" i="3" s="1"/>
  <c r="B46" i="3" s="1"/>
  <c r="B47" i="3" s="1"/>
  <c r="B32" i="3"/>
  <c r="B33" i="3" s="1"/>
  <c r="B34" i="3" s="1"/>
  <c r="B35" i="3" s="1"/>
  <c r="B36" i="3" s="1"/>
  <c r="B37" i="3" s="1"/>
  <c r="B38" i="3" s="1"/>
  <c r="B23" i="3"/>
  <c r="B24" i="3" s="1"/>
  <c r="B25" i="3" s="1"/>
  <c r="B26" i="3" s="1"/>
  <c r="B27" i="3" s="1"/>
  <c r="B28" i="3" s="1"/>
  <c r="B29" i="3" s="1"/>
  <c r="C21" i="3"/>
  <c r="C30" i="3" s="1"/>
  <c r="C39" i="3" s="1"/>
  <c r="C48" i="3" s="1"/>
  <c r="C57" i="3" s="1"/>
  <c r="C66" i="3" s="1"/>
  <c r="C75" i="3" s="1"/>
  <c r="B14" i="3"/>
  <c r="B15" i="3" s="1"/>
  <c r="B16" i="3" s="1"/>
  <c r="B17" i="3" s="1"/>
  <c r="B18" i="3" s="1"/>
  <c r="B19" i="3" s="1"/>
  <c r="B20" i="3" s="1"/>
  <c r="H10" i="1"/>
  <c r="H19" i="1" s="1"/>
  <c r="H28" i="1" s="1"/>
  <c r="H37" i="1" s="1"/>
  <c r="H46" i="1" s="1"/>
  <c r="H55" i="1" s="1"/>
  <c r="H64" i="1" s="1"/>
  <c r="H73" i="1" s="1"/>
  <c r="I4" i="1"/>
  <c r="F4" i="1"/>
  <c r="J4" i="1" s="1"/>
  <c r="B75" i="1"/>
  <c r="B76" i="1" s="1"/>
  <c r="B77" i="1" s="1"/>
  <c r="B78" i="1" s="1"/>
  <c r="B79" i="1" s="1"/>
  <c r="B80" i="1" s="1"/>
  <c r="B81" i="1" s="1"/>
  <c r="B66" i="1"/>
  <c r="B67" i="1" s="1"/>
  <c r="B68" i="1" s="1"/>
  <c r="B69" i="1" s="1"/>
  <c r="B70" i="1" s="1"/>
  <c r="B71" i="1" s="1"/>
  <c r="B72" i="1" s="1"/>
  <c r="B57" i="1"/>
  <c r="B58" i="1" s="1"/>
  <c r="B59" i="1" s="1"/>
  <c r="B60" i="1" s="1"/>
  <c r="B61" i="1" s="1"/>
  <c r="B62" i="1" s="1"/>
  <c r="B63" i="1" s="1"/>
  <c r="B48" i="1"/>
  <c r="B49" i="1" s="1"/>
  <c r="B50" i="1" s="1"/>
  <c r="B51" i="1" s="1"/>
  <c r="B52" i="1" s="1"/>
  <c r="B53" i="1" s="1"/>
  <c r="B54" i="1" s="1"/>
  <c r="B39" i="1"/>
  <c r="B40" i="1" s="1"/>
  <c r="B41" i="1" s="1"/>
  <c r="B42" i="1" s="1"/>
  <c r="B43" i="1" s="1"/>
  <c r="B44" i="1" s="1"/>
  <c r="B45" i="1" s="1"/>
  <c r="G37" i="1"/>
  <c r="G55" i="1" s="1"/>
  <c r="G73" i="1" s="1"/>
  <c r="G28" i="1"/>
  <c r="G46" i="1" s="1"/>
  <c r="G64" i="1" s="1"/>
  <c r="B30" i="1"/>
  <c r="B31" i="1" s="1"/>
  <c r="B32" i="1" s="1"/>
  <c r="B33" i="1" s="1"/>
  <c r="B34" i="1" s="1"/>
  <c r="B35" i="1" s="1"/>
  <c r="B36" i="1" s="1"/>
  <c r="B21" i="1"/>
  <c r="B22" i="1" s="1"/>
  <c r="B23" i="1" s="1"/>
  <c r="B24" i="1" s="1"/>
  <c r="B25" i="1" s="1"/>
  <c r="B26" i="1" s="1"/>
  <c r="B27" i="1" s="1"/>
  <c r="B12" i="1"/>
  <c r="B13" i="1" s="1"/>
  <c r="B14" i="1" s="1"/>
  <c r="B15" i="1" s="1"/>
  <c r="B16" i="1" s="1"/>
  <c r="B17" i="1" s="1"/>
  <c r="B18" i="1" s="1"/>
  <c r="D19" i="1"/>
  <c r="D28" i="1" s="1"/>
  <c r="D37" i="1" s="1"/>
  <c r="D46" i="1" s="1"/>
  <c r="D55" i="1" s="1"/>
  <c r="D64" i="1" s="1"/>
  <c r="D73" i="1" s="1"/>
  <c r="C19" i="1"/>
  <c r="C28" i="1" s="1"/>
  <c r="C37" i="1" s="1"/>
  <c r="C46" i="1" s="1"/>
  <c r="C55" i="1" s="1"/>
  <c r="C64" i="1" s="1"/>
  <c r="C73" i="1" s="1"/>
  <c r="E19" i="1"/>
  <c r="E28" i="1" s="1"/>
  <c r="E37" i="1" s="1"/>
  <c r="E46" i="1" s="1"/>
  <c r="E55" i="1" s="1"/>
  <c r="E64" i="1" s="1"/>
  <c r="E73" i="1" s="1"/>
  <c r="N12" i="1"/>
  <c r="N13" i="1"/>
  <c r="N14" i="1"/>
  <c r="N15" i="1"/>
  <c r="N16" i="1"/>
  <c r="D20" i="2"/>
  <c r="N28" i="1" l="1"/>
  <c r="N19" i="1"/>
  <c r="K19" i="1" s="1"/>
  <c r="N10" i="1"/>
  <c r="J7" i="12"/>
  <c r="J7" i="11"/>
  <c r="K7" i="8"/>
  <c r="K64" i="1"/>
  <c r="N11" i="3"/>
  <c r="K9" i="3" s="1"/>
  <c r="J5" i="12"/>
  <c r="J5" i="11"/>
  <c r="J5" i="10"/>
  <c r="J7" i="10"/>
  <c r="K5" i="8"/>
  <c r="O13" i="1"/>
  <c r="O12" i="1"/>
  <c r="O15" i="1"/>
  <c r="O14" i="1"/>
  <c r="O11" i="1"/>
  <c r="O16" i="1"/>
  <c r="F6" i="3"/>
  <c r="J6" i="3" s="1"/>
  <c r="I6" i="3"/>
  <c r="N9" i="1" l="1"/>
  <c r="O10" i="1"/>
  <c r="K10" i="1" s="1"/>
  <c r="K7" i="3"/>
  <c r="I7" i="3"/>
  <c r="I5" i="1"/>
  <c r="O9" i="1" l="1"/>
  <c r="K7" i="1" s="1"/>
  <c r="K5" i="1" l="1"/>
</calcChain>
</file>

<file path=xl/sharedStrings.xml><?xml version="1.0" encoding="utf-8"?>
<sst xmlns="http://schemas.openxmlformats.org/spreadsheetml/2006/main" count="2492" uniqueCount="887">
  <si>
    <t>GEORGE WASHINGTON UNIVERSITY (GWU)</t>
  </si>
  <si>
    <t>SCHOOL OF ENGINEERING and APPLIED SCIENCE (SEAS)</t>
  </si>
  <si>
    <t>DEPARTMENT OF CIVIL and ENVIRONMENTAL ENGINEERING (CEE)</t>
  </si>
  <si>
    <t>FALL</t>
  </si>
  <si>
    <t>SPRING</t>
  </si>
  <si>
    <t>Grade</t>
  </si>
  <si>
    <t>Date</t>
  </si>
  <si>
    <t>H/SS 3</t>
  </si>
  <si>
    <t>H/SS 4</t>
  </si>
  <si>
    <t>H/SS 5</t>
  </si>
  <si>
    <t>H/SS 6</t>
  </si>
  <si>
    <t>CEE Curriculum Courses</t>
  </si>
  <si>
    <t>Area</t>
  </si>
  <si>
    <t>New</t>
  </si>
  <si>
    <t>Old</t>
  </si>
  <si>
    <t>Title</t>
  </si>
  <si>
    <t>Credit Hrs</t>
  </si>
  <si>
    <t>Semester</t>
  </si>
  <si>
    <t>Prerequisite</t>
  </si>
  <si>
    <t>Notes</t>
  </si>
  <si>
    <t>  APSC</t>
  </si>
  <si>
    <t> Applied Science</t>
  </si>
  <si>
    <t>  057</t>
  </si>
  <si>
    <t>F &amp; S</t>
  </si>
  <si>
    <t>  058</t>
  </si>
  <si>
    <t>  113</t>
  </si>
  <si>
    <t> Engineering Analysis I</t>
  </si>
  <si>
    <t>S</t>
  </si>
  <si>
    <t>COMPUTER SCIENCE</t>
  </si>
  <si>
    <t>Introduction to FORTRAN Programming</t>
  </si>
  <si>
    <t>F</t>
  </si>
  <si>
    <t>CHEM</t>
  </si>
  <si>
    <t>CHEMISTRY</t>
  </si>
  <si>
    <t>General Chemistry I</t>
  </si>
  <si>
    <t>Geol</t>
  </si>
  <si>
    <t>GEOLOGY</t>
  </si>
  <si>
    <t>Physical Geology</t>
  </si>
  <si>
    <t>MAE</t>
  </si>
  <si>
    <t>MICH. &amp; Aerospace</t>
  </si>
  <si>
    <t>Engineering Drawing and Computer Graphics</t>
  </si>
  <si>
    <t>Fluid Mechanics</t>
  </si>
  <si>
    <t>MATH</t>
  </si>
  <si>
    <t>MATHEMATICS</t>
  </si>
  <si>
    <t>Calculus with Precalculus I</t>
  </si>
  <si>
    <t>Calculus with Precalculus II</t>
  </si>
  <si>
    <t>Single-Variable Calculus II</t>
  </si>
  <si>
    <t>Multivariable Calculus</t>
  </si>
  <si>
    <t>PHYS</t>
  </si>
  <si>
    <t>PHYSICS</t>
  </si>
  <si>
    <t>University Physics I</t>
  </si>
  <si>
    <t>University Physics II</t>
  </si>
  <si>
    <t>UW</t>
  </si>
  <si>
    <t>UNIVERSITY WRITING</t>
  </si>
  <si>
    <t>University Writing </t>
  </si>
  <si>
    <t xml:space="preserve">  CE</t>
  </si>
  <si>
    <t> Civil Engineering</t>
  </si>
  <si>
    <t>  001</t>
  </si>
  <si>
    <t> Intro:Civil &amp; Environmentl Eng</t>
  </si>
  <si>
    <t>---</t>
  </si>
  <si>
    <t>Introduction to a Sustainable World</t>
  </si>
  <si>
    <t>  CE</t>
  </si>
  <si>
    <t>  117</t>
  </si>
  <si>
    <t>  120</t>
  </si>
  <si>
    <t> Intro to Mechanics of Solids</t>
  </si>
  <si>
    <t>Environmental Sustainability </t>
  </si>
  <si>
    <t>  170</t>
  </si>
  <si>
    <t> Intro to Transportation Engine</t>
  </si>
  <si>
    <t>Math 2233</t>
  </si>
  <si>
    <t> Materials Engineering</t>
  </si>
  <si>
    <t>WID</t>
  </si>
  <si>
    <t>  167W</t>
  </si>
  <si>
    <t>  121</t>
  </si>
  <si>
    <t>  122</t>
  </si>
  <si>
    <t>  192</t>
  </si>
  <si>
    <t> Reinforced Concrete Structures</t>
  </si>
  <si>
    <t>  194</t>
  </si>
  <si>
    <t> Envir Eng I:Water Resourc&amp;Qual</t>
  </si>
  <si>
    <t>  189</t>
  </si>
  <si>
    <t> Environmental Engineering Lab</t>
  </si>
  <si>
    <t>  193</t>
  </si>
  <si>
    <t> Hydraulics</t>
  </si>
  <si>
    <t>  188</t>
  </si>
  <si>
    <t> Hydraulics Laboratory</t>
  </si>
  <si>
    <t>  171</t>
  </si>
  <si>
    <t> Highway Engineering &amp; Design</t>
  </si>
  <si>
    <t>  191</t>
  </si>
  <si>
    <t> Metal Structures</t>
  </si>
  <si>
    <t>  190W</t>
  </si>
  <si>
    <t>  168</t>
  </si>
  <si>
    <t> Intro-Geotechnical Engineering</t>
  </si>
  <si>
    <t>  185</t>
  </si>
  <si>
    <t> Geotechnical Engineering Lab</t>
  </si>
  <si>
    <t xml:space="preserve"> ---</t>
  </si>
  <si>
    <t>Introduction to Geo-environmental Engineering</t>
  </si>
  <si>
    <t>  197</t>
  </si>
  <si>
    <t> Env Eng 2:Water Supply/Pollutn</t>
  </si>
  <si>
    <t>  195</t>
  </si>
  <si>
    <t> Hydrology &amp; Hydraulic Design</t>
  </si>
  <si>
    <t>  198</t>
  </si>
  <si>
    <t> Research</t>
  </si>
  <si>
    <t>1 to 3</t>
  </si>
  <si>
    <t>  199</t>
  </si>
  <si>
    <t> Special Topics</t>
  </si>
  <si>
    <t>1 to 6</t>
  </si>
  <si>
    <t>  201</t>
  </si>
  <si>
    <t> Numerical Methods in Enginrng</t>
  </si>
  <si>
    <t>  202</t>
  </si>
  <si>
    <t> Application of Probability</t>
  </si>
  <si>
    <t>Core Course for M.Sc. Trans. Eng. Students</t>
  </si>
  <si>
    <t>  205</t>
  </si>
  <si>
    <t> Advanced Strength of Materials</t>
  </si>
  <si>
    <t>Core Course for M.Sc. Struct. Eng. Students</t>
  </si>
  <si>
    <t>  210</t>
  </si>
  <si>
    <t> Methods of Structural Analysis</t>
  </si>
  <si>
    <t>  213</t>
  </si>
  <si>
    <t> Reliability Analysis Engr Stru</t>
  </si>
  <si>
    <t>  214</t>
  </si>
  <si>
    <t> Analysis of Plates &amp; Shells</t>
  </si>
  <si>
    <t>  215</t>
  </si>
  <si>
    <t> Theory of Structural Stability</t>
  </si>
  <si>
    <t>  220</t>
  </si>
  <si>
    <t> Continuum Mechanics</t>
  </si>
  <si>
    <t>Core Course for M.Sc. Eng. Mech. Students</t>
  </si>
  <si>
    <t>  221</t>
  </si>
  <si>
    <t> Theory of Elasticity I</t>
  </si>
  <si>
    <t>Approval of department</t>
  </si>
  <si>
    <t>  222</t>
  </si>
  <si>
    <t> Plasticity</t>
  </si>
  <si>
    <t>  223</t>
  </si>
  <si>
    <t> Mechanics/ Composite Materials</t>
  </si>
  <si>
    <t>  227</t>
  </si>
  <si>
    <t> Intro to Finite Elmnt Analysis</t>
  </si>
  <si>
    <t>Core Course for M.Sc. Eng. Mech. Students
Core Course for M.Sc. Geo. Eng. Students
Core Course for M.Sc. Struct. Eng. Students
Core Course for M.Sc. Trans. Eng. Students</t>
  </si>
  <si>
    <t>  206</t>
  </si>
  <si>
    <t> Design of Reinforced Concrete</t>
  </si>
  <si>
    <t>D</t>
  </si>
  <si>
    <t>Concrete</t>
  </si>
  <si>
    <t>  207</t>
  </si>
  <si>
    <t> Prestressed Concrete Structure</t>
  </si>
  <si>
    <t>  208</t>
  </si>
  <si>
    <t> Advanced Reinforced Concrete</t>
  </si>
  <si>
    <t>  209</t>
  </si>
  <si>
    <t> Bridge Design</t>
  </si>
  <si>
    <t>  211</t>
  </si>
  <si>
    <t> Design of Metal Structures</t>
  </si>
  <si>
    <t>Steel</t>
  </si>
  <si>
    <t>  212</t>
  </si>
  <si>
    <t> Advanced Metal Structures</t>
  </si>
  <si>
    <t>  216</t>
  </si>
  <si>
    <t> Structural Dynamics</t>
  </si>
  <si>
    <t>  217</t>
  </si>
  <si>
    <t> Random Vibration of Structures</t>
  </si>
  <si>
    <t>  218</t>
  </si>
  <si>
    <t> Structural Dgn Resist Nat Haz</t>
  </si>
  <si>
    <t>  225</t>
  </si>
  <si>
    <t> Intro to Biomechanics</t>
  </si>
  <si>
    <t>  230</t>
  </si>
  <si>
    <t> Fundamentals of Soil Behavior</t>
  </si>
  <si>
    <t>  231</t>
  </si>
  <si>
    <t> Theoretical Soil Mechanics</t>
  </si>
  <si>
    <t>Core Course for M.Sc. Geo. Eng. Students</t>
  </si>
  <si>
    <t>  232</t>
  </si>
  <si>
    <t> Geotechnical Engineering</t>
  </si>
  <si>
    <t>Geo. Tech.</t>
  </si>
  <si>
    <t>  233</t>
  </si>
  <si>
    <t> Geotech Earthquake Engr</t>
  </si>
  <si>
    <t>  234</t>
  </si>
  <si>
    <t> Rock Engineering</t>
  </si>
  <si>
    <t>  240</t>
  </si>
  <si>
    <t> Environmental Chemistry</t>
  </si>
  <si>
    <t>  241</t>
  </si>
  <si>
    <t> Adv Sanitary Engr Design</t>
  </si>
  <si>
    <t>  242</t>
  </si>
  <si>
    <t> Principles of Envr Engr</t>
  </si>
  <si>
    <t>  243</t>
  </si>
  <si>
    <t> Water/Waste Treatment Process</t>
  </si>
  <si>
    <t>  244</t>
  </si>
  <si>
    <t> Environmental Impact Assessmen</t>
  </si>
  <si>
    <t>  245</t>
  </si>
  <si>
    <t> Microbiology for EV Engrs</t>
  </si>
  <si>
    <t>  246</t>
  </si>
  <si>
    <t> Advanced Treatment Processes</t>
  </si>
  <si>
    <t>  247</t>
  </si>
  <si>
    <t> Industrial Waste Treatment</t>
  </si>
  <si>
    <t>  248</t>
  </si>
  <si>
    <t> Intro to Hazardous Wastes</t>
  </si>
  <si>
    <t>  250</t>
  </si>
  <si>
    <t> Open Channel Flow</t>
  </si>
  <si>
    <t>  251</t>
  </si>
  <si>
    <t> Hydraulic Engineering</t>
  </si>
  <si>
    <t>  252</t>
  </si>
  <si>
    <t> Design of Dams</t>
  </si>
  <si>
    <t>Water R.</t>
  </si>
  <si>
    <t>  253</t>
  </si>
  <si>
    <t> Advanced Hydrology</t>
  </si>
  <si>
    <t>  254</t>
  </si>
  <si>
    <t> Ground Water and Seepage</t>
  </si>
  <si>
    <t>  255</t>
  </si>
  <si>
    <t> Mechanics of Water Waves</t>
  </si>
  <si>
    <t>  257</t>
  </si>
  <si>
    <t> Hydraulic Modeling</t>
  </si>
  <si>
    <t>  258</t>
  </si>
  <si>
    <t> Numerical Methods in EV Engr</t>
  </si>
  <si>
    <t>  259</t>
  </si>
  <si>
    <t> Pollution Transport Systems</t>
  </si>
  <si>
    <t>  260</t>
  </si>
  <si>
    <t> Analytical Mechanics</t>
  </si>
  <si>
    <t>  261</t>
  </si>
  <si>
    <t> Vehicle Dynamics</t>
  </si>
  <si>
    <t>  262</t>
  </si>
  <si>
    <t> Vehicle Stand &amp; Crsh Test Anal</t>
  </si>
  <si>
    <t>  263</t>
  </si>
  <si>
    <t> Crash Investigation &amp; Analysis</t>
  </si>
  <si>
    <t>  264</t>
  </si>
  <si>
    <t> Non-Linear FEM &amp; Simulation</t>
  </si>
  <si>
    <t>  269</t>
  </si>
  <si>
    <t> Pavement &amp; Runway Design</t>
  </si>
  <si>
    <t>Pavment</t>
  </si>
  <si>
    <t>  270</t>
  </si>
  <si>
    <t> Systs Dynamics Modeling&amp;Contol</t>
  </si>
  <si>
    <t>  272</t>
  </si>
  <si>
    <t> Traffic Engin &amp; Highway Safety</t>
  </si>
  <si>
    <t>  273</t>
  </si>
  <si>
    <t> Intelligent Transportation Sys</t>
  </si>
  <si>
    <t>  290</t>
  </si>
  <si>
    <t>  291</t>
  </si>
  <si>
    <t> CEE Grad Internship</t>
  </si>
  <si>
    <t>Additional prerequisites may be required for a specific internship as determined by the research supervisor</t>
  </si>
  <si>
    <t>NA</t>
  </si>
  <si>
    <t>  298</t>
  </si>
  <si>
    <t>  299</t>
  </si>
  <si>
    <t> Thesis Research</t>
  </si>
  <si>
    <t>  300</t>
  </si>
  <si>
    <t>  320</t>
  </si>
  <si>
    <t> Theory of Elasticity II</t>
  </si>
  <si>
    <t>  321</t>
  </si>
  <si>
    <t> Nonlinear Mechanics/ Continua</t>
  </si>
  <si>
    <t>  228</t>
  </si>
  <si>
    <t> Adv Finite Element Analysis</t>
  </si>
  <si>
    <t>  350</t>
  </si>
  <si>
    <t> Sedimentation Engineering</t>
  </si>
  <si>
    <t>  351</t>
  </si>
  <si>
    <t> Mechanics of Alluvial Channels</t>
  </si>
  <si>
    <t>  352</t>
  </si>
  <si>
    <t> Advanced Hydraulics</t>
  </si>
  <si>
    <t>  370</t>
  </si>
  <si>
    <t> Intelligent Systs Theory &amp;Appl</t>
  </si>
  <si>
    <t>  226</t>
  </si>
  <si>
    <t> Advanced Biomechanics</t>
  </si>
  <si>
    <t>  398</t>
  </si>
  <si>
    <t> Advanced Reading and Research</t>
  </si>
  <si>
    <t>  399</t>
  </si>
  <si>
    <t> Dissertation Research</t>
  </si>
  <si>
    <t>APSC 2057</t>
  </si>
  <si>
    <t>CHEM 1111</t>
  </si>
  <si>
    <t>GEOL 1001</t>
  </si>
  <si>
    <t>MAE 1004</t>
  </si>
  <si>
    <t>MAE 3126</t>
  </si>
  <si>
    <t>MATH 1020</t>
  </si>
  <si>
    <t>MATH 1021</t>
  </si>
  <si>
    <t>MATH 1231</t>
  </si>
  <si>
    <t>MATH 1232</t>
  </si>
  <si>
    <t>PHYS 1021</t>
  </si>
  <si>
    <t>PHYS 1022</t>
  </si>
  <si>
    <t>UW 1020</t>
  </si>
  <si>
    <t>CE 1010</t>
  </si>
  <si>
    <t>CE 1020</t>
  </si>
  <si>
    <t>CE 2210</t>
  </si>
  <si>
    <t>CE 2220</t>
  </si>
  <si>
    <t>CE 2510</t>
  </si>
  <si>
    <t>CE 3730</t>
  </si>
  <si>
    <t>CE 4450</t>
  </si>
  <si>
    <t>CE 6101</t>
  </si>
  <si>
    <t>CE 6102</t>
  </si>
  <si>
    <t>APSC 2058</t>
  </si>
  <si>
    <t>APSC 2113</t>
  </si>
  <si>
    <t>CE 2710</t>
  </si>
  <si>
    <t>CE 3110W</t>
  </si>
  <si>
    <t>CE 3111W</t>
  </si>
  <si>
    <t>CE 3230</t>
  </si>
  <si>
    <t>CE 3240</t>
  </si>
  <si>
    <t>CE 3310</t>
  </si>
  <si>
    <t>CE 3520</t>
  </si>
  <si>
    <t>CE 3521</t>
  </si>
  <si>
    <t>CE 3610</t>
  </si>
  <si>
    <t>CE 3611</t>
  </si>
  <si>
    <t>CE 3720</t>
  </si>
  <si>
    <t>CE 4320</t>
  </si>
  <si>
    <t>CE 4330W</t>
  </si>
  <si>
    <t>CE 4410</t>
  </si>
  <si>
    <t>CE 4411</t>
  </si>
  <si>
    <t>CE 4530</t>
  </si>
  <si>
    <t>CE 4620</t>
  </si>
  <si>
    <t>CE 4810</t>
  </si>
  <si>
    <t>CE 4820</t>
  </si>
  <si>
    <t>CE 6201</t>
  </si>
  <si>
    <t>CE 6202</t>
  </si>
  <si>
    <t>CE 6203</t>
  </si>
  <si>
    <t>CE 6204</t>
  </si>
  <si>
    <t>CE 6205</t>
  </si>
  <si>
    <t>CE 6206</t>
  </si>
  <si>
    <t>CE 6207</t>
  </si>
  <si>
    <t>CE 6208</t>
  </si>
  <si>
    <t>CE 6209</t>
  </si>
  <si>
    <t>CE 6210</t>
  </si>
  <si>
    <t>CE 6301</t>
  </si>
  <si>
    <t>CE 6302</t>
  </si>
  <si>
    <t>CE 6310</t>
  </si>
  <si>
    <t>CE 6311</t>
  </si>
  <si>
    <t>CE 6320</t>
  </si>
  <si>
    <t>CE 6321</t>
  </si>
  <si>
    <t>CE 6340</t>
  </si>
  <si>
    <t>CE 6341</t>
  </si>
  <si>
    <t>CE 6342</t>
  </si>
  <si>
    <t>CE 6350</t>
  </si>
  <si>
    <t>CE 6401</t>
  </si>
  <si>
    <t>CE 6402</t>
  </si>
  <si>
    <t>CE 6403</t>
  </si>
  <si>
    <t>CE 6404</t>
  </si>
  <si>
    <t>CE 6405</t>
  </si>
  <si>
    <t>CE 6501</t>
  </si>
  <si>
    <t>CE 6502</t>
  </si>
  <si>
    <t>CE 6503</t>
  </si>
  <si>
    <t>CE 6504</t>
  </si>
  <si>
    <t>CE 6505</t>
  </si>
  <si>
    <t>CE 6506</t>
  </si>
  <si>
    <t>CE 6507</t>
  </si>
  <si>
    <t>CE 6508</t>
  </si>
  <si>
    <t>CE 6509</t>
  </si>
  <si>
    <t>CE 6601</t>
  </si>
  <si>
    <t>CE 6602</t>
  </si>
  <si>
    <t>CE 6603</t>
  </si>
  <si>
    <t>CE 6604</t>
  </si>
  <si>
    <t>CE 6605</t>
  </si>
  <si>
    <t>CE 6606</t>
  </si>
  <si>
    <t>CE 6608</t>
  </si>
  <si>
    <t>CE 6609</t>
  </si>
  <si>
    <t>CE 6610</t>
  </si>
  <si>
    <t>CE 6701</t>
  </si>
  <si>
    <t>CE 6702</t>
  </si>
  <si>
    <t>CE 6703</t>
  </si>
  <si>
    <t>CE 6704</t>
  </si>
  <si>
    <t>CE 6705</t>
  </si>
  <si>
    <t>CE 6706</t>
  </si>
  <si>
    <t>CE 6707</t>
  </si>
  <si>
    <t>CE 6721</t>
  </si>
  <si>
    <t>CE 6722</t>
  </si>
  <si>
    <t>CE 6800</t>
  </si>
  <si>
    <t>CE 6801</t>
  </si>
  <si>
    <t>CE 6808</t>
  </si>
  <si>
    <t>CE 6998</t>
  </si>
  <si>
    <t>CE 6999</t>
  </si>
  <si>
    <t>CE 8320</t>
  </si>
  <si>
    <t>CE 8321</t>
  </si>
  <si>
    <t>CE 8330</t>
  </si>
  <si>
    <t>CE 8350</t>
  </si>
  <si>
    <t>CE 8351</t>
  </si>
  <si>
    <t>CE 8352</t>
  </si>
  <si>
    <t>CE 8370</t>
  </si>
  <si>
    <t>CE 8380</t>
  </si>
  <si>
    <t>CE 8998</t>
  </si>
  <si>
    <t>CE 8999</t>
  </si>
  <si>
    <t>CSCI 1041</t>
  </si>
  <si>
    <t>Math 1231</t>
  </si>
  <si>
    <t>SEAS 1001</t>
  </si>
  <si>
    <t>Course
New Number</t>
  </si>
  <si>
    <t>Chem 1111</t>
  </si>
  <si>
    <t>SEAS</t>
  </si>
  <si>
    <t> School of Eng &amp; Applied Sci</t>
  </si>
  <si>
    <t>  721</t>
  </si>
  <si>
    <t> Chngng World by Engineering It</t>
  </si>
  <si>
    <t>  SEAS</t>
  </si>
  <si>
    <t>  920</t>
  </si>
  <si>
    <t> Continuing Research - Masters</t>
  </si>
  <si>
    <t>  930</t>
  </si>
  <si>
    <t> Examination Preparation</t>
  </si>
  <si>
    <t>  940</t>
  </si>
  <si>
    <t> Continuing Research - Doctoral</t>
  </si>
  <si>
    <t> Engineering Orientation</t>
  </si>
  <si>
    <t>SEAS 0721</t>
  </si>
  <si>
    <t>SEAS 0920</t>
  </si>
  <si>
    <t>SEAS 0930</t>
  </si>
  <si>
    <t>SEAS 0940</t>
  </si>
  <si>
    <t>H/SS 1</t>
  </si>
  <si>
    <t>H/SS</t>
  </si>
  <si>
    <t>H/SS 2</t>
  </si>
  <si>
    <t>Math 1232</t>
  </si>
  <si>
    <t>Phys 1021</t>
  </si>
  <si>
    <t>Total Credit Hours</t>
  </si>
  <si>
    <t>Starting AY</t>
  </si>
  <si>
    <t>ApSc 2113</t>
  </si>
  <si>
    <t>Phys 1022</t>
  </si>
  <si>
    <t>ApSc 2058</t>
  </si>
  <si>
    <t>Geol 1001</t>
  </si>
  <si>
    <t>ApSc 3115</t>
  </si>
  <si>
    <t>CE</t>
  </si>
  <si>
    <t>Graduation AY</t>
  </si>
  <si>
    <t>Old Number</t>
  </si>
  <si>
    <t>Student ID #</t>
  </si>
  <si>
    <t>Admit Date</t>
  </si>
  <si>
    <t>Student's Name</t>
  </si>
  <si>
    <t>Advisor</t>
  </si>
  <si>
    <t>Chem 1112</t>
  </si>
  <si>
    <t>CHEM 1112</t>
  </si>
  <si>
    <t>General Chemistry II</t>
  </si>
  <si>
    <t>Environmental Engr. Option in Civil Engineering (B.Sc.)</t>
  </si>
  <si>
    <t>Bachelor of Science in Civil Engineering (B.Sc.)</t>
  </si>
  <si>
    <t>GPA</t>
  </si>
  <si>
    <t>Grade Levels (%)</t>
  </si>
  <si>
    <t>A</t>
  </si>
  <si>
    <t>&gt;=</t>
  </si>
  <si>
    <t xml:space="preserve">Excellent </t>
  </si>
  <si>
    <t>A-</t>
  </si>
  <si>
    <t>B+</t>
  </si>
  <si>
    <t>B</t>
  </si>
  <si>
    <t>Good</t>
  </si>
  <si>
    <t>B-</t>
  </si>
  <si>
    <t>C+</t>
  </si>
  <si>
    <t>C</t>
  </si>
  <si>
    <t>Satisfactory</t>
  </si>
  <si>
    <t>C-</t>
  </si>
  <si>
    <t>D+</t>
  </si>
  <si>
    <t>D-</t>
  </si>
  <si>
    <t>&lt;</t>
  </si>
  <si>
    <t>Fail</t>
  </si>
  <si>
    <t>Total Credits Hrs. of Program</t>
  </si>
  <si>
    <t>Total GPA</t>
  </si>
  <si>
    <t>Total Hrs</t>
  </si>
  <si>
    <t>Leading Professor</t>
  </si>
  <si>
    <t>Non CE Courses</t>
  </si>
  <si>
    <t>Applied Science</t>
  </si>
  <si>
    <t>Analytical Methods in Eng. I</t>
  </si>
  <si>
    <t>Haque/Silva</t>
  </si>
  <si>
    <t>Analytical Methods in Eng. II</t>
  </si>
  <si>
    <t>Haque</t>
  </si>
  <si>
    <t>Analytical Methods in Eng. III</t>
  </si>
  <si>
    <t>EMSE</t>
  </si>
  <si>
    <t xml:space="preserve">Eng. Management </t>
  </si>
  <si>
    <t>Survey of Finance  &amp; En. Economics</t>
  </si>
  <si>
    <t>Staff</t>
  </si>
  <si>
    <t>CE courses</t>
  </si>
  <si>
    <t>Eskandarian</t>
  </si>
  <si>
    <t>Silva</t>
  </si>
  <si>
    <t>Manzari</t>
  </si>
  <si>
    <t>Badie</t>
  </si>
  <si>
    <t>Sliva</t>
  </si>
  <si>
    <t>D/T</t>
  </si>
  <si>
    <t>Roddis</t>
  </si>
  <si>
    <t>Riffat</t>
  </si>
  <si>
    <t>Core Course for M.Sc. Env. Eng. Students
Core Course for M.Sc. Water R. Students</t>
  </si>
  <si>
    <t>Digges</t>
  </si>
  <si>
    <t>Eskandarian/Hamdar</t>
  </si>
  <si>
    <t>SEAS Grades and Corresponding GPA</t>
  </si>
  <si>
    <t>http://my.gwu.edu/mod/pws/courserenumbering.cfm</t>
  </si>
  <si>
    <t>CE 3140</t>
  </si>
  <si>
    <t>Medical Preparation Option in Civil Engineering (B.Sc.)</t>
  </si>
  <si>
    <t> STAT</t>
  </si>
  <si>
    <t> Statistics</t>
  </si>
  <si>
    <t>STAT 2183</t>
  </si>
  <si>
    <t> 183</t>
  </si>
  <si>
    <t>Statistical Computing Packages</t>
  </si>
  <si>
    <t>Sustainability in Engineering Materials</t>
  </si>
  <si>
    <t>Sustainable Urban Planning Dynamics
Counted as H/SS 5</t>
  </si>
  <si>
    <t>ECE</t>
  </si>
  <si>
    <t>ECE 2110</t>
  </si>
  <si>
    <t>Circuit Theory</t>
  </si>
  <si>
    <t>CHEM 2151</t>
  </si>
  <si>
    <t>CHEM 2153</t>
  </si>
  <si>
    <t>Organic Chemistry</t>
  </si>
  <si>
    <t>Organic Chemistry Laboratory</t>
  </si>
  <si>
    <t>ApSc 2057</t>
  </si>
  <si>
    <t>CHEM 2154</t>
  </si>
  <si>
    <t>CHEM 2152</t>
  </si>
  <si>
    <t>Introductory Biology: Cells and Molecules</t>
  </si>
  <si>
    <t>BiSc</t>
  </si>
  <si>
    <t>BiSc 1111</t>
  </si>
  <si>
    <t>Introductory Biology: The Biology of Organisms</t>
  </si>
  <si>
    <t>BiSc 1112</t>
  </si>
  <si>
    <t>Columbian College of Arts and Sciences</t>
  </si>
  <si>
    <t>Chem 2151</t>
  </si>
  <si>
    <t>Chem 2153</t>
  </si>
  <si>
    <t>Chem 2152</t>
  </si>
  <si>
    <t>Chem 2154</t>
  </si>
  <si>
    <t>AY</t>
  </si>
  <si>
    <t>Engineering Analysis III</t>
  </si>
  <si>
    <t>APSC 3115</t>
  </si>
  <si>
    <r>
      <t>Single-Variable Calculus I</t>
    </r>
    <r>
      <rPr>
        <sz val="12"/>
        <color rgb="FF000000"/>
        <rFont val="Verdana"/>
        <family val="2"/>
      </rPr>
      <t> </t>
    </r>
  </si>
  <si>
    <t>CE 6000 &amp; 8000 Level</t>
  </si>
  <si>
    <t>CE M.SC. Course</t>
  </si>
  <si>
    <t>5-Year Bachelor/Mater of Science in Structural Engineering (B.Sc./M.Sc.)</t>
  </si>
  <si>
    <t>5-Year Bachelor/Mater of Science in Environmental Engineering (B.Sc./M.Sc.)</t>
  </si>
  <si>
    <t>5-Year Bachelor/Mater of Science in Transportation Engineering (B.Sc./M.Sc.)</t>
  </si>
  <si>
    <t>5-Year B.Sc. Degree in Civil Engineering &amp; Physics</t>
  </si>
  <si>
    <t>GCR</t>
  </si>
  <si>
    <t>Phys 1023</t>
  </si>
  <si>
    <t>PHYS 1023</t>
  </si>
  <si>
    <t>University Physics III (Modern Physics)</t>
  </si>
  <si>
    <t>Intermediate Laboratory</t>
  </si>
  <si>
    <t>PHYS 2151W</t>
  </si>
  <si>
    <t>151W</t>
  </si>
  <si>
    <t>Phys 2151W</t>
  </si>
  <si>
    <t>PHYS 2161</t>
  </si>
  <si>
    <t>Mechanics</t>
  </si>
  <si>
    <t>Phys 2161</t>
  </si>
  <si>
    <t>Phys 2165</t>
  </si>
  <si>
    <t>PHYS 2165</t>
  </si>
  <si>
    <t>CE 3529</t>
  </si>
  <si>
    <t>Phys 2164</t>
  </si>
  <si>
    <t>PHYS 2164</t>
  </si>
  <si>
    <t>Thermal and Statistical Physics</t>
  </si>
  <si>
    <t>Electromagnetic Theory I</t>
  </si>
  <si>
    <t>PHYS 2167</t>
  </si>
  <si>
    <t>Principles of Quantum Physics</t>
  </si>
  <si>
    <t>Phys 2167</t>
  </si>
  <si>
    <t>PHYS Elective</t>
  </si>
  <si>
    <t>Phys Elective</t>
  </si>
  <si>
    <t>General Curriculum Requirements</t>
  </si>
  <si>
    <t>Env. Eng.</t>
  </si>
  <si>
    <t>Reqd course for BS env option</t>
  </si>
  <si>
    <t>Trans. Safety</t>
  </si>
  <si>
    <t>Hamdar/Eskandarian</t>
  </si>
  <si>
    <t>Haque/Eskandarian</t>
  </si>
  <si>
    <t>Haque/Silva/li</t>
  </si>
  <si>
    <t>Silva, Li</t>
  </si>
  <si>
    <t>Badie/Manzari</t>
  </si>
  <si>
    <t>Silva,/Badie/Manzari</t>
  </si>
  <si>
    <t xml:space="preserve">Staff </t>
  </si>
  <si>
    <t>S (Even)</t>
  </si>
  <si>
    <t>F (Odd)</t>
  </si>
  <si>
    <t>AS ARRANG.</t>
  </si>
  <si>
    <t>S (Odd)</t>
  </si>
  <si>
    <t>F (Even)</t>
  </si>
  <si>
    <t>F &amp; S &amp; Sum</t>
  </si>
  <si>
    <t>APSC 6211</t>
  </si>
  <si>
    <t>APSC 6212</t>
  </si>
  <si>
    <t>APSC 6213</t>
  </si>
  <si>
    <t>APSC</t>
  </si>
  <si>
    <t>*</t>
  </si>
  <si>
    <t>Proficiency in one computer language
and
CE 2220 (120) &amp; CE3240 (122)</t>
  </si>
  <si>
    <t>Water Resources Planning/Contr</t>
  </si>
  <si>
    <t>Civil Engineering</t>
  </si>
  <si>
    <t>CE 6607</t>
  </si>
  <si>
    <t>* The % is set by the course leading professor</t>
  </si>
  <si>
    <t>See the H/SS List</t>
  </si>
  <si>
    <t>Notes:</t>
  </si>
  <si>
    <t>One year of high school algebra</t>
  </si>
  <si>
    <t>The placement examination or a score of 560 or above on the SAT II in mathematics</t>
  </si>
  <si>
    <t>The placement examination or a score of 720 or above on the SAT II in mathematics</t>
  </si>
  <si>
    <t>Last update:</t>
  </si>
  <si>
    <t>Prerequisite: Phys 1022 (22), Math 2233 (33)</t>
  </si>
  <si>
    <t>Corequisite: Phys 1023 (23)</t>
  </si>
  <si>
    <r>
      <t>Corequisite: ApSc </t>
    </r>
    <r>
      <rPr>
        <sz val="12"/>
        <color theme="1"/>
        <rFont val="Verdana"/>
        <family val="2"/>
      </rPr>
      <t>2113 (113)</t>
    </r>
    <r>
      <rPr>
        <sz val="12"/>
        <color rgb="FF000000"/>
        <rFont val="Verdana"/>
        <family val="2"/>
      </rPr>
      <t>, Phys </t>
    </r>
    <r>
      <rPr>
        <sz val="12"/>
        <color theme="1"/>
        <rFont val="Verdana"/>
        <family val="2"/>
      </rPr>
      <t>1022 (22)</t>
    </r>
  </si>
  <si>
    <t>CE 3230 (121)</t>
  </si>
  <si>
    <t> Contracts and Specifications (WID)</t>
  </si>
  <si>
    <t>CE 3110</t>
  </si>
  <si>
    <t>  166</t>
  </si>
  <si>
    <t> Mechanics of Materials Lab (WID)</t>
  </si>
  <si>
    <t>Introduction to C Programming</t>
  </si>
  <si>
    <t>CSCI 1121</t>
  </si>
  <si>
    <t>CSCI</t>
  </si>
  <si>
    <t>This file contains many sheets that are cross linked</t>
  </si>
  <si>
    <t>Performance</t>
  </si>
  <si>
    <t>Low Pass</t>
  </si>
  <si>
    <t xml:space="preserve"> </t>
  </si>
  <si>
    <t>Rules for the Ph.D. Program</t>
  </si>
  <si>
    <t>PhD students are required to have two minors (one in Applied Science and one in other fields).  At least two courses in each minor must be taken.  </t>
  </si>
  <si>
    <t>The above are the minimum number of courses required for the PhD degree. </t>
  </si>
  <si>
    <t xml:space="preserve"> If students need to take more courses area to gain knowledge in their fields of research, they should take them in consultation with their academic advisor.</t>
  </si>
  <si>
    <t>Rules for the M.Sc. Program</t>
  </si>
  <si>
    <t>Regular students:</t>
  </si>
  <si>
    <t>Non thesis option:</t>
  </si>
  <si>
    <t xml:space="preserve">11 courses </t>
  </si>
  <si>
    <t>@</t>
  </si>
  <si>
    <t>3 CH</t>
  </si>
  <si>
    <t>=</t>
  </si>
  <si>
    <t>33 chs</t>
  </si>
  <si>
    <t>Thesis option:</t>
  </si>
  <si>
    <t xml:space="preserve">9 courses </t>
  </si>
  <si>
    <t xml:space="preserve">10 courses </t>
  </si>
  <si>
    <t>3 ch</t>
  </si>
  <si>
    <t>30 chs</t>
  </si>
  <si>
    <t>The 2 research courses con not be taken in the same semester</t>
  </si>
  <si>
    <t>27 chs</t>
  </si>
  <si>
    <t>8 regular courses (including 3 core courses) + 2 courses for research</t>
  </si>
  <si>
    <t>7 regular courses (including 3 core courses) + 2 courses for research</t>
  </si>
  <si>
    <t>None</t>
  </si>
  <si>
    <t> Engineering Computations (w 2-hr recitation)</t>
  </si>
  <si>
    <t> Structural Theory I (w 2-hr recitation)</t>
  </si>
  <si>
    <t> Structural Theory II (w 2-hr recitation)</t>
  </si>
  <si>
    <t> Analytical Mechanics II (w 2-hr recitation)</t>
  </si>
  <si>
    <t> Analytical Mechanics I (w 2-hr recitation)</t>
  </si>
  <si>
    <t xml:space="preserve">6 courses </t>
  </si>
  <si>
    <t>+</t>
  </si>
  <si>
    <t>Students with a Master's degree: </t>
  </si>
  <si>
    <t>Minimum of</t>
  </si>
  <si>
    <t>3 chrs</t>
  </si>
  <si>
    <t>18 chrs</t>
  </si>
  <si>
    <t>12 chrs Research</t>
  </si>
  <si>
    <t>30 chrs</t>
  </si>
  <si>
    <t>Maintaine the 3 core classes.</t>
  </si>
  <si>
    <t xml:space="preserve">14 courses </t>
  </si>
  <si>
    <t>42 chrs</t>
  </si>
  <si>
    <t>54 chrs</t>
  </si>
  <si>
    <t>Students without a Master's degree:</t>
  </si>
  <si>
    <t>AcadWriting&amp;CommSkills/IntlStu</t>
  </si>
  <si>
    <t>EAP 6109</t>
  </si>
  <si>
    <t>If the score is less than 100, then English course is required.  Check with Adina Luv to find out where the stand.</t>
  </si>
  <si>
    <t>GW 5-yr program:</t>
  </si>
  <si>
    <t>EMSE 6410</t>
  </si>
  <si>
    <t>http://sustainability.gwu.edu/about</t>
  </si>
  <si>
    <t xml:space="preserve">Notes: </t>
  </si>
  <si>
    <t>Useful links:</t>
  </si>
  <si>
    <t>UG Minor in sustainability:</t>
  </si>
  <si>
    <t>CEE website:</t>
  </si>
  <si>
    <t>http://www.cee.seas.gwu.edu/</t>
  </si>
  <si>
    <t>SEAS website:</t>
  </si>
  <si>
    <t>http://www.seas.gwu.edu/</t>
  </si>
  <si>
    <t>SEAS advising forms:</t>
  </si>
  <si>
    <t>http://www.seas.gwu.edu/forms</t>
  </si>
  <si>
    <t>http://www.seas.gwu.edu/policies-procedures-forms</t>
  </si>
  <si>
    <t>SEAS Policies, Procedures &amp; Forms:</t>
  </si>
  <si>
    <t xml:space="preserve">1) To declare the minor: The student has to fill the "Declaration of Minor Form" and get the signature of the CEE advisor </t>
  </si>
  <si>
    <t>3) Declaring a minor has no effect on the CEE degree requirements</t>
  </si>
  <si>
    <t>Scchedule of classes:</t>
  </si>
  <si>
    <t>http://my.gwu.edu/mod/pws/</t>
  </si>
  <si>
    <t>GW Class rooms:</t>
  </si>
  <si>
    <t>http://registrar.gwu.edu/buildings-rooms</t>
  </si>
  <si>
    <t>Office of the registrar:</t>
  </si>
  <si>
    <t>The curriculum sheets allow the students to add their grades and any extra curricular courses, and determine their overall GPA</t>
  </si>
  <si>
    <t>Graduate Certificate Programs</t>
  </si>
  <si>
    <t>Computer-Integrated Design in Mechanical and Aerospace Engineering (12 credits)</t>
  </si>
  <si>
    <t>Computer Security and Information Assurance (12 credits)</t>
  </si>
  <si>
    <t>Emergency Management and Public Health (18 credits)</t>
  </si>
  <si>
    <t>Energy Engineering and Management (12 credits)</t>
  </si>
  <si>
    <t>Engineering and Technology Management (18 credits)</t>
  </si>
  <si>
    <t>Enterprise Information Assurance (18 credits)</t>
  </si>
  <si>
    <t>Environmental Engineering (12 credits)</t>
  </si>
  <si>
    <t>Geoenvironmental Engineering (12 credits)</t>
  </si>
  <si>
    <t>High-Performance Computing (15 credits)</t>
  </si>
  <si>
    <t>Homeland Security Emergency Preparedness and Response (18 credits)</t>
  </si>
  <si>
    <t>Knowledge and Information Management (18 credits)</t>
  </si>
  <si>
    <t>Structural Engineering (12 credits)</t>
  </si>
  <si>
    <t>Systems Engineering (18 credits)</t>
  </si>
  <si>
    <t>Transportation Engineering (15 credits)</t>
  </si>
  <si>
    <t>http://www.gwu.edu/~bulletin/grad/seas.html</t>
  </si>
  <si>
    <t>http://www.cee.seas.gwu.edu/graduate-certificate-programs</t>
  </si>
  <si>
    <t>The Department offers several certificate programs that are designed to provide the necessary background for civil engineers to practice in the particular field covered by the certificate program. The program will offer an in-depth understanding of the issues that an engineer may encounter in practice.</t>
  </si>
  <si>
    <t>Environmental Engineering</t>
  </si>
  <si>
    <t>Geo-environmental Engineering</t>
  </si>
  <si>
    <t>Structural Engineering</t>
  </si>
  <si>
    <t>Transportation Engineering</t>
  </si>
  <si>
    <t>Environmental Engineering Graduate Certificate Program</t>
  </si>
  <si>
    <t>This certificate program is particularly appropriate for individuals interested in the areas of hazardous waste remediation and water/wastewater treatment. To obtain the certificate, the student must complete a total of four courses, including three required courses and one elective course.</t>
  </si>
  <si>
    <t>Course Program</t>
  </si>
  <si>
    <t>Principles of Environmental Engineering (CE 6503)</t>
  </si>
  <si>
    <t>Water and Wastewater Treatment Processes (CE 6504)</t>
  </si>
  <si>
    <t>Introduction to Hazardous Wastes (CE 6509)</t>
  </si>
  <si>
    <t>One Elective Course</t>
  </si>
  <si>
    <t>Special Topics: Environmental Application and Implications of Nanotechnology (CE 6800)</t>
  </si>
  <si>
    <t>Environmental Impact Assessment (CE 6505)</t>
  </si>
  <si>
    <t>List of Elective Courses:</t>
  </si>
  <si>
    <t>Environmental Chemistry (CE 6501)</t>
  </si>
  <si>
    <t>Advanced Sanitary Engineering Design (CE 6501)</t>
  </si>
  <si>
    <t>Geo-environmental Engineering Graduate Certificate Program</t>
  </si>
  <si>
    <t>Geo-environmental Engineering:</t>
  </si>
  <si>
    <t>Fundamentals of Soil Behavior (CE 6401)</t>
  </si>
  <si>
    <t>Special Topics: Containment Systems for Waste Disposal and Remediation Systems for Subsurface Contamination (CE 6800)</t>
  </si>
  <si>
    <t>Introduction to Hazardous Waste (CE 6509)</t>
  </si>
  <si>
    <t>One elective course</t>
  </si>
  <si>
    <t>List of Elective Courses</t>
  </si>
  <si>
    <t>Water and wastewater treatment process (CE 6504)</t>
  </si>
  <si>
    <t>Advanced Treatment Processes (CE 6507)</t>
  </si>
  <si>
    <t>Groundwater and Seepage (CE 6605)</t>
  </si>
  <si>
    <t>Pollution Transport Systems (CE 6610)</t>
  </si>
  <si>
    <t>Structural Engineering Graduate Certificate Program</t>
  </si>
  <si>
    <t>Methods of Structural Analysis (CE 6202)</t>
  </si>
  <si>
    <t>Structural Design to Resist Natural Hazards (CE 6342)</t>
  </si>
  <si>
    <t>Geotechnical Earthquake Engineering (CE 6404)</t>
  </si>
  <si>
    <t>Advanced Earthquake Engineering Topics (CE 6800)</t>
  </si>
  <si>
    <t>Design of Reinforced Concrete Structures (CE 6301)</t>
  </si>
  <si>
    <t>Pre-stressed Concrete Structures (CE 6302)</t>
  </si>
  <si>
    <t>Bridge Design (CE 6310)</t>
  </si>
  <si>
    <t>Advanced Bridge Design Topics (CE 6800)</t>
  </si>
  <si>
    <t>Advanced Finite Element Analysis (CE 8330)</t>
  </si>
  <si>
    <t>Advanced Blast Resistant Topics (CE 6800)</t>
  </si>
  <si>
    <t>Advanced Reinforced Concrete Structures (CE 6310)</t>
  </si>
  <si>
    <t>Design of Steel Structures (CE 211)</t>
  </si>
  <si>
    <t>Advanced Building Design Topics (CE 6800)</t>
  </si>
  <si>
    <t>Transportation Engineering Graduate Certificate Program</t>
  </si>
  <si>
    <t>This certificate program is particularly appropriate for those who wish to gain specialized knowledge in one of the following two tracks: "Intelligent Transportation Systems &amp; Congestion Mitigation" or "Transportation Safety." To obtain the certificate, the student must complete a total of five courses. Three of these five courses must be selected from the list of courses specified for each track (see below) and the remaining two courses may be selected from any of the following courses:</t>
  </si>
  <si>
    <t>Systems Dynamics Modeling and Controls (CE 6707)</t>
  </si>
  <si>
    <t>Traffic Engineering and Highway Safety (CE 6721)</t>
  </si>
  <si>
    <t>Intelligent Transportation Systems (CE 6722)</t>
  </si>
  <si>
    <t>Advanced Theory in Traffic Flow (CE 6800-a)</t>
  </si>
  <si>
    <t>Advanced Demand Modeling (CE 6800-b)</t>
  </si>
  <si>
    <t>Introduction to Biomechanics (CE 6350)</t>
  </si>
  <si>
    <t>Vehicle Dynamics (CE 6702)</t>
  </si>
  <si>
    <t>Vehicle Standards and Crash Test Analysis (CE 6703)</t>
  </si>
  <si>
    <t>Crash Investigation and Analysis (CE 6704)</t>
  </si>
  <si>
    <t>Non-Linear Finite Element Modeling and Simulation (CE 6705)</t>
  </si>
  <si>
    <t>Systems Dynamics and Control (CE 6707)</t>
  </si>
  <si>
    <t>List of Additional Elective Courses</t>
  </si>
  <si>
    <t>Numerical Methods in Engineering (CE 6101)</t>
  </si>
  <si>
    <t>Application of Probability Methods in Civil Engineering (CE 6102)</t>
  </si>
  <si>
    <t>Advanced Biomechanics (CE 8280)</t>
  </si>
  <si>
    <t>Introduction to Finite Element Analysis (CE 6210)</t>
  </si>
  <si>
    <t>Analytical Mechanics (CE 6701)</t>
  </si>
  <si>
    <r>
      <t>Hazardous Waste Remediation</t>
    </r>
    <r>
      <rPr>
        <sz val="12"/>
        <rFont val="Arial"/>
        <family val="2"/>
      </rPr>
      <t>:</t>
    </r>
  </si>
  <si>
    <r>
      <t>Advanced Technologies in Environmental Engineering</t>
    </r>
    <r>
      <rPr>
        <sz val="12"/>
        <rFont val="Arial"/>
        <family val="2"/>
      </rPr>
      <t>:</t>
    </r>
  </si>
  <si>
    <r>
      <t>Engineering Design and Impact Assessment</t>
    </r>
    <r>
      <rPr>
        <sz val="12"/>
        <rFont val="Arial"/>
        <family val="2"/>
      </rPr>
      <t>:</t>
    </r>
  </si>
  <si>
    <r>
      <t>Earthquake Engineering Design</t>
    </r>
    <r>
      <rPr>
        <sz val="12"/>
        <rFont val="Arial"/>
        <family val="2"/>
      </rPr>
      <t>:</t>
    </r>
  </si>
  <si>
    <r>
      <t>Concrete Bridge Design</t>
    </r>
    <r>
      <rPr>
        <sz val="12"/>
        <rFont val="Arial"/>
        <family val="2"/>
      </rPr>
      <t>:</t>
    </r>
  </si>
  <si>
    <r>
      <t>Extreme Event Design of Structures</t>
    </r>
    <r>
      <rPr>
        <sz val="12"/>
        <rFont val="Arial"/>
        <family val="2"/>
      </rPr>
      <t>:</t>
    </r>
  </si>
  <si>
    <r>
      <t>Building Design</t>
    </r>
    <r>
      <rPr>
        <sz val="12"/>
        <rFont val="Arial"/>
        <family val="2"/>
      </rPr>
      <t>:</t>
    </r>
  </si>
  <si>
    <r>
      <t>Intelligent Transportation Systems &amp; Congestion Mitigation</t>
    </r>
    <r>
      <rPr>
        <b/>
        <sz val="12"/>
        <rFont val="Arial"/>
        <family val="2"/>
      </rPr>
      <t>:</t>
    </r>
  </si>
  <si>
    <r>
      <t>Transportation Safety</t>
    </r>
    <r>
      <rPr>
        <b/>
        <sz val="12"/>
        <rFont val="Arial"/>
        <family val="2"/>
      </rPr>
      <t>:</t>
    </r>
  </si>
  <si>
    <t>This certificate program is designed to provide the necessary background for civil engineers to practice in the field of geo-environmental engineering. The program will offer an in-depth understanding of the following issues that a geo-environmental engineer may encounter in practice. To obtain the certificate, the student must complete a total of four courses, including three required courses and one elective course:</t>
  </si>
  <si>
    <t>This certificate program is particularly appropriate for those who wish to gain specialized knowledge in one of the following tracks: earthquake engineering design of bridges and buildings, extreme event design of structures to resist the effects of accidental explosions and vehicular collision, concrete bridge design using the LRFD approach, or building design using the LRFD approach. To obtain the certificate, the student must complete a total of four courses as indicated below.</t>
  </si>
  <si>
    <t>The School of Engineering and Applied Science offers graduate certificate programs in several fields. At the discretion of the respective departments, credit earned in the certificate program can be applied to a subsequent master’s degree program. Scholarship requirements are the same as those for the master’s degree program. Details are available in the Office of the Dean. Certificate programs include the following:</t>
  </si>
  <si>
    <t>MATH 2233</t>
  </si>
  <si>
    <t>ENGLISH FOR ACADEMIC PURPOSES</t>
  </si>
  <si>
    <t>EAP</t>
  </si>
  <si>
    <t>EAP 1010</t>
  </si>
  <si>
    <t>EAP 1015</t>
  </si>
  <si>
    <t>EAP 1046</t>
  </si>
  <si>
    <t>Credit for this course cannot be applied toward a degree.</t>
  </si>
  <si>
    <t>American Multicultural Perspectives in Washington</t>
  </si>
  <si>
    <t>Academic Skills Workshop</t>
  </si>
  <si>
    <t>0 to 4</t>
  </si>
  <si>
    <t>EAP Tutorial</t>
  </si>
  <si>
    <r>
      <t>Upon successful completion of EAP </t>
    </r>
    <r>
      <rPr>
        <sz val="12"/>
        <color theme="1"/>
        <rFont val="Verdana"/>
        <family val="2"/>
      </rPr>
      <t>1015</t>
    </r>
    <r>
      <rPr>
        <sz val="12"/>
        <color rgb="FF000000"/>
        <rFont val="Verdana"/>
        <family val="2"/>
      </rPr>
      <t>, students take UW </t>
    </r>
    <r>
      <rPr>
        <sz val="12"/>
        <color theme="1"/>
        <rFont val="Verdana"/>
        <family val="2"/>
      </rPr>
      <t>1021</t>
    </r>
    <r>
      <rPr>
        <sz val="11"/>
        <color theme="1"/>
        <rFont val="Calibri"/>
        <family val="2"/>
        <scheme val="minor"/>
      </rPr>
      <t/>
    </r>
  </si>
  <si>
    <t>Prerequisite: Math 2233 (33); prerequisite or corequisite: ApSc 3115 (115) and CE 2220 (120)</t>
  </si>
  <si>
    <t>Prerequisite or corequisite: CE3610 (193)</t>
  </si>
  <si>
    <t xml:space="preserve"> Corequisite: CE 3520 (194)</t>
  </si>
  <si>
    <t>Prerequisite or corequisite: CE 3610 (193)</t>
  </si>
  <si>
    <t>Prerequisite or corequisite: CE 4410 (168)</t>
  </si>
  <si>
    <t>Prerequisite or corequisite: CE 3240 (122)</t>
  </si>
  <si>
    <t>Prerequisite or corequisite: ApSc 3115 (115), CE 3610 (193)</t>
  </si>
  <si>
    <r>
      <t>Prerequisite</t>
    </r>
    <r>
      <rPr>
        <strike/>
        <sz val="12"/>
        <color theme="1"/>
        <rFont val="Calibri"/>
        <family val="2"/>
        <scheme val="minor"/>
      </rPr>
      <t xml:space="preserve">: </t>
    </r>
    <r>
      <rPr>
        <sz val="12"/>
        <color theme="1"/>
        <rFont val="Calibri"/>
        <family val="2"/>
        <scheme val="minor"/>
      </rPr>
      <t xml:space="preserve">CE 2220 (120) </t>
    </r>
  </si>
  <si>
    <t>Prerequisite or corequisite: CE3110 (166)</t>
  </si>
  <si>
    <t>Prerequisite: ApSc 2057 (57), ApSc 2113 (113)</t>
  </si>
  <si>
    <t>Prerequisite: Math 2233 (33)</t>
  </si>
  <si>
    <t>Prerequisite: CE 3110 (166W), CE 3111 (167W)</t>
  </si>
  <si>
    <t>Prerequisite: CE 2210 (117), CE 2220 (120)</t>
  </si>
  <si>
    <t>Prerequisite: MAE 3126</t>
  </si>
  <si>
    <t>Prerequisite: CE 2710 (170)</t>
  </si>
  <si>
    <t>Prerequisite: CE 3240 (122)</t>
  </si>
  <si>
    <t>Prerequisite: CE 2220 (120), MAE 3126</t>
  </si>
  <si>
    <t>Prerequisite: CE 3520 (194), CE 4410 (168)</t>
  </si>
  <si>
    <t>Prerequisite: CE 3520 (194)</t>
  </si>
  <si>
    <t>Prerequisite: CE 2210 (117)</t>
  </si>
  <si>
    <t>Prerequisite: APSC 3115 (115)</t>
  </si>
  <si>
    <t>Prerequisite: CE 2220 (120) &amp; CE3240 (122) or equivalent</t>
  </si>
  <si>
    <t>Prerequisite: CE 2220 (120) &amp; CE3240 (122)</t>
  </si>
  <si>
    <t>Prerequisite: CE 2220 (120)</t>
  </si>
  <si>
    <t>Prerequisite: CE 6206 (220)</t>
  </si>
  <si>
    <t>Prerequisite: CE 3240 (122)</t>
  </si>
  <si>
    <t>Prerequisite: CE 3310 (192)</t>
  </si>
  <si>
    <t>Prerequisite: CE6301 (206)</t>
  </si>
  <si>
    <t>Prerequisite: CE6302 (207)</t>
  </si>
  <si>
    <t>Prerequisite: CE4320 (191)</t>
  </si>
  <si>
    <t>Prerequisite: CE6320 (211)</t>
  </si>
  <si>
    <t>Prerequisite: CE3240 (122) or equivalent</t>
  </si>
  <si>
    <t>Prerequisite: ApSc 3115 (115) &amp; CE6340 (216) (or equivalent)</t>
  </si>
  <si>
    <t>Prerequisite: CE 3240 (122), CE 4340 (196), 6340  or 6701</t>
  </si>
  <si>
    <t>Prerequisite: CE 4410 (168) or equivalent</t>
  </si>
  <si>
    <t>Prerequisite: CE4410 (168) (or equivalent)</t>
  </si>
  <si>
    <t>Prerequisite: Chem 1111 (11), Chem 1112 (12)</t>
  </si>
  <si>
    <t>Prerequisite: CE 4530 (197)</t>
  </si>
  <si>
    <t>Prerequisite: CE 3520 or equivalent</t>
  </si>
  <si>
    <t>Prerequisite: CE 6503 (242)</t>
  </si>
  <si>
    <t>Prerequisite: CE 3520 (194) or equivalent</t>
  </si>
  <si>
    <t>Prerequisite: CE 6504 (233) and Graduate standing</t>
  </si>
  <si>
    <t>Prerequisite: CE 3610 (193) or equivalent</t>
  </si>
  <si>
    <t>Prerequisite: CE 3610 (193)</t>
  </si>
  <si>
    <t>Prerequisite: CE 4620 (195)</t>
  </si>
  <si>
    <t>Prerequisite: CE 4410 (168)</t>
  </si>
  <si>
    <t>Prerequisite: ApSc 6213 (213)</t>
  </si>
  <si>
    <t>Prerequisite: MAE3126 ( or equivalent)  
&amp; CE 2210 (or equivalent)</t>
  </si>
  <si>
    <t>Prerequisite: CE 3610 (193), MAE 2131</t>
  </si>
  <si>
    <t>Prerequisite: ApSc 2058 (58),  ApSc 2113 (113) &amp; Senior Standing</t>
  </si>
  <si>
    <t>Prerequisite: CE 6701 (260)</t>
  </si>
  <si>
    <t>Prerequisite: ApSC 2058 (58), CE 2220 (120) &amp; Senior Standing</t>
  </si>
  <si>
    <t>Prerequisite: ApSC 2058 (58), CE 2220 (120), ApSc 3115 (115) (or Equiv.)  &amp; Senior Standing</t>
  </si>
  <si>
    <t>Prerequisite: CE 2220 (120) &amp; CE 6210 (227) &amp; Senior Standing</t>
  </si>
  <si>
    <t>Prerequisite: CE 2710 (170) or approval of department</t>
  </si>
  <si>
    <t>Prerequisite: CE 2710 (170) or CE 3720 (171) &amp; Senior Standing</t>
  </si>
  <si>
    <t>Prerequisite: ApSc 6211 (211); CE 6207 (221)</t>
  </si>
  <si>
    <t>Prerequisite: CE 6206 (220)</t>
  </si>
  <si>
    <t>Prerequisite: CE 6206 (220), 6210 (227), or MAE 6210, MAE 6286</t>
  </si>
  <si>
    <t>Prerequisite: CE 6601 (250) or approval of department</t>
  </si>
  <si>
    <t>Prerequisite: CE 6707 (270)</t>
  </si>
  <si>
    <t>Prerequisite: CE 6206 (220) or 6350 (225)</t>
  </si>
  <si>
    <t>Prerequisite: Chem 1111 (11)</t>
  </si>
  <si>
    <t>Prerequisite: Chem 1112 (12)</t>
  </si>
  <si>
    <t>Prerequisite: Chem 1113 (13)</t>
  </si>
  <si>
    <r>
      <t>Prerequisite: Math 1220 (20)</t>
    </r>
    <r>
      <rPr>
        <sz val="12"/>
        <color rgb="FF000000"/>
        <rFont val="Calibri"/>
        <family val="2"/>
        <scheme val="minor"/>
      </rPr>
      <t xml:space="preserve"> or Math </t>
    </r>
    <r>
      <rPr>
        <sz val="12"/>
        <color theme="1"/>
        <rFont val="Calibri"/>
        <family val="2"/>
        <scheme val="minor"/>
      </rPr>
      <t>1231 (31)</t>
    </r>
  </si>
  <si>
    <t>Prerequisite: ApSc 2058 (58)</t>
  </si>
  <si>
    <t>Prerequisite:  Math 1220 (20)</t>
  </si>
  <si>
    <r>
      <t>Prerequisite: Math 1221</t>
    </r>
    <r>
      <rPr>
        <sz val="12"/>
        <color rgb="FF000000"/>
        <rFont val="Calibri"/>
        <family val="2"/>
        <scheme val="minor"/>
      </rPr>
      <t> (21) or </t>
    </r>
    <r>
      <rPr>
        <sz val="12"/>
        <color theme="1"/>
        <rFont val="Calibri"/>
        <family val="2"/>
        <scheme val="minor"/>
      </rPr>
      <t>1231 (31)</t>
    </r>
  </si>
  <si>
    <t>Prerequisite: Math 1232 (32)</t>
  </si>
  <si>
    <t>Prerequisite: Math 1231 (31), co-requisite Math 1232 (32)</t>
  </si>
  <si>
    <t>Prerequisite: Phys 1023 (23), Math 2233 (33)</t>
  </si>
  <si>
    <t>Prerequisite: ApSc 2057 (57)</t>
  </si>
  <si>
    <t>Prerequisite: Math 1232 (32), UW 1020 (20)</t>
  </si>
  <si>
    <t xml:space="preserve"> Corequisite: Chem 2151 (51)</t>
  </si>
  <si>
    <t xml:space="preserve"> Corequisite: Chem 2152 (52)</t>
  </si>
  <si>
    <t xml:space="preserve"> Prerequisite or Corequisite: Math 2233</t>
  </si>
  <si>
    <t>CEE Engineering Elective</t>
  </si>
  <si>
    <t>CE Eng. Elective</t>
  </si>
  <si>
    <t>See the CE Eng. Elective List</t>
  </si>
  <si>
    <t>HUMANITIES (H): 3 courses are required, where 2 courses must be taken from the same deparment
SOCIAL SCIENCES (SS): 3 courses are required, where 2 courses must be taken from the same deparment
** Honors courses maybe counted in the Humanities or Social Sciences, depending on the course focus</t>
  </si>
  <si>
    <t>Prerequisite: Phys 1021 (21)</t>
  </si>
  <si>
    <t>NOTES</t>
  </si>
  <si>
    <t>Graduation requirements:</t>
  </si>
  <si>
    <t>Overall GPA</t>
  </si>
  <si>
    <t>Technical GPA</t>
  </si>
  <si>
    <t>Termination of program is upon receiving:</t>
  </si>
  <si>
    <t>2 Grades of "F"</t>
  </si>
  <si>
    <t>3 Grades below "B-"</t>
  </si>
  <si>
    <t>CEE Curriculum Sheets 
for freshman starting in:</t>
  </si>
  <si>
    <t>http://registrar.gwu.edu/</t>
  </si>
  <si>
    <r>
      <t xml:space="preserve">Although every possible effort is made to update this file, students are advised to use </t>
    </r>
    <r>
      <rPr>
        <sz val="10"/>
        <color rgb="FFFF0000"/>
        <rFont val="Calibri"/>
        <family val="2"/>
        <scheme val="minor"/>
      </rPr>
      <t>DEGREEMAP</t>
    </r>
    <r>
      <rPr>
        <sz val="10"/>
        <color theme="1"/>
        <rFont val="Calibri"/>
        <family val="2"/>
        <scheme val="minor"/>
      </rPr>
      <t xml:space="preserve"> for the CEE degree requirements and to check on their GPA</t>
    </r>
  </si>
  <si>
    <t>This file is developed &amp; maintained by Prof. Sameh Badie (badies@gwu.edu)</t>
  </si>
  <si>
    <t>CE 4341</t>
  </si>
  <si>
    <t>CE 4342</t>
  </si>
  <si>
    <t>Senior Design 1</t>
  </si>
  <si>
    <t>Senior Design 2</t>
  </si>
  <si>
    <t>Completed CE required courses up to the end of the 6th semester</t>
  </si>
  <si>
    <t>P</t>
  </si>
  <si>
    <t>SUST 1001</t>
  </si>
  <si>
    <t>SUST</t>
  </si>
  <si>
    <t>Introduction to sustainability</t>
  </si>
  <si>
    <t>Sustainability</t>
  </si>
  <si>
    <t>CE 6730</t>
  </si>
  <si>
    <t>Sustainable Urban Planning</t>
  </si>
  <si>
    <t>Prerequisite: CE 2710 &amp; Approval of Department</t>
  </si>
  <si>
    <t>Used for Sus. &amp; Trans. Option</t>
  </si>
  <si>
    <t>See the list of additional engineering electives below</t>
  </si>
  <si>
    <t>Does not affect the GPA</t>
  </si>
  <si>
    <t>Sustainability &amp; Transportation Engr. Option in Civil Engineering (B.Sc.)</t>
  </si>
  <si>
    <t>EMSE 3855</t>
  </si>
  <si>
    <t>Critical Infrastructures Systems)</t>
  </si>
  <si>
    <t>For Sus. &amp; Trans. Option</t>
  </si>
  <si>
    <t>ECON</t>
  </si>
  <si>
    <t>ECON 8375</t>
  </si>
  <si>
    <t>Econometrics I</t>
  </si>
  <si>
    <t>School of Business</t>
  </si>
  <si>
    <t>STAT 6201</t>
  </si>
  <si>
    <t>Mathematical Statistics I</t>
  </si>
  <si>
    <t>STAT 6207</t>
  </si>
  <si>
    <t>STAT 6210</t>
  </si>
  <si>
    <t>STAT 6215</t>
  </si>
  <si>
    <t>Methods of Statistical Computing I</t>
  </si>
  <si>
    <t>Data Analysis</t>
  </si>
  <si>
    <t>Applied Multivariate Analysis I</t>
  </si>
  <si>
    <t>Eng. Elective (EE)</t>
  </si>
  <si>
    <t>EE</t>
  </si>
  <si>
    <t>NEW starting Fall 2017</t>
  </si>
  <si>
    <t>Engineering Elective Courses available for all CEE UG Senior Students (approved by CEE on 04-21-2017)</t>
  </si>
  <si>
    <t>HUMANITIES (H): 3 courses are required, where 1 course must be taken from the University General Education List
SOCIAL SCIENCES (SS): 3 courses are required, where 2 courses must be taken from the University General Education List
** Honors courses maybe counted in the Humanities or Social Sciences, depending on the course focus</t>
  </si>
  <si>
    <t>AY Fall 2017 to Spring 2018
https://www.seas.gwu.edu/humanities-and-social-science-requirement</t>
  </si>
  <si>
    <t>AY Fall 2015 to Spring 2017
https://www.seas.gwu.edu/humanities-and-social-science-requirement</t>
  </si>
  <si>
    <t xml:space="preserve">AY Fall 2018 to Spring 2019
https://www.seas.gwu.edu/humanities-and-social-science-requirement </t>
  </si>
  <si>
    <t>Year 1</t>
  </si>
  <si>
    <t>Year 2</t>
  </si>
  <si>
    <t>Year 3</t>
  </si>
  <si>
    <t>Year 4</t>
  </si>
  <si>
    <t>Year 5</t>
  </si>
  <si>
    <t>Rocord your Humanties</t>
  </si>
  <si>
    <t>University General Education List</t>
  </si>
  <si>
    <t>SEAS List</t>
  </si>
  <si>
    <t>Rocord your Social Scienc</t>
  </si>
  <si>
    <t>http://bulletin.gwu.edu/courses/ce/</t>
  </si>
  <si>
    <t>https://sustainability.gwu.edu/sustainability-minor-1</t>
  </si>
  <si>
    <t>2) If some of the CEE curriculum courses will be double counted towards the minor, the student must get the approval on this arrangement from the minor's advisor</t>
  </si>
  <si>
    <t>http://bulletin.gwu.edu/interdisciplinary-special-programs/sustainability/minor/#trackatext</t>
  </si>
  <si>
    <t>Sustainability Minor</t>
  </si>
  <si>
    <t>Website:</t>
  </si>
  <si>
    <t>Courses:</t>
  </si>
  <si>
    <t>http://graduate.seas.gwu.edu/current-students</t>
  </si>
  <si>
    <t>SEAS Graduate Student Resources:</t>
  </si>
  <si>
    <t>CEE v21 - Updated on December 08, 2018</t>
  </si>
  <si>
    <t xml:space="preserve">http://bulletin.gwu.edu/university-regulations/#Gradassignment </t>
  </si>
  <si>
    <t>English requirements for PhD or MSc applicants: Minimum TOEFL score is 100, IELTS score is 6.0 
Ph.D. students don't have to take any English class
GRA/GTA Students : IELTS score is 7.0</t>
  </si>
  <si>
    <t>Prerequisite: ApSc 2113, CSCI 1121</t>
  </si>
  <si>
    <t>Prerequisite: PHYS 1021 (21) or PHYS 1025; and MATH 1232</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</si>
</sst>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8" x14ac:knownFonts="1">
    <font>
      <sz val="11"/>
      <color theme="1"/>
      <name val="Calibri"/>
      <family val="2"/>
      <scheme val="minor"/>
    </font>
    <font>
      <sz val="10"/>
      <name val="Times New Roman"/>
      <family val="1"/>
    </font>
    <font>
      <b/>
      <sz val="12"/>
      <name val="Calibri"/>
      <family val="2"/>
      <scheme val="minor"/>
    </font>
    <font>
      <sz val="12"/>
      <color theme="1"/>
      <name val="Calibri"/>
      <family val="2"/>
      <scheme val="minor"/>
    </font>
    <font>
      <sz val="12"/>
      <name val="Calibri"/>
      <family val="2"/>
      <scheme val="minor"/>
    </font>
    <font>
      <b/>
      <sz val="12"/>
      <color indexed="12"/>
      <name val="Calibri"/>
      <family val="2"/>
      <scheme val="minor"/>
    </font>
    <font>
      <b/>
      <sz val="12"/>
      <color theme="1"/>
      <name val="Calibri"/>
      <family val="2"/>
      <scheme val="minor"/>
    </font>
    <font>
      <sz val="12"/>
      <color rgb="FF000000"/>
      <name val="Calibri"/>
      <family val="2"/>
      <scheme val="minor"/>
    </font>
    <font>
      <b/>
      <sz val="12"/>
      <color rgb="FFFF0000"/>
      <name val="Calibri"/>
      <family val="2"/>
      <scheme val="minor"/>
    </font>
    <font>
      <sz val="11"/>
      <color theme="1"/>
      <name val="Calibri"/>
      <family val="2"/>
      <scheme val="minor"/>
    </font>
    <font>
      <strike/>
      <sz val="11"/>
      <color theme="1"/>
      <name val="Calibri"/>
      <family val="2"/>
      <scheme val="minor"/>
    </font>
    <font>
      <u/>
      <sz val="11"/>
      <color theme="10"/>
      <name val="Calibri"/>
      <family val="2"/>
    </font>
    <font>
      <b/>
      <sz val="14"/>
      <color theme="1"/>
      <name val="Calibri"/>
      <family val="2"/>
      <scheme val="minor"/>
    </font>
    <font>
      <sz val="14"/>
      <color theme="1"/>
      <name val="Calibri"/>
      <family val="2"/>
      <scheme val="minor"/>
    </font>
    <font>
      <sz val="14"/>
      <color rgb="FF0000FF"/>
      <name val="Calibri"/>
      <family val="2"/>
      <scheme val="minor"/>
    </font>
    <font>
      <sz val="16"/>
      <color theme="1"/>
      <name val="Calibri"/>
      <family val="2"/>
      <scheme val="minor"/>
    </font>
    <font>
      <sz val="12"/>
      <color theme="1"/>
      <name val="Verdana"/>
      <family val="2"/>
    </font>
    <font>
      <sz val="12"/>
      <color rgb="FF000000"/>
      <name val="Verdana"/>
      <family val="2"/>
    </font>
    <font>
      <b/>
      <sz val="16"/>
      <color theme="1"/>
      <name val="Calibri"/>
      <family val="2"/>
      <scheme val="minor"/>
    </font>
    <font>
      <sz val="16"/>
      <name val="Calibri"/>
      <family val="2"/>
      <scheme val="minor"/>
    </font>
    <font>
      <u/>
      <sz val="20"/>
      <color theme="10"/>
      <name val="Calibri"/>
      <family val="2"/>
    </font>
    <font>
      <b/>
      <sz val="20"/>
      <color theme="1"/>
      <name val="Calibri"/>
      <family val="2"/>
      <scheme val="minor"/>
    </font>
    <font>
      <sz val="20"/>
      <color theme="1"/>
      <name val="Calibri"/>
      <family val="2"/>
      <scheme val="minor"/>
    </font>
    <font>
      <b/>
      <sz val="16"/>
      <name val="Calibri"/>
      <family val="2"/>
      <scheme val="minor"/>
    </font>
    <font>
      <b/>
      <sz val="26"/>
      <color rgb="FFFF0000"/>
      <name val="Calibri"/>
      <family val="2"/>
      <scheme val="minor"/>
    </font>
    <font>
      <sz val="10"/>
      <color rgb="FF000000"/>
      <name val="Arial"/>
      <family val="2"/>
    </font>
    <font>
      <b/>
      <sz val="18"/>
      <color theme="1"/>
      <name val="Calibri"/>
      <family val="2"/>
      <scheme val="minor"/>
    </font>
    <font>
      <b/>
      <sz val="11"/>
      <color theme="1"/>
      <name val="Calibri"/>
      <family val="2"/>
      <scheme val="minor"/>
    </font>
    <font>
      <sz val="10"/>
      <color theme="1"/>
      <name val="Calibri"/>
      <family val="2"/>
      <scheme val="minor"/>
    </font>
    <font>
      <sz val="12"/>
      <name val="Arial"/>
      <family val="2"/>
    </font>
    <font>
      <b/>
      <sz val="12"/>
      <name val="Arial"/>
      <family val="2"/>
    </font>
    <font>
      <b/>
      <i/>
      <sz val="12"/>
      <name val="Arial"/>
      <family val="2"/>
    </font>
    <font>
      <b/>
      <sz val="12"/>
      <color rgb="FFFF0000"/>
      <name val="Arial"/>
      <family val="2"/>
    </font>
    <font>
      <sz val="12"/>
      <color rgb="FFFF0000"/>
      <name val="Arial"/>
      <family val="2"/>
    </font>
    <font>
      <sz val="12"/>
      <color theme="1"/>
      <name val="Arial"/>
      <family val="2"/>
    </font>
    <font>
      <u/>
      <sz val="12"/>
      <color theme="10"/>
      <name val="Arial"/>
      <family val="2"/>
    </font>
    <font>
      <sz val="12"/>
      <color rgb="FF000000"/>
      <name val="Arial"/>
      <family val="2"/>
    </font>
    <font>
      <b/>
      <sz val="12"/>
      <color theme="1"/>
      <name val="Arial"/>
      <family val="2"/>
    </font>
    <font>
      <b/>
      <u/>
      <sz val="12"/>
      <color theme="10"/>
      <name val="Arial"/>
      <family val="2"/>
    </font>
    <font>
      <sz val="11"/>
      <color rgb="FFFF0000"/>
      <name val="Calibri"/>
      <family val="2"/>
      <scheme val="minor"/>
    </font>
    <font>
      <sz val="10"/>
      <color rgb="FFFF0000"/>
      <name val="Calibri"/>
      <family val="2"/>
      <scheme val="minor"/>
    </font>
    <font>
      <strike/>
      <sz val="12"/>
      <color theme="1"/>
      <name val="Calibri"/>
      <family val="2"/>
      <scheme val="minor"/>
    </font>
    <font>
      <sz val="26"/>
      <color theme="1"/>
      <name val="Calibri"/>
      <family val="2"/>
      <scheme val="minor"/>
    </font>
    <font>
      <b/>
      <sz val="36"/>
      <color rgb="FFFF0000"/>
      <name val="Calibri"/>
      <family val="2"/>
      <scheme val="minor"/>
    </font>
    <font>
      <b/>
      <sz val="20"/>
      <color theme="3"/>
      <name val="Calibri"/>
      <family val="2"/>
      <scheme val="minor"/>
    </font>
    <font>
      <sz val="20"/>
      <color theme="3"/>
      <name val="Calibri"/>
      <family val="2"/>
      <scheme val="minor"/>
    </font>
    <font>
      <sz val="20"/>
      <color theme="10"/>
      <name val="Calibri"/>
      <family val="2"/>
    </font>
    <font>
      <sz val="36"/>
      <color theme="1"/>
      <name val="Calibri"/>
      <family val="2"/>
      <scheme val="minor"/>
    </font>
  </fonts>
  <fills count="13">
    <fill>
      <patternFill patternType="none"/>
    </fill>
    <fill>
      <patternFill patternType="gray125"/>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00B0F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249977111117893"/>
        <bgColor indexed="64"/>
      </patternFill>
    </fill>
  </fills>
  <borders count="5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s>
  <cellStyleXfs count="4">
    <xf numFmtId="0" fontId="0" fillId="0" borderId="0"/>
    <xf numFmtId="0" fontId="1" fillId="0" borderId="0"/>
    <xf numFmtId="9" fontId="9" fillId="0" borderId="0" applyFont="0" applyFill="0" applyBorder="0" applyAlignment="0" applyProtection="0"/>
    <xf numFmtId="0" fontId="11" fillId="0" borderId="0" applyNumberFormat="0" applyFill="0" applyBorder="0" applyAlignment="0" applyProtection="0">
      <alignment vertical="top"/>
      <protection locked="0"/>
    </xf>
  </cellStyleXfs>
  <cellXfs count="361">
    <xf numFmtId="0" fontId="0" fillId="0" borderId="0" xfId="0"/>
    <xf numFmtId="0" fontId="3" fillId="0" borderId="0" xfId="0" applyFont="1" applyAlignment="1">
      <alignment horizontal="center"/>
    </xf>
    <xf numFmtId="0" fontId="6" fillId="0" borderId="0" xfId="0" applyFont="1" applyBorder="1" applyAlignment="1">
      <alignment horizontal="center"/>
    </xf>
    <xf numFmtId="0" fontId="6" fillId="0" borderId="0" xfId="0" applyFont="1" applyBorder="1" applyAlignment="1">
      <alignment horizontal="center" wrapText="1"/>
    </xf>
    <xf numFmtId="0" fontId="4" fillId="0" borderId="0" xfId="0" applyFont="1" applyBorder="1" applyAlignment="1">
      <alignment horizontal="center" vertical="center"/>
    </xf>
    <xf numFmtId="0" fontId="4" fillId="0" borderId="0" xfId="0" applyFont="1" applyBorder="1" applyAlignment="1">
      <alignment horizontal="center" vertical="center" wrapText="1"/>
    </xf>
    <xf numFmtId="0" fontId="3" fillId="0" borderId="0" xfId="0" applyFont="1" applyBorder="1" applyAlignment="1">
      <alignment horizontal="center" vertical="center" wrapText="1"/>
    </xf>
    <xf numFmtId="0" fontId="3" fillId="0" borderId="0" xfId="0" applyFont="1" applyBorder="1" applyAlignment="1">
      <alignment horizontal="center"/>
    </xf>
    <xf numFmtId="0" fontId="5" fillId="0" borderId="0" xfId="0" applyFont="1" applyBorder="1" applyAlignment="1">
      <alignment horizontal="center" vertical="center"/>
    </xf>
    <xf numFmtId="0" fontId="4" fillId="0" borderId="0" xfId="0" applyFont="1" applyBorder="1" applyAlignment="1">
      <alignment horizontal="center"/>
    </xf>
    <xf numFmtId="0" fontId="2" fillId="5" borderId="8" xfId="0" applyFont="1" applyFill="1" applyBorder="1" applyAlignment="1">
      <alignment horizontal="center" wrapText="1"/>
    </xf>
    <xf numFmtId="0" fontId="2" fillId="5" borderId="11" xfId="0" applyFont="1" applyFill="1" applyBorder="1" applyAlignment="1">
      <alignment horizontal="center" wrapText="1"/>
    </xf>
    <xf numFmtId="0" fontId="2" fillId="0" borderId="0" xfId="0" applyFont="1" applyBorder="1" applyAlignment="1">
      <alignment horizontal="center"/>
    </xf>
    <xf numFmtId="0" fontId="3" fillId="2" borderId="22"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6" fillId="0" borderId="22" xfId="0" applyFont="1" applyBorder="1" applyAlignment="1">
      <alignment horizontal="center" vertical="center" wrapText="1"/>
    </xf>
    <xf numFmtId="0" fontId="6" fillId="0" borderId="24" xfId="0" applyFont="1" applyBorder="1" applyAlignment="1">
      <alignment horizontal="center" vertical="center" wrapText="1"/>
    </xf>
    <xf numFmtId="0" fontId="3" fillId="2" borderId="0" xfId="0" applyFont="1" applyFill="1" applyBorder="1" applyAlignment="1">
      <alignment horizontal="center" vertical="center" wrapText="1"/>
    </xf>
    <xf numFmtId="0" fontId="6" fillId="0" borderId="25" xfId="0" applyFont="1" applyBorder="1" applyAlignment="1">
      <alignment horizontal="center" vertical="center" wrapText="1"/>
    </xf>
    <xf numFmtId="0" fontId="4" fillId="4" borderId="26" xfId="0" applyFont="1" applyFill="1" applyBorder="1" applyAlignment="1">
      <alignment horizontal="center" vertical="center" wrapText="1"/>
    </xf>
    <xf numFmtId="0" fontId="4" fillId="4" borderId="21" xfId="0" applyFont="1" applyFill="1" applyBorder="1" applyAlignment="1">
      <alignment horizontal="center" vertical="center" wrapText="1"/>
    </xf>
    <xf numFmtId="0" fontId="2" fillId="4" borderId="2" xfId="0" applyFont="1" applyFill="1" applyBorder="1" applyAlignment="1" applyProtection="1">
      <alignment horizontal="center" vertical="center" wrapText="1"/>
      <protection locked="0"/>
    </xf>
    <xf numFmtId="0" fontId="2" fillId="4" borderId="3" xfId="0" applyFont="1" applyFill="1" applyBorder="1" applyAlignment="1" applyProtection="1">
      <alignment horizontal="center" vertical="center" wrapText="1"/>
      <protection locked="0"/>
    </xf>
    <xf numFmtId="0" fontId="4" fillId="2" borderId="18" xfId="0" applyFont="1" applyFill="1" applyBorder="1" applyAlignment="1">
      <alignment horizontal="center" vertical="center" wrapText="1"/>
    </xf>
    <xf numFmtId="2" fontId="2" fillId="4" borderId="25" xfId="0" applyNumberFormat="1" applyFont="1" applyFill="1"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0" borderId="0" xfId="0" applyFont="1" applyAlignment="1">
      <alignment horizontal="center" vertical="center" wrapText="1"/>
    </xf>
    <xf numFmtId="0" fontId="13" fillId="0" borderId="0" xfId="0" applyFont="1"/>
    <xf numFmtId="9" fontId="14" fillId="6" borderId="8" xfId="2" applyFont="1" applyFill="1" applyBorder="1" applyAlignment="1" applyProtection="1">
      <alignment horizontal="center" vertical="center"/>
    </xf>
    <xf numFmtId="0" fontId="3" fillId="0" borderId="0" xfId="0" applyFont="1" applyFill="1" applyAlignment="1">
      <alignment vertical="center" wrapText="1"/>
    </xf>
    <xf numFmtId="0" fontId="3" fillId="0" borderId="0" xfId="0" applyFont="1" applyAlignment="1">
      <alignment vertical="center" wrapText="1"/>
    </xf>
    <xf numFmtId="0" fontId="6" fillId="0" borderId="0" xfId="0" applyFont="1" applyFill="1" applyAlignment="1">
      <alignment vertical="center" wrapText="1"/>
    </xf>
    <xf numFmtId="0" fontId="6" fillId="2" borderId="0" xfId="0" applyFont="1" applyFill="1" applyAlignment="1">
      <alignment vertical="center" wrapText="1"/>
    </xf>
    <xf numFmtId="0" fontId="3" fillId="3" borderId="8" xfId="0" applyFont="1" applyFill="1" applyBorder="1" applyAlignment="1">
      <alignment horizontal="center" vertical="center" wrapText="1"/>
    </xf>
    <xf numFmtId="0" fontId="3" fillId="3" borderId="0" xfId="0" applyFont="1" applyFill="1" applyAlignment="1">
      <alignment vertical="center" wrapText="1"/>
    </xf>
    <xf numFmtId="0" fontId="3" fillId="4" borderId="8" xfId="0" applyFont="1" applyFill="1" applyBorder="1" applyAlignment="1">
      <alignment horizontal="center" vertical="center" wrapText="1"/>
    </xf>
    <xf numFmtId="0" fontId="3" fillId="4" borderId="8" xfId="0" quotePrefix="1" applyFont="1" applyFill="1" applyBorder="1" applyAlignment="1">
      <alignment horizontal="center" vertical="center" wrapText="1"/>
    </xf>
    <xf numFmtId="0" fontId="7" fillId="4" borderId="8"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4" borderId="0" xfId="0" applyFont="1" applyFill="1" applyAlignment="1">
      <alignment vertical="center" wrapText="1"/>
    </xf>
    <xf numFmtId="0" fontId="3" fillId="7" borderId="0" xfId="0" applyFont="1" applyFill="1" applyAlignment="1">
      <alignment vertical="center" wrapText="1"/>
    </xf>
    <xf numFmtId="0" fontId="3" fillId="3" borderId="8" xfId="0" quotePrefix="1" applyFont="1" applyFill="1" applyBorder="1" applyAlignment="1">
      <alignment horizontal="center" vertical="center" wrapText="1"/>
    </xf>
    <xf numFmtId="0" fontId="15" fillId="0" borderId="0" xfId="0" applyFont="1" applyAlignment="1">
      <alignment horizontal="center" vertical="center" wrapText="1"/>
    </xf>
    <xf numFmtId="0" fontId="18" fillId="2" borderId="8" xfId="0" applyFont="1" applyFill="1" applyBorder="1" applyAlignment="1">
      <alignment horizontal="center" vertical="center" wrapText="1"/>
    </xf>
    <xf numFmtId="0" fontId="4" fillId="0" borderId="8"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wrapText="1"/>
      <protection locked="0"/>
    </xf>
    <xf numFmtId="0" fontId="15" fillId="0" borderId="0" xfId="0" applyFont="1" applyBorder="1" applyAlignment="1">
      <alignment horizontal="center" vertical="center" wrapText="1"/>
    </xf>
    <xf numFmtId="0" fontId="3" fillId="2" borderId="8" xfId="0" quotePrefix="1" applyFont="1" applyFill="1" applyBorder="1" applyAlignment="1">
      <alignment horizontal="center" vertical="center" wrapText="1"/>
    </xf>
    <xf numFmtId="0" fontId="3" fillId="8" borderId="0" xfId="0" applyFont="1" applyFill="1" applyAlignment="1">
      <alignment vertical="center" wrapText="1"/>
    </xf>
    <xf numFmtId="0" fontId="8" fillId="0" borderId="0" xfId="0" applyFont="1" applyFill="1" applyBorder="1" applyAlignment="1">
      <alignment horizontal="center" vertical="center" wrapText="1"/>
    </xf>
    <xf numFmtId="0" fontId="18" fillId="4" borderId="27" xfId="0" applyFont="1" applyFill="1" applyBorder="1" applyAlignment="1">
      <alignment horizontal="center" vertical="center" wrapText="1"/>
    </xf>
    <xf numFmtId="0" fontId="15" fillId="0" borderId="8" xfId="0" applyFont="1" applyBorder="1" applyAlignment="1">
      <alignment horizontal="center" vertical="center" wrapText="1"/>
    </xf>
    <xf numFmtId="0" fontId="19" fillId="0" borderId="8" xfId="0" applyFont="1" applyBorder="1" applyAlignment="1">
      <alignment horizontal="center" vertical="center" wrapText="1"/>
    </xf>
    <xf numFmtId="0" fontId="15" fillId="0" borderId="8" xfId="0" applyFont="1" applyFill="1" applyBorder="1" applyAlignment="1">
      <alignment horizontal="center" vertical="center" wrapText="1"/>
    </xf>
    <xf numFmtId="0" fontId="15" fillId="5" borderId="0" xfId="0" applyFont="1" applyFill="1" applyBorder="1" applyAlignment="1">
      <alignment horizontal="center" vertical="center" wrapText="1"/>
    </xf>
    <xf numFmtId="0" fontId="19" fillId="5" borderId="0" xfId="0" applyFont="1" applyFill="1" applyBorder="1" applyAlignment="1">
      <alignment horizontal="center" vertical="center" wrapText="1"/>
    </xf>
    <xf numFmtId="0" fontId="15" fillId="5" borderId="8"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4" fillId="0" borderId="0" xfId="0" applyFont="1" applyAlignment="1">
      <alignment horizontal="center" vertical="center" wrapText="1"/>
    </xf>
    <xf numFmtId="0" fontId="3" fillId="9" borderId="8" xfId="0" applyFont="1" applyFill="1" applyBorder="1" applyAlignment="1">
      <alignment horizontal="center" vertical="center" wrapText="1"/>
    </xf>
    <xf numFmtId="0" fontId="3" fillId="9" borderId="8" xfId="0" quotePrefix="1" applyFont="1" applyFill="1" applyBorder="1" applyAlignment="1">
      <alignment horizontal="center" vertical="center" wrapText="1"/>
    </xf>
    <xf numFmtId="0" fontId="2" fillId="5" borderId="6" xfId="0" applyFont="1" applyFill="1" applyBorder="1" applyAlignment="1">
      <alignment horizontal="center"/>
    </xf>
    <xf numFmtId="0" fontId="2" fillId="5" borderId="15" xfId="0" applyFont="1" applyFill="1" applyBorder="1" applyAlignment="1">
      <alignment horizontal="center"/>
    </xf>
    <xf numFmtId="0" fontId="2" fillId="0" borderId="0" xfId="0" applyFont="1" applyAlignment="1">
      <alignment horizontal="center"/>
    </xf>
    <xf numFmtId="0" fontId="22" fillId="0" borderId="0" xfId="0" applyFont="1" applyFill="1" applyAlignment="1">
      <alignment vertical="center" wrapText="1"/>
    </xf>
    <xf numFmtId="0" fontId="22" fillId="0" borderId="0" xfId="0" applyFont="1" applyAlignment="1">
      <alignment vertical="center" wrapText="1"/>
    </xf>
    <xf numFmtId="0" fontId="4" fillId="0" borderId="19"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3" fillId="0" borderId="0" xfId="0" applyFont="1" applyBorder="1" applyAlignment="1">
      <alignment horizontal="center" wrapText="1"/>
    </xf>
    <xf numFmtId="0" fontId="2" fillId="0" borderId="0" xfId="0" applyFont="1" applyBorder="1" applyAlignment="1">
      <alignment horizontal="center" vertical="center" wrapText="1"/>
    </xf>
    <xf numFmtId="0" fontId="4" fillId="0" borderId="9" xfId="0" applyFont="1" applyBorder="1" applyAlignment="1" applyProtection="1">
      <alignment horizontal="center" vertical="center" wrapText="1"/>
      <protection locked="0"/>
    </xf>
    <xf numFmtId="0" fontId="4" fillId="0" borderId="12" xfId="0" applyFont="1" applyBorder="1" applyAlignment="1" applyProtection="1">
      <alignment horizontal="center" vertical="center" wrapText="1"/>
      <protection locked="0"/>
    </xf>
    <xf numFmtId="0" fontId="7" fillId="0" borderId="0" xfId="0" applyFont="1" applyBorder="1" applyAlignment="1">
      <alignment horizontal="center"/>
    </xf>
    <xf numFmtId="0" fontId="4" fillId="0" borderId="8" xfId="0" applyFont="1" applyBorder="1" applyAlignment="1" applyProtection="1">
      <alignment horizontal="center" vertical="center" wrapText="1"/>
    </xf>
    <xf numFmtId="0" fontId="4" fillId="0" borderId="11" xfId="0" applyFont="1" applyBorder="1" applyAlignment="1" applyProtection="1">
      <alignment horizontal="center" vertical="center" wrapText="1"/>
    </xf>
    <xf numFmtId="0" fontId="2" fillId="4" borderId="2" xfId="0" applyFont="1" applyFill="1" applyBorder="1" applyAlignment="1" applyProtection="1">
      <alignment horizontal="center" vertical="center" wrapText="1"/>
    </xf>
    <xf numFmtId="0" fontId="2" fillId="4" borderId="3" xfId="0" applyFont="1" applyFill="1" applyBorder="1" applyAlignment="1" applyProtection="1">
      <alignment horizontal="center" vertical="center" wrapText="1"/>
    </xf>
    <xf numFmtId="2" fontId="2" fillId="4" borderId="25" xfId="0" applyNumberFormat="1" applyFont="1" applyFill="1" applyBorder="1" applyAlignment="1" applyProtection="1">
      <alignment horizontal="center" vertical="center" wrapText="1"/>
    </xf>
    <xf numFmtId="0" fontId="6" fillId="0" borderId="22" xfId="0" applyFont="1" applyBorder="1" applyAlignment="1" applyProtection="1">
      <alignment horizontal="center" vertical="center" wrapText="1"/>
    </xf>
    <xf numFmtId="0" fontId="6" fillId="0" borderId="24" xfId="0" applyFont="1" applyBorder="1" applyAlignment="1" applyProtection="1">
      <alignment horizontal="center" vertical="center" wrapText="1"/>
    </xf>
    <xf numFmtId="0" fontId="6" fillId="0" borderId="0" xfId="0" applyFont="1" applyBorder="1" applyAlignment="1" applyProtection="1">
      <alignment horizontal="center" wrapText="1"/>
    </xf>
    <xf numFmtId="0" fontId="6" fillId="0" borderId="0" xfId="0" applyFont="1" applyBorder="1" applyAlignment="1" applyProtection="1">
      <alignment horizontal="center"/>
    </xf>
    <xf numFmtId="0" fontId="2" fillId="0" borderId="0" xfId="0" applyFont="1" applyBorder="1" applyAlignment="1" applyProtection="1">
      <alignment horizontal="center"/>
    </xf>
    <xf numFmtId="0" fontId="2" fillId="0" borderId="0" xfId="0" applyFont="1" applyFill="1" applyBorder="1" applyAlignment="1">
      <alignment horizontal="center" vertical="center" wrapText="1"/>
    </xf>
    <xf numFmtId="0" fontId="23" fillId="4"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9" fontId="14" fillId="0" borderId="8" xfId="2" applyFont="1" applyFill="1" applyBorder="1" applyAlignment="1" applyProtection="1">
      <alignment horizontal="center" vertical="center"/>
    </xf>
    <xf numFmtId="164" fontId="14" fillId="6" borderId="8" xfId="2" applyNumberFormat="1" applyFont="1" applyFill="1" applyBorder="1" applyAlignment="1" applyProtection="1">
      <alignment horizontal="center" vertical="center"/>
    </xf>
    <xf numFmtId="164" fontId="14" fillId="0" borderId="8" xfId="2" applyNumberFormat="1" applyFont="1" applyFill="1" applyBorder="1" applyAlignment="1" applyProtection="1">
      <alignment horizontal="center" vertical="center"/>
    </xf>
    <xf numFmtId="0" fontId="13" fillId="6" borderId="8"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xf>
    <xf numFmtId="0" fontId="13" fillId="0" borderId="0" xfId="0" applyFont="1" applyProtection="1"/>
    <xf numFmtId="0" fontId="13" fillId="4" borderId="8" xfId="0" applyFont="1" applyFill="1" applyBorder="1" applyAlignment="1" applyProtection="1">
      <alignment horizontal="center" vertical="center" wrapText="1"/>
    </xf>
    <xf numFmtId="0" fontId="13" fillId="0" borderId="0" xfId="0" applyFont="1" applyAlignment="1">
      <alignment horizontal="center" vertical="center"/>
    </xf>
    <xf numFmtId="0" fontId="25" fillId="0" borderId="0" xfId="0" applyFont="1"/>
    <xf numFmtId="0" fontId="26" fillId="0" borderId="0" xfId="0" applyFont="1"/>
    <xf numFmtId="0" fontId="15" fillId="0" borderId="8" xfId="0" quotePrefix="1" applyFont="1" applyBorder="1" applyAlignment="1">
      <alignment horizontal="center" vertical="center" wrapText="1"/>
    </xf>
    <xf numFmtId="0" fontId="0" fillId="0" borderId="33" xfId="0" applyBorder="1"/>
    <xf numFmtId="0" fontId="0" fillId="0" borderId="34" xfId="0" applyBorder="1"/>
    <xf numFmtId="0" fontId="0" fillId="0" borderId="34" xfId="0" applyBorder="1" applyAlignment="1">
      <alignment horizontal="center" vertical="center"/>
    </xf>
    <xf numFmtId="0" fontId="0" fillId="0" borderId="34" xfId="0" quotePrefix="1" applyBorder="1" applyAlignment="1">
      <alignment horizontal="center" vertical="center"/>
    </xf>
    <xf numFmtId="0" fontId="0" fillId="0" borderId="34" xfId="0" applyBorder="1" applyAlignment="1">
      <alignment horizontal="left" vertical="center"/>
    </xf>
    <xf numFmtId="0" fontId="0" fillId="0" borderId="35" xfId="0" applyBorder="1" applyAlignment="1">
      <alignment horizontal="center" vertical="center"/>
    </xf>
    <xf numFmtId="0" fontId="0" fillId="0" borderId="36" xfId="0" applyBorder="1"/>
    <xf numFmtId="0" fontId="0" fillId="0" borderId="37" xfId="0" applyBorder="1"/>
    <xf numFmtId="0" fontId="0" fillId="0" borderId="38" xfId="0" applyBorder="1"/>
    <xf numFmtId="0" fontId="25" fillId="0" borderId="16" xfId="0" applyFont="1" applyBorder="1"/>
    <xf numFmtId="0" fontId="0" fillId="0" borderId="31" xfId="0" applyBorder="1"/>
    <xf numFmtId="0" fontId="0" fillId="0" borderId="32" xfId="0" applyBorder="1"/>
    <xf numFmtId="0" fontId="0" fillId="0" borderId="16" xfId="0" applyBorder="1"/>
    <xf numFmtId="0" fontId="0" fillId="0" borderId="31" xfId="0" applyBorder="1" applyAlignment="1">
      <alignment horizontal="center" vertical="center"/>
    </xf>
    <xf numFmtId="0" fontId="0" fillId="0" borderId="31" xfId="0" quotePrefix="1" applyBorder="1" applyAlignment="1">
      <alignment horizontal="center" vertical="center"/>
    </xf>
    <xf numFmtId="0" fontId="0" fillId="0" borderId="31" xfId="0" applyBorder="1" applyAlignment="1">
      <alignment horizontal="left" vertical="center"/>
    </xf>
    <xf numFmtId="0" fontId="0" fillId="0" borderId="32" xfId="0" applyBorder="1" applyAlignment="1">
      <alignment horizontal="center" vertical="center"/>
    </xf>
    <xf numFmtId="0" fontId="25" fillId="0" borderId="33" xfId="0" applyFont="1" applyBorder="1"/>
    <xf numFmtId="0" fontId="0" fillId="0" borderId="35" xfId="0" applyBorder="1"/>
    <xf numFmtId="0" fontId="25" fillId="0" borderId="36" xfId="0" applyFont="1" applyBorder="1"/>
    <xf numFmtId="0" fontId="0" fillId="0" borderId="31" xfId="0" quotePrefix="1" applyBorder="1"/>
    <xf numFmtId="0" fontId="0" fillId="0" borderId="34" xfId="0" quotePrefix="1" applyBorder="1"/>
    <xf numFmtId="0" fontId="0" fillId="0" borderId="39" xfId="0" applyBorder="1"/>
    <xf numFmtId="0" fontId="0" fillId="0" borderId="0" xfId="0" applyBorder="1"/>
    <xf numFmtId="0" fontId="0" fillId="0" borderId="40" xfId="0" applyBorder="1"/>
    <xf numFmtId="0" fontId="2" fillId="5" borderId="6" xfId="0" applyFont="1" applyFill="1" applyBorder="1" applyAlignment="1" applyProtection="1">
      <alignment horizontal="center"/>
    </xf>
    <xf numFmtId="0" fontId="0" fillId="0" borderId="0" xfId="0" applyAlignment="1">
      <alignment vertical="center"/>
    </xf>
    <xf numFmtId="0" fontId="29"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3" fillId="0" borderId="0" xfId="0" applyFont="1" applyAlignment="1">
      <alignment vertical="center"/>
    </xf>
    <xf numFmtId="0" fontId="34" fillId="0" borderId="0" xfId="0" applyFont="1" applyAlignment="1"/>
    <xf numFmtId="0" fontId="36" fillId="0" borderId="0" xfId="0" applyFont="1" applyAlignment="1">
      <alignment vertical="center"/>
    </xf>
    <xf numFmtId="0" fontId="33" fillId="0" borderId="0" xfId="0" applyFont="1" applyAlignment="1"/>
    <xf numFmtId="0" fontId="37" fillId="0" borderId="0" xfId="0" applyFont="1" applyAlignment="1"/>
    <xf numFmtId="0" fontId="29" fillId="0" borderId="0" xfId="0" applyFont="1" applyAlignment="1"/>
    <xf numFmtId="0" fontId="35" fillId="0" borderId="0" xfId="3" applyFont="1" applyAlignment="1" applyProtection="1">
      <alignment horizontal="left" vertical="center"/>
    </xf>
    <xf numFmtId="0" fontId="32" fillId="0" borderId="0" xfId="0" applyFont="1" applyAlignment="1"/>
    <xf numFmtId="0" fontId="30" fillId="0" borderId="0" xfId="0" applyFont="1" applyAlignment="1"/>
    <xf numFmtId="0" fontId="32" fillId="4" borderId="28" xfId="0" applyFont="1" applyFill="1" applyBorder="1" applyAlignment="1">
      <alignment vertical="center"/>
    </xf>
    <xf numFmtId="0" fontId="37" fillId="4" borderId="29" xfId="0" applyFont="1" applyFill="1" applyBorder="1" applyAlignment="1"/>
    <xf numFmtId="0" fontId="38" fillId="4" borderId="29" xfId="3" applyFont="1" applyFill="1" applyBorder="1" applyAlignment="1" applyProtection="1"/>
    <xf numFmtId="0" fontId="37" fillId="4" borderId="30" xfId="0" applyFont="1" applyFill="1" applyBorder="1" applyAlignment="1"/>
    <xf numFmtId="0" fontId="34" fillId="4" borderId="29" xfId="0" applyFont="1" applyFill="1" applyBorder="1" applyAlignment="1"/>
    <xf numFmtId="0" fontId="35" fillId="4" borderId="29" xfId="3" applyFont="1" applyFill="1" applyBorder="1" applyAlignment="1" applyProtection="1"/>
    <xf numFmtId="0" fontId="34" fillId="4" borderId="30" xfId="0" applyFont="1" applyFill="1" applyBorder="1" applyAlignment="1"/>
    <xf numFmtId="0" fontId="2" fillId="5" borderId="8" xfId="0" applyFont="1" applyFill="1" applyBorder="1" applyAlignment="1">
      <alignment horizontal="center" vertical="center" wrapText="1"/>
    </xf>
    <xf numFmtId="0" fontId="2" fillId="5" borderId="6" xfId="0" applyFont="1" applyFill="1" applyBorder="1" applyAlignment="1">
      <alignment horizontal="center" wrapText="1"/>
    </xf>
    <xf numFmtId="0" fontId="2" fillId="4" borderId="2" xfId="0" applyFont="1" applyFill="1" applyBorder="1" applyAlignment="1">
      <alignment horizontal="center" vertical="center" wrapText="1"/>
    </xf>
    <xf numFmtId="0" fontId="3" fillId="0" borderId="0" xfId="0" applyFont="1" applyAlignment="1">
      <alignment horizontal="center" wrapText="1"/>
    </xf>
    <xf numFmtId="0" fontId="3" fillId="0" borderId="0" xfId="0" applyFont="1" applyAlignment="1">
      <alignment wrapText="1"/>
    </xf>
    <xf numFmtId="0" fontId="5" fillId="0" borderId="0" xfId="0" applyFont="1" applyBorder="1" applyAlignment="1">
      <alignment horizontal="center" vertical="center" wrapText="1"/>
    </xf>
    <xf numFmtId="0" fontId="3" fillId="2" borderId="24" xfId="0" applyFont="1" applyFill="1" applyBorder="1" applyAlignment="1">
      <alignment horizontal="center" vertical="center" wrapText="1"/>
    </xf>
    <xf numFmtId="0" fontId="2" fillId="4" borderId="1" xfId="0" applyFont="1" applyFill="1" applyBorder="1" applyAlignment="1" applyProtection="1">
      <alignment horizontal="center" vertical="center" wrapText="1"/>
    </xf>
    <xf numFmtId="0" fontId="6" fillId="4" borderId="2" xfId="0" applyFont="1" applyFill="1" applyBorder="1" applyAlignment="1" applyProtection="1">
      <alignment horizontal="center" vertical="center" wrapText="1"/>
    </xf>
    <xf numFmtId="0" fontId="2" fillId="4" borderId="4" xfId="0" applyFont="1" applyFill="1" applyBorder="1" applyAlignment="1" applyProtection="1">
      <alignment horizontal="center" vertical="center" wrapText="1"/>
    </xf>
    <xf numFmtId="0" fontId="3" fillId="0" borderId="8" xfId="0" applyFont="1" applyBorder="1" applyAlignment="1" applyProtection="1">
      <alignment horizontal="center" vertical="center" wrapText="1"/>
    </xf>
    <xf numFmtId="0" fontId="4" fillId="0" borderId="27" xfId="0" applyFont="1" applyBorder="1" applyAlignment="1" applyProtection="1">
      <alignment horizontal="center" vertical="center" wrapText="1"/>
      <protection locked="0"/>
    </xf>
    <xf numFmtId="0" fontId="2" fillId="4" borderId="13" xfId="0" applyFont="1" applyFill="1" applyBorder="1" applyAlignment="1" applyProtection="1">
      <alignment horizontal="center" vertical="center" wrapText="1"/>
    </xf>
    <xf numFmtId="0" fontId="4" fillId="0" borderId="27" xfId="0" applyFont="1" applyBorder="1" applyAlignment="1" applyProtection="1">
      <alignment horizontal="center" vertical="center" wrapText="1"/>
    </xf>
    <xf numFmtId="0" fontId="4" fillId="0" borderId="0" xfId="0" applyFont="1" applyAlignment="1">
      <alignment horizontal="center" wrapText="1"/>
    </xf>
    <xf numFmtId="0" fontId="0" fillId="0" borderId="0" xfId="0" applyAlignment="1">
      <alignment wrapText="1"/>
    </xf>
    <xf numFmtId="0" fontId="19" fillId="0" borderId="0" xfId="0" applyFont="1" applyBorder="1" applyAlignment="1">
      <alignment horizontal="center" vertical="center" wrapText="1"/>
    </xf>
    <xf numFmtId="0" fontId="15" fillId="5" borderId="0" xfId="0" applyFont="1" applyFill="1" applyAlignment="1">
      <alignment vertical="center" wrapText="1"/>
    </xf>
    <xf numFmtId="0" fontId="15" fillId="5" borderId="0" xfId="0" applyFont="1" applyFill="1" applyAlignment="1">
      <alignment wrapText="1"/>
    </xf>
    <xf numFmtId="0" fontId="10" fillId="0" borderId="0" xfId="0" applyFont="1" applyAlignment="1">
      <alignment wrapText="1"/>
    </xf>
    <xf numFmtId="0" fontId="2" fillId="4"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0" xfId="0" applyFont="1" applyFill="1" applyBorder="1" applyAlignment="1">
      <alignment horizontal="left" vertical="center" wrapText="1"/>
    </xf>
    <xf numFmtId="0" fontId="3" fillId="10" borderId="8" xfId="0" applyFont="1" applyFill="1" applyBorder="1" applyAlignment="1">
      <alignment horizontal="center" vertical="center" wrapText="1"/>
    </xf>
    <xf numFmtId="0" fontId="2" fillId="0" borderId="0" xfId="0" applyFont="1" applyFill="1" applyAlignment="1">
      <alignment horizontal="center"/>
    </xf>
    <xf numFmtId="0" fontId="6"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2" fontId="2" fillId="0" borderId="0" xfId="0" applyNumberFormat="1" applyFont="1" applyFill="1" applyBorder="1" applyAlignment="1">
      <alignment horizontal="center" vertical="center" wrapText="1"/>
    </xf>
    <xf numFmtId="2" fontId="2" fillId="0" borderId="0" xfId="0" applyNumberFormat="1" applyFont="1" applyFill="1" applyBorder="1" applyAlignment="1" applyProtection="1">
      <alignment horizontal="center" vertical="center" wrapText="1"/>
    </xf>
    <xf numFmtId="0" fontId="3" fillId="0" borderId="0" xfId="0" applyFont="1" applyFill="1" applyBorder="1" applyAlignment="1">
      <alignment horizontal="center"/>
    </xf>
    <xf numFmtId="0" fontId="2" fillId="0" borderId="0" xfId="0" applyFont="1" applyFill="1" applyAlignment="1" applyProtection="1">
      <alignment horizontal="center"/>
      <protection locked="0"/>
    </xf>
    <xf numFmtId="0" fontId="6" fillId="0" borderId="0"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4" fillId="0" borderId="20" xfId="0" applyFont="1" applyBorder="1" applyAlignment="1" applyProtection="1">
      <alignment horizontal="center" vertical="center" wrapText="1"/>
      <protection locked="0"/>
    </xf>
    <xf numFmtId="2" fontId="2" fillId="4" borderId="25" xfId="0" applyNumberFormat="1" applyFont="1" applyFill="1" applyBorder="1" applyAlignment="1" applyProtection="1">
      <alignment horizontal="center" vertical="center" wrapText="1"/>
      <protection locked="0"/>
    </xf>
    <xf numFmtId="0" fontId="4" fillId="0" borderId="21" xfId="0" applyFont="1" applyBorder="1" applyAlignment="1" applyProtection="1">
      <alignment horizontal="center" vertical="center" wrapText="1"/>
      <protection locked="0"/>
    </xf>
    <xf numFmtId="0" fontId="3" fillId="0" borderId="0" xfId="0" applyFont="1" applyFill="1" applyBorder="1" applyAlignment="1" applyProtection="1">
      <alignment horizontal="center"/>
      <protection locked="0"/>
    </xf>
    <xf numFmtId="0" fontId="4" fillId="0" borderId="13" xfId="0" applyFont="1" applyFill="1" applyBorder="1" applyAlignment="1" applyProtection="1">
      <alignment horizontal="center" vertical="center" wrapText="1"/>
      <protection locked="0"/>
    </xf>
    <xf numFmtId="2" fontId="2" fillId="0" borderId="1" xfId="0" applyNumberFormat="1" applyFont="1" applyFill="1" applyBorder="1" applyAlignment="1" applyProtection="1">
      <alignment horizontal="center" vertical="center" wrapText="1"/>
      <protection locked="0"/>
    </xf>
    <xf numFmtId="2" fontId="2" fillId="4" borderId="1" xfId="0" applyNumberFormat="1" applyFont="1" applyFill="1" applyBorder="1" applyAlignment="1">
      <alignment horizontal="center" vertical="center" wrapText="1"/>
    </xf>
    <xf numFmtId="0" fontId="4" fillId="0" borderId="26" xfId="0" applyFont="1" applyBorder="1" applyAlignment="1" applyProtection="1">
      <alignment horizontal="center" vertical="center" wrapText="1"/>
      <protection locked="0"/>
    </xf>
    <xf numFmtId="0" fontId="4" fillId="4" borderId="18" xfId="0" applyFont="1" applyFill="1" applyBorder="1" applyAlignment="1" applyProtection="1">
      <alignment horizontal="center" vertical="center" wrapText="1"/>
      <protection locked="0"/>
    </xf>
    <xf numFmtId="0" fontId="13" fillId="0" borderId="0" xfId="0" applyFont="1" applyAlignment="1">
      <alignment vertical="center"/>
    </xf>
    <xf numFmtId="2" fontId="13" fillId="0" borderId="0" xfId="0" applyNumberFormat="1" applyFont="1" applyAlignment="1">
      <alignment vertical="center"/>
    </xf>
    <xf numFmtId="0" fontId="13" fillId="0" borderId="0" xfId="0" applyFont="1" applyFill="1" applyBorder="1" applyAlignment="1">
      <alignment horizontal="left" vertical="center" wrapText="1"/>
    </xf>
    <xf numFmtId="0" fontId="42" fillId="0" borderId="0" xfId="0" applyFont="1" applyAlignment="1">
      <alignment horizontal="left" vertical="center" wrapText="1"/>
    </xf>
    <xf numFmtId="0" fontId="13" fillId="0" borderId="0" xfId="0" applyFont="1" applyFill="1" applyBorder="1" applyAlignment="1">
      <alignment horizontal="left" vertical="center" wrapText="1"/>
    </xf>
    <xf numFmtId="0" fontId="2" fillId="5" borderId="8"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8" xfId="0" applyFont="1" applyFill="1" applyBorder="1" applyAlignment="1" applyProtection="1">
      <alignment horizontal="center" vertical="center" wrapText="1"/>
    </xf>
    <xf numFmtId="0" fontId="18" fillId="2" borderId="8"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8" xfId="0" applyFont="1" applyFill="1" applyBorder="1" applyAlignment="1" applyProtection="1">
      <alignment horizontal="center" vertical="center" wrapText="1"/>
    </xf>
    <xf numFmtId="0" fontId="2" fillId="5" borderId="6" xfId="0" applyFont="1" applyFill="1" applyBorder="1" applyAlignment="1" applyProtection="1">
      <alignment horizontal="center" vertical="center" wrapText="1"/>
    </xf>
    <xf numFmtId="0" fontId="3" fillId="0" borderId="0" xfId="0" applyFont="1" applyBorder="1" applyAlignment="1">
      <alignment horizontal="center" vertical="center"/>
    </xf>
    <xf numFmtId="0" fontId="3" fillId="0" borderId="0" xfId="0" applyFont="1" applyAlignment="1">
      <alignment horizontal="center" vertical="center"/>
    </xf>
    <xf numFmtId="0" fontId="2" fillId="0" borderId="0" xfId="0" applyFont="1" applyFill="1" applyAlignment="1" applyProtection="1">
      <alignment horizontal="center" vertical="center"/>
      <protection locked="0"/>
    </xf>
    <xf numFmtId="0" fontId="2" fillId="0" borderId="0" xfId="0" applyFont="1" applyBorder="1" applyAlignment="1">
      <alignment horizontal="center" vertical="center"/>
    </xf>
    <xf numFmtId="0" fontId="2" fillId="0" borderId="0" xfId="0" applyFont="1" applyAlignment="1">
      <alignment horizontal="center" vertical="center"/>
    </xf>
    <xf numFmtId="0" fontId="2" fillId="5" borderId="6" xfId="0" applyFont="1" applyFill="1" applyBorder="1" applyAlignment="1" applyProtection="1">
      <alignment horizontal="center" vertical="center" wrapText="1"/>
    </xf>
    <xf numFmtId="0" fontId="2" fillId="5" borderId="15" xfId="0" applyFont="1" applyFill="1" applyBorder="1" applyAlignment="1" applyProtection="1">
      <alignment horizontal="center" vertical="center" wrapText="1"/>
    </xf>
    <xf numFmtId="0" fontId="6" fillId="0" borderId="0" xfId="0" applyFont="1" applyBorder="1" applyAlignment="1">
      <alignment horizontal="center" vertical="center" wrapText="1"/>
    </xf>
    <xf numFmtId="0" fontId="6" fillId="0" borderId="0" xfId="0" applyFont="1" applyBorder="1" applyAlignment="1">
      <alignment horizontal="center" vertical="center"/>
    </xf>
    <xf numFmtId="0" fontId="3" fillId="0" borderId="0" xfId="0" applyFont="1" applyFill="1" applyBorder="1" applyAlignment="1" applyProtection="1">
      <alignment horizontal="center" vertical="center"/>
      <protection locked="0"/>
    </xf>
    <xf numFmtId="0" fontId="7" fillId="0" borderId="0" xfId="0" applyFont="1" applyBorder="1" applyAlignment="1">
      <alignment horizontal="center" vertical="center"/>
    </xf>
    <xf numFmtId="0" fontId="2" fillId="0" borderId="0" xfId="0" applyFont="1" applyAlignment="1">
      <alignment horizontal="center" vertical="center" wrapText="1"/>
    </xf>
    <xf numFmtId="0" fontId="7" fillId="0" borderId="0" xfId="0" applyFont="1" applyBorder="1" applyAlignment="1">
      <alignment horizontal="center" vertical="center" wrapText="1"/>
    </xf>
    <xf numFmtId="0" fontId="4" fillId="5" borderId="0" xfId="0" applyFont="1" applyFill="1" applyBorder="1" applyAlignment="1">
      <alignment horizontal="center" vertical="center" wrapText="1"/>
    </xf>
    <xf numFmtId="0" fontId="4" fillId="0" borderId="42"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7" borderId="8" xfId="0" applyFont="1" applyFill="1" applyBorder="1" applyAlignment="1" applyProtection="1">
      <alignment horizontal="center" vertical="center" wrapText="1"/>
    </xf>
    <xf numFmtId="0" fontId="4" fillId="7" borderId="8" xfId="0" applyFont="1" applyFill="1" applyBorder="1" applyAlignment="1" applyProtection="1">
      <alignment horizontal="center" vertical="center" wrapText="1"/>
      <protection locked="0"/>
    </xf>
    <xf numFmtId="0" fontId="41" fillId="0" borderId="0" xfId="0" applyFont="1" applyFill="1" applyAlignment="1">
      <alignment vertical="center" wrapText="1"/>
    </xf>
    <xf numFmtId="0" fontId="41" fillId="4" borderId="0" xfId="0" applyFont="1" applyFill="1" applyAlignment="1">
      <alignment vertical="center" wrapText="1"/>
    </xf>
    <xf numFmtId="0" fontId="4" fillId="7" borderId="2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xf>
    <xf numFmtId="0" fontId="3" fillId="11" borderId="0" xfId="0" applyFont="1" applyFill="1" applyBorder="1" applyAlignment="1">
      <alignment horizontal="center" vertical="center" wrapText="1"/>
    </xf>
    <xf numFmtId="0" fontId="3" fillId="0" borderId="0" xfId="0" applyFont="1" applyBorder="1" applyAlignment="1">
      <alignment horizontal="left" vertical="center"/>
    </xf>
    <xf numFmtId="0" fontId="3" fillId="6" borderId="8" xfId="0" quotePrefix="1" applyFont="1" applyFill="1" applyBorder="1" applyAlignment="1">
      <alignment horizontal="center" vertical="center" wrapText="1"/>
    </xf>
    <xf numFmtId="0" fontId="3" fillId="0" borderId="8" xfId="0" applyFont="1" applyFill="1" applyBorder="1" applyAlignment="1">
      <alignment horizontal="center" vertical="center" wrapText="1"/>
    </xf>
    <xf numFmtId="0" fontId="15" fillId="7" borderId="8" xfId="0" applyFont="1" applyFill="1" applyBorder="1" applyAlignment="1">
      <alignment horizontal="center" vertical="center" wrapText="1"/>
    </xf>
    <xf numFmtId="0" fontId="3" fillId="12" borderId="0" xfId="0" applyFont="1" applyFill="1" applyBorder="1" applyAlignment="1">
      <alignment horizontal="center" vertical="center" wrapText="1"/>
    </xf>
    <xf numFmtId="0" fontId="2" fillId="0" borderId="0" xfId="0" applyFont="1" applyAlignment="1">
      <alignment horizontal="center" vertical="center" wrapText="1"/>
    </xf>
    <xf numFmtId="0" fontId="0" fillId="0" borderId="1" xfId="0"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0" fillId="0" borderId="0" xfId="0" applyBorder="1" applyAlignment="1">
      <alignment vertical="center"/>
    </xf>
    <xf numFmtId="0" fontId="0" fillId="0" borderId="45" xfId="0" applyBorder="1" applyAlignment="1">
      <alignment vertical="center"/>
    </xf>
    <xf numFmtId="0" fontId="27" fillId="4" borderId="23" xfId="0" applyFont="1" applyFill="1" applyBorder="1" applyAlignment="1">
      <alignment horizontal="center" vertical="center"/>
    </xf>
    <xf numFmtId="0" fontId="43" fillId="2" borderId="23" xfId="0" applyFont="1" applyFill="1" applyBorder="1" applyAlignment="1" applyProtection="1">
      <alignment horizontal="center" vertical="center"/>
      <protection locked="0"/>
    </xf>
    <xf numFmtId="0" fontId="44" fillId="0" borderId="0" xfId="0" applyFont="1" applyAlignment="1">
      <alignment horizontal="center"/>
    </xf>
    <xf numFmtId="0" fontId="45" fillId="0" borderId="0" xfId="0" applyFont="1" applyAlignment="1">
      <alignment horizontal="center"/>
    </xf>
    <xf numFmtId="0" fontId="45" fillId="0" borderId="0" xfId="0" applyFont="1" applyBorder="1" applyAlignment="1">
      <alignment horizontal="center"/>
    </xf>
    <xf numFmtId="0" fontId="44" fillId="0" borderId="0" xfId="0" applyFont="1" applyBorder="1" applyAlignment="1">
      <alignment horizontal="center"/>
    </xf>
    <xf numFmtId="0" fontId="45" fillId="0" borderId="0" xfId="0" applyFont="1" applyBorder="1" applyAlignment="1">
      <alignment horizontal="center" vertical="center"/>
    </xf>
    <xf numFmtId="0" fontId="22" fillId="0" borderId="0" xfId="0" applyFont="1" applyAlignment="1">
      <alignment horizontal="left" vertical="center" wrapText="1"/>
    </xf>
    <xf numFmtId="0" fontId="22" fillId="0" borderId="8" xfId="0" applyFont="1" applyBorder="1" applyAlignment="1" applyProtection="1">
      <alignment horizontal="left" vertical="center" wrapText="1"/>
      <protection locked="0"/>
    </xf>
    <xf numFmtId="0" fontId="21" fillId="0" borderId="8" xfId="0" applyFont="1" applyBorder="1" applyAlignment="1">
      <alignment horizontal="center" vertical="center" wrapText="1"/>
    </xf>
    <xf numFmtId="0" fontId="42" fillId="3" borderId="0" xfId="0" applyFont="1" applyFill="1" applyAlignment="1">
      <alignment horizontal="left" vertical="center" wrapText="1"/>
    </xf>
    <xf numFmtId="0" fontId="0" fillId="3" borderId="0" xfId="0" applyFill="1" applyAlignment="1">
      <alignment horizontal="left" vertical="center" wrapText="1"/>
    </xf>
    <xf numFmtId="0" fontId="0" fillId="3" borderId="0" xfId="0" applyFill="1" applyBorder="1" applyAlignment="1">
      <alignment horizontal="left" vertical="center" wrapText="1"/>
    </xf>
    <xf numFmtId="0" fontId="42" fillId="3" borderId="0" xfId="0" applyFont="1" applyFill="1"/>
    <xf numFmtId="0" fontId="0" fillId="3" borderId="0" xfId="0" applyFill="1"/>
    <xf numFmtId="0" fontId="22" fillId="0" borderId="0" xfId="0" applyFont="1"/>
    <xf numFmtId="0" fontId="47" fillId="0" borderId="0" xfId="0" applyFont="1"/>
    <xf numFmtId="0" fontId="11" fillId="0" borderId="0" xfId="3" applyAlignment="1" applyProtection="1"/>
    <xf numFmtId="0" fontId="43" fillId="2" borderId="23" xfId="0" applyFont="1" applyFill="1" applyBorder="1" applyAlignment="1" applyProtection="1">
      <alignment horizontal="center" vertical="center"/>
    </xf>
    <xf numFmtId="0" fontId="0" fillId="0" borderId="44" xfId="0" applyBorder="1" applyAlignment="1">
      <alignment horizontal="left" vertical="center"/>
    </xf>
    <xf numFmtId="0" fontId="0" fillId="0" borderId="48" xfId="0" applyBorder="1" applyAlignment="1">
      <alignment horizontal="left" vertical="center"/>
    </xf>
    <xf numFmtId="0" fontId="0" fillId="0" borderId="49" xfId="0" applyBorder="1" applyAlignment="1">
      <alignment horizontal="left" vertical="center"/>
    </xf>
    <xf numFmtId="0" fontId="11" fillId="0" borderId="17" xfId="3" applyBorder="1" applyAlignment="1" applyProtection="1">
      <alignment horizontal="right" vertical="center"/>
    </xf>
    <xf numFmtId="0" fontId="11" fillId="0" borderId="48" xfId="3" applyBorder="1" applyAlignment="1" applyProtection="1">
      <alignment horizontal="right" vertical="center"/>
    </xf>
    <xf numFmtId="0" fontId="11" fillId="0" borderId="50" xfId="3" applyBorder="1" applyAlignment="1" applyProtection="1">
      <alignment horizontal="right" vertical="center"/>
    </xf>
    <xf numFmtId="0" fontId="0" fillId="0" borderId="43" xfId="0" applyBorder="1" applyAlignment="1">
      <alignment horizontal="left" vertical="center"/>
    </xf>
    <xf numFmtId="0" fontId="0" fillId="0" borderId="31" xfId="0" applyBorder="1" applyAlignment="1">
      <alignment horizontal="left" vertical="center"/>
    </xf>
    <xf numFmtId="0" fontId="0" fillId="0" borderId="32" xfId="0" applyBorder="1" applyAlignment="1">
      <alignment horizontal="left" vertical="center"/>
    </xf>
    <xf numFmtId="0" fontId="11" fillId="0" borderId="16" xfId="3" applyBorder="1" applyAlignment="1" applyProtection="1">
      <alignment horizontal="right" vertical="center"/>
    </xf>
    <xf numFmtId="0" fontId="11" fillId="0" borderId="31" xfId="3" applyBorder="1" applyAlignment="1" applyProtection="1">
      <alignment horizontal="right" vertical="center"/>
    </xf>
    <xf numFmtId="0" fontId="11" fillId="0" borderId="46" xfId="3" applyBorder="1" applyAlignment="1" applyProtection="1">
      <alignment horizontal="right" vertical="center"/>
    </xf>
    <xf numFmtId="0" fontId="27" fillId="4" borderId="28" xfId="0" applyFont="1" applyFill="1" applyBorder="1" applyAlignment="1">
      <alignment horizontal="center" vertical="center" wrapText="1"/>
    </xf>
    <xf numFmtId="0" fontId="27" fillId="4" borderId="29" xfId="0" applyFont="1" applyFill="1" applyBorder="1" applyAlignment="1">
      <alignment horizontal="center" vertical="center" wrapText="1"/>
    </xf>
    <xf numFmtId="0" fontId="27" fillId="4" borderId="55" xfId="0" applyFont="1" applyFill="1" applyBorder="1" applyAlignment="1">
      <alignment horizontal="center" vertical="center" wrapText="1"/>
    </xf>
    <xf numFmtId="0" fontId="27" fillId="4" borderId="56" xfId="0" applyFont="1" applyFill="1" applyBorder="1" applyAlignment="1">
      <alignment horizontal="center" vertical="center"/>
    </xf>
    <xf numFmtId="0" fontId="27" fillId="4" borderId="30" xfId="0" applyFont="1" applyFill="1" applyBorder="1" applyAlignment="1">
      <alignment horizontal="center" vertical="center"/>
    </xf>
    <xf numFmtId="0" fontId="27" fillId="4" borderId="28" xfId="0" applyFont="1" applyFill="1" applyBorder="1" applyAlignment="1">
      <alignment horizontal="center" vertical="center"/>
    </xf>
    <xf numFmtId="0" fontId="27" fillId="4" borderId="29" xfId="0" applyFont="1" applyFill="1" applyBorder="1" applyAlignment="1">
      <alignment horizontal="center" vertical="center"/>
    </xf>
    <xf numFmtId="0" fontId="27" fillId="4" borderId="55" xfId="0" applyFont="1" applyFill="1" applyBorder="1" applyAlignment="1">
      <alignment horizontal="center" vertical="center"/>
    </xf>
    <xf numFmtId="0" fontId="39" fillId="0" borderId="56" xfId="0" applyFont="1" applyFill="1" applyBorder="1" applyAlignment="1" applyProtection="1">
      <alignment horizontal="center" vertical="center"/>
    </xf>
    <xf numFmtId="0" fontId="39" fillId="0" borderId="29" xfId="0" applyFont="1" applyFill="1" applyBorder="1" applyAlignment="1" applyProtection="1">
      <alignment horizontal="center" vertical="center"/>
    </xf>
    <xf numFmtId="0" fontId="39" fillId="0" borderId="30" xfId="0" applyFont="1" applyFill="1" applyBorder="1" applyAlignment="1" applyProtection="1">
      <alignment horizontal="center" vertical="center"/>
    </xf>
    <xf numFmtId="0" fontId="28" fillId="0" borderId="15" xfId="0" applyFont="1" applyBorder="1" applyAlignment="1">
      <alignment horizontal="center" vertical="center" wrapText="1"/>
    </xf>
    <xf numFmtId="0" fontId="28" fillId="0" borderId="52" xfId="0" applyFont="1" applyBorder="1" applyAlignment="1">
      <alignment horizontal="center" vertical="center" wrapText="1"/>
    </xf>
    <xf numFmtId="0" fontId="28" fillId="0" borderId="53" xfId="0" applyFont="1" applyBorder="1" applyAlignment="1">
      <alignment horizontal="center" vertical="center" wrapText="1"/>
    </xf>
    <xf numFmtId="0" fontId="28" fillId="0" borderId="16" xfId="0" applyFont="1" applyBorder="1" applyAlignment="1">
      <alignment horizontal="center" vertical="center" wrapText="1"/>
    </xf>
    <xf numFmtId="0" fontId="28" fillId="0" borderId="31" xfId="0" applyFont="1" applyBorder="1" applyAlignment="1">
      <alignment horizontal="center" vertical="center" wrapText="1"/>
    </xf>
    <xf numFmtId="0" fontId="28" fillId="0" borderId="46" xfId="0" applyFont="1" applyBorder="1" applyAlignment="1">
      <alignment horizontal="center" vertical="center" wrapText="1"/>
    </xf>
    <xf numFmtId="0" fontId="28" fillId="0" borderId="17" xfId="0" applyFont="1" applyBorder="1" applyAlignment="1">
      <alignment horizontal="center" vertical="center" wrapText="1"/>
    </xf>
    <xf numFmtId="0" fontId="28" fillId="0" borderId="48" xfId="0" applyFont="1" applyBorder="1" applyAlignment="1">
      <alignment horizontal="center" vertical="center" wrapText="1"/>
    </xf>
    <xf numFmtId="0" fontId="28" fillId="0" borderId="50" xfId="0" applyFont="1" applyBorder="1" applyAlignment="1">
      <alignment horizontal="center" vertical="center" wrapText="1"/>
    </xf>
    <xf numFmtId="0" fontId="27" fillId="4" borderId="51" xfId="0" applyFont="1" applyFill="1" applyBorder="1" applyAlignment="1">
      <alignment horizontal="center" vertical="center"/>
    </xf>
    <xf numFmtId="0" fontId="27" fillId="4" borderId="47" xfId="0" applyFont="1" applyFill="1" applyBorder="1" applyAlignment="1">
      <alignment horizontal="center" vertical="center"/>
    </xf>
    <xf numFmtId="0" fontId="27" fillId="4" borderId="54" xfId="0" applyFont="1" applyFill="1" applyBorder="1" applyAlignment="1">
      <alignment horizontal="center" vertical="center"/>
    </xf>
    <xf numFmtId="0" fontId="27" fillId="4" borderId="42" xfId="0" applyFont="1" applyFill="1" applyBorder="1" applyAlignment="1">
      <alignment horizontal="center" vertical="center"/>
    </xf>
    <xf numFmtId="0" fontId="27" fillId="4" borderId="52" xfId="0" applyFont="1" applyFill="1" applyBorder="1" applyAlignment="1">
      <alignment horizontal="center" vertical="center"/>
    </xf>
    <xf numFmtId="0" fontId="27" fillId="4" borderId="53" xfId="0" applyFont="1" applyFill="1" applyBorder="1" applyAlignment="1">
      <alignment horizontal="center" vertical="center"/>
    </xf>
    <xf numFmtId="0" fontId="13" fillId="4" borderId="8" xfId="0" applyFont="1" applyFill="1" applyBorder="1" applyAlignment="1" applyProtection="1">
      <alignment horizontal="center" vertical="center" wrapText="1"/>
    </xf>
    <xf numFmtId="0" fontId="13" fillId="4" borderId="8" xfId="0" applyFont="1" applyFill="1" applyBorder="1" applyAlignment="1">
      <alignment horizontal="center" vertical="center"/>
    </xf>
    <xf numFmtId="0" fontId="13" fillId="4" borderId="28" xfId="0" applyFont="1" applyFill="1" applyBorder="1" applyAlignment="1">
      <alignment horizontal="center" vertical="center"/>
    </xf>
    <xf numFmtId="0" fontId="13" fillId="4" borderId="29" xfId="0" applyFont="1" applyFill="1" applyBorder="1" applyAlignment="1">
      <alignment horizontal="center" vertical="center"/>
    </xf>
    <xf numFmtId="0" fontId="13" fillId="4" borderId="30" xfId="0" applyFont="1" applyFill="1" applyBorder="1" applyAlignment="1">
      <alignment horizontal="center" vertical="center"/>
    </xf>
    <xf numFmtId="0" fontId="2" fillId="5" borderId="7"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4" fillId="5" borderId="8" xfId="0" applyFont="1" applyFill="1" applyBorder="1" applyAlignment="1" applyProtection="1">
      <alignment horizontal="center" vertical="center" wrapText="1"/>
      <protection locked="0"/>
    </xf>
    <xf numFmtId="0" fontId="4" fillId="5" borderId="11" xfId="0" applyFont="1" applyFill="1" applyBorder="1" applyAlignment="1" applyProtection="1">
      <alignment horizontal="center" vertical="center" wrapText="1"/>
      <protection locked="0"/>
    </xf>
    <xf numFmtId="0" fontId="4" fillId="5" borderId="16" xfId="0" applyFont="1" applyFill="1" applyBorder="1" applyAlignment="1" applyProtection="1">
      <alignment horizontal="center" vertical="center" wrapText="1"/>
      <protection locked="0"/>
    </xf>
    <xf numFmtId="0" fontId="4" fillId="5" borderId="17" xfId="0" applyFont="1" applyFill="1" applyBorder="1" applyAlignment="1" applyProtection="1">
      <alignment horizontal="center" vertical="center" wrapText="1"/>
      <protection locked="0"/>
    </xf>
    <xf numFmtId="0" fontId="8" fillId="5" borderId="7" xfId="0" applyFont="1" applyFill="1" applyBorder="1" applyAlignment="1" applyProtection="1">
      <alignment horizontal="center" vertical="center" wrapText="1"/>
    </xf>
    <xf numFmtId="0" fontId="8" fillId="5" borderId="8" xfId="0" applyFont="1" applyFill="1" applyBorder="1" applyAlignment="1" applyProtection="1">
      <alignment horizontal="center" vertical="center" wrapText="1"/>
    </xf>
    <xf numFmtId="0" fontId="2" fillId="5" borderId="16" xfId="0" applyFont="1" applyFill="1" applyBorder="1" applyAlignment="1">
      <alignment horizontal="center" vertical="center" wrapText="1"/>
    </xf>
    <xf numFmtId="0" fontId="2" fillId="5" borderId="5" xfId="0" applyFont="1" applyFill="1" applyBorder="1" applyAlignment="1" applyProtection="1">
      <alignment horizontal="center"/>
    </xf>
    <xf numFmtId="0" fontId="2" fillId="5" borderId="6" xfId="0" applyFont="1" applyFill="1" applyBorder="1" applyAlignment="1" applyProtection="1">
      <alignment horizontal="center"/>
    </xf>
    <xf numFmtId="0" fontId="2" fillId="5" borderId="15" xfId="0" applyFont="1" applyFill="1" applyBorder="1" applyAlignment="1" applyProtection="1">
      <alignment horizontal="center"/>
    </xf>
    <xf numFmtId="0" fontId="2" fillId="5" borderId="14" xfId="0" applyFont="1" applyFill="1" applyBorder="1" applyAlignment="1" applyProtection="1">
      <alignment horizontal="center"/>
    </xf>
    <xf numFmtId="0" fontId="2" fillId="0" borderId="0" xfId="0" applyFont="1" applyAlignment="1">
      <alignment horizontal="center"/>
    </xf>
    <xf numFmtId="0" fontId="44" fillId="4" borderId="25" xfId="0" applyFont="1" applyFill="1" applyBorder="1" applyAlignment="1">
      <alignment horizontal="center" vertical="center" textRotation="90"/>
    </xf>
    <xf numFmtId="0" fontId="44" fillId="4" borderId="57" xfId="0" applyFont="1" applyFill="1" applyBorder="1" applyAlignment="1">
      <alignment horizontal="center" vertical="center" textRotation="90"/>
    </xf>
    <xf numFmtId="0" fontId="44" fillId="4" borderId="41" xfId="0" applyFont="1" applyFill="1" applyBorder="1" applyAlignment="1">
      <alignment horizontal="center" vertical="center" textRotation="90"/>
    </xf>
    <xf numFmtId="0" fontId="4" fillId="2" borderId="25" xfId="0" applyFont="1" applyFill="1" applyBorder="1" applyAlignment="1" applyProtection="1">
      <alignment horizontal="center" vertical="center" wrapText="1"/>
      <protection locked="0"/>
    </xf>
    <xf numFmtId="0" fontId="4" fillId="2" borderId="41" xfId="0" applyFont="1" applyFill="1" applyBorder="1" applyAlignment="1" applyProtection="1">
      <alignment horizontal="center" vertical="center" wrapText="1"/>
      <protection locked="0"/>
    </xf>
    <xf numFmtId="0" fontId="2" fillId="5" borderId="5" xfId="0" applyFont="1" applyFill="1" applyBorder="1" applyAlignment="1" applyProtection="1">
      <alignment horizontal="center" vertical="center" wrapText="1"/>
    </xf>
    <xf numFmtId="0" fontId="2" fillId="5" borderId="6" xfId="0" applyFont="1" applyFill="1" applyBorder="1" applyAlignment="1" applyProtection="1">
      <alignment horizontal="center" vertical="center" wrapText="1"/>
    </xf>
    <xf numFmtId="0" fontId="2" fillId="5" borderId="15" xfId="0" applyFont="1" applyFill="1" applyBorder="1" applyAlignment="1" applyProtection="1">
      <alignment horizontal="center" vertical="center" wrapText="1"/>
    </xf>
    <xf numFmtId="0" fontId="2" fillId="5" borderId="14" xfId="0" applyFont="1" applyFill="1" applyBorder="1" applyAlignment="1" applyProtection="1">
      <alignment horizontal="center" vertical="center" wrapText="1"/>
    </xf>
    <xf numFmtId="0" fontId="2" fillId="5" borderId="8" xfId="0" applyFont="1" applyFill="1" applyBorder="1" applyAlignment="1" applyProtection="1">
      <alignment horizontal="center" vertical="center" wrapText="1"/>
    </xf>
    <xf numFmtId="0" fontId="2" fillId="5" borderId="16" xfId="0" applyFont="1" applyFill="1" applyBorder="1" applyAlignment="1" applyProtection="1">
      <alignment horizontal="center" vertical="center" wrapText="1"/>
    </xf>
    <xf numFmtId="0" fontId="2" fillId="0" borderId="0" xfId="0" applyFont="1" applyAlignment="1">
      <alignment horizontal="center" vertical="center" wrapText="1"/>
    </xf>
    <xf numFmtId="0" fontId="46" fillId="0" borderId="8" xfId="3" applyFont="1" applyBorder="1" applyAlignment="1" applyProtection="1">
      <alignment horizontal="center"/>
    </xf>
    <xf numFmtId="0" fontId="47" fillId="2" borderId="8" xfId="0" applyFont="1" applyFill="1" applyBorder="1" applyAlignment="1">
      <alignment horizontal="center"/>
    </xf>
    <xf numFmtId="0" fontId="20" fillId="0" borderId="8" xfId="3" applyFont="1" applyBorder="1" applyAlignment="1" applyProtection="1">
      <alignment horizontal="center"/>
    </xf>
    <xf numFmtId="0" fontId="21" fillId="0" borderId="37" xfId="0" applyFont="1" applyBorder="1" applyAlignment="1">
      <alignment horizontal="center" vertical="center" wrapText="1"/>
    </xf>
    <xf numFmtId="0" fontId="21" fillId="0" borderId="8" xfId="0" applyFont="1" applyBorder="1" applyAlignment="1">
      <alignment horizontal="center" vertical="center" wrapText="1"/>
    </xf>
    <xf numFmtId="0" fontId="42" fillId="2" borderId="28" xfId="0" applyFont="1" applyFill="1" applyBorder="1" applyAlignment="1">
      <alignment horizontal="center" vertical="center" wrapText="1"/>
    </xf>
    <xf numFmtId="0" fontId="42" fillId="2" borderId="29" xfId="0" applyFont="1" applyFill="1" applyBorder="1" applyAlignment="1">
      <alignment horizontal="center" vertical="center" wrapText="1"/>
    </xf>
    <xf numFmtId="0" fontId="42" fillId="2" borderId="30" xfId="0" applyFont="1" applyFill="1" applyBorder="1" applyAlignment="1">
      <alignment horizontal="center" vertical="center" wrapText="1"/>
    </xf>
    <xf numFmtId="0" fontId="12" fillId="4" borderId="28" xfId="0" applyFont="1" applyFill="1" applyBorder="1" applyAlignment="1">
      <alignment horizontal="center" vertical="center" wrapText="1"/>
    </xf>
    <xf numFmtId="0" fontId="12" fillId="4" borderId="29" xfId="0" applyFont="1" applyFill="1" applyBorder="1" applyAlignment="1">
      <alignment horizontal="center" vertical="center" wrapText="1"/>
    </xf>
    <xf numFmtId="0" fontId="12" fillId="4" borderId="30"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24" fillId="4" borderId="16" xfId="0" applyFont="1" applyFill="1" applyBorder="1" applyAlignment="1">
      <alignment horizontal="center" vertical="center" wrapText="1"/>
    </xf>
    <xf numFmtId="0" fontId="24" fillId="4" borderId="31" xfId="0" applyFont="1" applyFill="1" applyBorder="1" applyAlignment="1">
      <alignment horizontal="center" vertical="center" wrapText="1"/>
    </xf>
    <xf numFmtId="0" fontId="24" fillId="4" borderId="32" xfId="0" applyFont="1" applyFill="1" applyBorder="1" applyAlignment="1">
      <alignment horizontal="center" vertical="center" wrapText="1"/>
    </xf>
    <xf numFmtId="0" fontId="18" fillId="4" borderId="16" xfId="0" applyFont="1" applyFill="1" applyBorder="1" applyAlignment="1">
      <alignment horizontal="center" vertical="center" wrapText="1"/>
    </xf>
    <xf numFmtId="0" fontId="18" fillId="4" borderId="32" xfId="0" applyFont="1" applyFill="1" applyBorder="1" applyAlignment="1">
      <alignment horizontal="center" vertical="center" wrapText="1"/>
    </xf>
    <xf numFmtId="0" fontId="21" fillId="2" borderId="8" xfId="0" applyFont="1" applyFill="1" applyBorder="1" applyAlignment="1">
      <alignment horizontal="center" vertical="center" wrapText="1"/>
    </xf>
    <xf numFmtId="0" fontId="20" fillId="2" borderId="8" xfId="3" applyFont="1" applyFill="1" applyBorder="1" applyAlignment="1" applyProtection="1">
      <alignment horizontal="center" vertical="center" wrapText="1"/>
    </xf>
    <xf numFmtId="0" fontId="0" fillId="0" borderId="16" xfId="0" applyBorder="1" applyAlignment="1">
      <alignment horizontal="center"/>
    </xf>
    <xf numFmtId="0" fontId="0" fillId="0" borderId="31" xfId="0" applyBorder="1" applyAlignment="1">
      <alignment horizontal="center"/>
    </xf>
    <xf numFmtId="0" fontId="0" fillId="0" borderId="32" xfId="0" applyBorder="1" applyAlignment="1">
      <alignment horizontal="center"/>
    </xf>
    <xf numFmtId="0" fontId="33" fillId="0" borderId="16"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32" xfId="0" applyFont="1" applyBorder="1" applyAlignment="1">
      <alignment horizontal="center" vertical="center" wrapText="1"/>
    </xf>
    <xf numFmtId="0" fontId="29" fillId="0" borderId="28" xfId="0" applyFont="1" applyBorder="1" applyAlignment="1">
      <alignment horizontal="center" vertical="center" wrapText="1"/>
    </xf>
    <xf numFmtId="0" fontId="29" fillId="0" borderId="29" xfId="0" applyFont="1" applyBorder="1" applyAlignment="1">
      <alignment horizontal="center" vertical="center" wrapText="1"/>
    </xf>
    <xf numFmtId="0" fontId="29" fillId="0" borderId="30" xfId="0" applyFont="1" applyBorder="1" applyAlignment="1">
      <alignment horizontal="center" vertical="center" wrapText="1"/>
    </xf>
  </cellXfs>
  <cellStyles count="4">
    <cellStyle name="Hyperlink" xfId="3" builtinId="8"/>
    <cellStyle name="Normal" xfId="0" builtinId="0"/>
    <cellStyle name="Normal 2" xfId="1"/>
    <cellStyle name="Percent"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9</xdr:col>
      <xdr:colOff>219321</xdr:colOff>
      <xdr:row>1</xdr:row>
      <xdr:rowOff>158750</xdr:rowOff>
    </xdr:from>
    <xdr:to>
      <xdr:col>16</xdr:col>
      <xdr:colOff>502027</xdr:colOff>
      <xdr:row>10</xdr:row>
      <xdr:rowOff>15874</xdr:rowOff>
    </xdr:to>
    <xdr:grpSp>
      <xdr:nvGrpSpPr>
        <xdr:cNvPr id="6" name="Group 5"/>
        <xdr:cNvGrpSpPr/>
      </xdr:nvGrpSpPr>
      <xdr:grpSpPr>
        <a:xfrm>
          <a:off x="5877171" y="349250"/>
          <a:ext cx="5597656" cy="1485899"/>
          <a:chOff x="5759696" y="365126"/>
          <a:chExt cx="5450018" cy="1571624"/>
        </a:xfrm>
      </xdr:grpSpPr>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59696" y="708454"/>
            <a:ext cx="1934055" cy="998056"/>
          </a:xfrm>
          <a:prstGeom prst="rect">
            <a:avLst/>
          </a:prstGeom>
          <a:ln>
            <a:noFill/>
          </a:ln>
          <a:effectLst>
            <a:outerShdw blurRad="292100" dist="139700" dir="2700000" algn="tl" rotWithShape="0">
              <a:srgbClr val="333333">
                <a:alpha val="65000"/>
              </a:srgbClr>
            </a:outerShdw>
          </a:effectLst>
        </xdr:spPr>
      </xdr:pic>
      <xdr:pic>
        <xdr:nvPicPr>
          <xdr:cNvPr id="2" name="Picture 1"/>
          <xdr:cNvPicPr>
            <a:picLocks noChangeAspect="1"/>
          </xdr:cNvPicPr>
        </xdr:nvPicPr>
        <xdr:blipFill>
          <a:blip xmlns:r="http://schemas.openxmlformats.org/officeDocument/2006/relationships" r:embed="rId2"/>
          <a:stretch>
            <a:fillRect/>
          </a:stretch>
        </xdr:blipFill>
        <xdr:spPr>
          <a:xfrm>
            <a:off x="7913688" y="365126"/>
            <a:ext cx="3296026" cy="714375"/>
          </a:xfrm>
          <a:prstGeom prst="rect">
            <a:avLst/>
          </a:prstGeom>
          <a:ln>
            <a:solidFill>
              <a:schemeClr val="accent1"/>
            </a:solidFill>
          </a:ln>
          <a:effectLst>
            <a:outerShdw blurRad="50800" dist="38100" dir="8100000" algn="tr" rotWithShape="0">
              <a:prstClr val="black">
                <a:alpha val="40000"/>
              </a:prstClr>
            </a:outerShdw>
          </a:effectLst>
        </xdr:spPr>
      </xdr:pic>
      <xdr:pic>
        <xdr:nvPicPr>
          <xdr:cNvPr id="5" name="Picture 4"/>
          <xdr:cNvPicPr>
            <a:picLocks noChangeAspect="1"/>
          </xdr:cNvPicPr>
        </xdr:nvPicPr>
        <xdr:blipFill>
          <a:blip xmlns:r="http://schemas.openxmlformats.org/officeDocument/2006/relationships" r:embed="rId3"/>
          <a:stretch>
            <a:fillRect/>
          </a:stretch>
        </xdr:blipFill>
        <xdr:spPr>
          <a:xfrm>
            <a:off x="7897239" y="1127127"/>
            <a:ext cx="3296841" cy="809623"/>
          </a:xfrm>
          <a:prstGeom prst="rect">
            <a:avLst/>
          </a:prstGeom>
          <a:ln>
            <a:solidFill>
              <a:schemeClr val="accent1"/>
            </a:solidFill>
          </a:ln>
          <a:effectLst>
            <a:outerShdw blurRad="50800" dist="38100" dir="5400000" algn="t" rotWithShape="0">
              <a:prstClr val="black">
                <a:alpha val="40000"/>
              </a:prstClr>
            </a:outerShdw>
          </a:effec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2933699</xdr:colOff>
      <xdr:row>81</xdr:row>
      <xdr:rowOff>66675</xdr:rowOff>
    </xdr:from>
    <xdr:to>
      <xdr:col>10</xdr:col>
      <xdr:colOff>114299</xdr:colOff>
      <xdr:row>112</xdr:row>
      <xdr:rowOff>118602</xdr:rowOff>
    </xdr:to>
    <xdr:pic>
      <xdr:nvPicPr>
        <xdr:cNvPr id="2" name="Picture 1"/>
        <xdr:cNvPicPr>
          <a:picLocks noChangeAspect="1"/>
        </xdr:cNvPicPr>
      </xdr:nvPicPr>
      <xdr:blipFill>
        <a:blip xmlns:r="http://schemas.openxmlformats.org/officeDocument/2006/relationships" r:embed="rId1"/>
        <a:stretch>
          <a:fillRect/>
        </a:stretch>
      </xdr:blipFill>
      <xdr:spPr>
        <a:xfrm>
          <a:off x="5391149" y="17411700"/>
          <a:ext cx="7305675" cy="6252702"/>
        </a:xfrm>
        <a:prstGeom prst="rect">
          <a:avLst/>
        </a:prstGeom>
        <a:ln>
          <a:solidFill>
            <a:sysClr val="windowText" lastClr="000000"/>
          </a:solid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190500</xdr:colOff>
      <xdr:row>11</xdr:row>
      <xdr:rowOff>119064</xdr:rowOff>
    </xdr:from>
    <xdr:to>
      <xdr:col>27</xdr:col>
      <xdr:colOff>69028</xdr:colOff>
      <xdr:row>102</xdr:row>
      <xdr:rowOff>178594</xdr:rowOff>
    </xdr:to>
    <xdr:grpSp>
      <xdr:nvGrpSpPr>
        <xdr:cNvPr id="2" name="Group 1"/>
        <xdr:cNvGrpSpPr/>
      </xdr:nvGrpSpPr>
      <xdr:grpSpPr>
        <a:xfrm>
          <a:off x="785813" y="5691189"/>
          <a:ext cx="38954840" cy="17585530"/>
          <a:chOff x="785813" y="9024939"/>
          <a:chExt cx="39534526" cy="17585530"/>
        </a:xfrm>
      </xdr:grpSpPr>
      <xdr:grpSp>
        <xdr:nvGrpSpPr>
          <xdr:cNvPr id="21" name="Group 20"/>
          <xdr:cNvGrpSpPr/>
        </xdr:nvGrpSpPr>
        <xdr:grpSpPr>
          <a:xfrm>
            <a:off x="13946201" y="9024939"/>
            <a:ext cx="12996575" cy="17585530"/>
            <a:chOff x="404913" y="3214687"/>
            <a:chExt cx="12988638" cy="17585531"/>
          </a:xfrm>
        </xdr:grpSpPr>
        <xdr:pic>
          <xdr:nvPicPr>
            <xdr:cNvPr id="6" name="Picture 5"/>
            <xdr:cNvPicPr>
              <a:picLocks noChangeAspect="1"/>
            </xdr:cNvPicPr>
          </xdr:nvPicPr>
          <xdr:blipFill>
            <a:blip xmlns:r="http://schemas.openxmlformats.org/officeDocument/2006/relationships" r:embed="rId1"/>
            <a:stretch>
              <a:fillRect/>
            </a:stretch>
          </xdr:blipFill>
          <xdr:spPr>
            <a:xfrm>
              <a:off x="404913" y="3214687"/>
              <a:ext cx="12988638" cy="1190625"/>
            </a:xfrm>
            <a:prstGeom prst="rect">
              <a:avLst/>
            </a:prstGeom>
            <a:ln>
              <a:solidFill>
                <a:schemeClr val="accent1"/>
              </a:solidFill>
            </a:ln>
          </xdr:spPr>
        </xdr:pic>
        <xdr:grpSp>
          <xdr:nvGrpSpPr>
            <xdr:cNvPr id="20" name="Group 19"/>
            <xdr:cNvGrpSpPr/>
          </xdr:nvGrpSpPr>
          <xdr:grpSpPr>
            <a:xfrm>
              <a:off x="452537" y="4571999"/>
              <a:ext cx="12921935" cy="16228219"/>
              <a:chOff x="476167" y="4572000"/>
              <a:chExt cx="10783335" cy="13542424"/>
            </a:xfrm>
          </xdr:grpSpPr>
          <xdr:pic>
            <xdr:nvPicPr>
              <xdr:cNvPr id="18" name="Picture 17"/>
              <xdr:cNvPicPr>
                <a:picLocks noChangeAspect="1"/>
              </xdr:cNvPicPr>
            </xdr:nvPicPr>
            <xdr:blipFill>
              <a:blip xmlns:r="http://schemas.openxmlformats.org/officeDocument/2006/relationships" r:embed="rId2"/>
              <a:stretch>
                <a:fillRect/>
              </a:stretch>
            </xdr:blipFill>
            <xdr:spPr>
              <a:xfrm>
                <a:off x="476167" y="4572000"/>
                <a:ext cx="10761905" cy="8304762"/>
              </a:xfrm>
              <a:prstGeom prst="rect">
                <a:avLst/>
              </a:prstGeom>
              <a:ln>
                <a:solidFill>
                  <a:schemeClr val="accent1"/>
                </a:solidFill>
              </a:ln>
            </xdr:spPr>
          </xdr:pic>
          <xdr:pic>
            <xdr:nvPicPr>
              <xdr:cNvPr id="19" name="Picture 18"/>
              <xdr:cNvPicPr>
                <a:picLocks noChangeAspect="1"/>
              </xdr:cNvPicPr>
            </xdr:nvPicPr>
            <xdr:blipFill>
              <a:blip xmlns:r="http://schemas.openxmlformats.org/officeDocument/2006/relationships" r:embed="rId3"/>
              <a:stretch>
                <a:fillRect/>
              </a:stretch>
            </xdr:blipFill>
            <xdr:spPr>
              <a:xfrm>
                <a:off x="488074" y="12914424"/>
                <a:ext cx="10771428" cy="5200000"/>
              </a:xfrm>
              <a:prstGeom prst="rect">
                <a:avLst/>
              </a:prstGeom>
              <a:ln>
                <a:solidFill>
                  <a:schemeClr val="accent1"/>
                </a:solidFill>
              </a:ln>
            </xdr:spPr>
          </xdr:pic>
        </xdr:grpSp>
      </xdr:grpSp>
      <xdr:grpSp>
        <xdr:nvGrpSpPr>
          <xdr:cNvPr id="26" name="Group 25"/>
          <xdr:cNvGrpSpPr/>
        </xdr:nvGrpSpPr>
        <xdr:grpSpPr>
          <a:xfrm>
            <a:off x="785813" y="9113071"/>
            <a:ext cx="12500966" cy="17064805"/>
            <a:chOff x="1206500" y="4191000"/>
            <a:chExt cx="10915542" cy="15042310"/>
          </a:xfrm>
        </xdr:grpSpPr>
        <xdr:pic>
          <xdr:nvPicPr>
            <xdr:cNvPr id="23" name="Picture 22"/>
            <xdr:cNvPicPr>
              <a:picLocks noChangeAspect="1"/>
            </xdr:cNvPicPr>
          </xdr:nvPicPr>
          <xdr:blipFill>
            <a:blip xmlns:r="http://schemas.openxmlformats.org/officeDocument/2006/relationships" r:embed="rId4"/>
            <a:stretch>
              <a:fillRect/>
            </a:stretch>
          </xdr:blipFill>
          <xdr:spPr>
            <a:xfrm>
              <a:off x="1206500" y="5429250"/>
              <a:ext cx="10742857" cy="8457143"/>
            </a:xfrm>
            <a:prstGeom prst="rect">
              <a:avLst/>
            </a:prstGeom>
            <a:ln>
              <a:solidFill>
                <a:schemeClr val="accent1"/>
              </a:solidFill>
            </a:ln>
          </xdr:spPr>
        </xdr:pic>
        <xdr:pic>
          <xdr:nvPicPr>
            <xdr:cNvPr id="24" name="Picture 23"/>
            <xdr:cNvPicPr>
              <a:picLocks noChangeAspect="1"/>
            </xdr:cNvPicPr>
          </xdr:nvPicPr>
          <xdr:blipFill>
            <a:blip xmlns:r="http://schemas.openxmlformats.org/officeDocument/2006/relationships" r:embed="rId5"/>
            <a:stretch>
              <a:fillRect/>
            </a:stretch>
          </xdr:blipFill>
          <xdr:spPr>
            <a:xfrm>
              <a:off x="1216896" y="13928548"/>
              <a:ext cx="10761905" cy="5304762"/>
            </a:xfrm>
            <a:prstGeom prst="rect">
              <a:avLst/>
            </a:prstGeom>
            <a:ln>
              <a:solidFill>
                <a:schemeClr val="accent1"/>
              </a:solidFill>
            </a:ln>
          </xdr:spPr>
        </xdr:pic>
        <xdr:pic>
          <xdr:nvPicPr>
            <xdr:cNvPr id="25" name="Picture 24"/>
            <xdr:cNvPicPr>
              <a:picLocks noChangeAspect="1"/>
            </xdr:cNvPicPr>
          </xdr:nvPicPr>
          <xdr:blipFill>
            <a:blip xmlns:r="http://schemas.openxmlformats.org/officeDocument/2006/relationships" r:embed="rId6"/>
            <a:stretch>
              <a:fillRect/>
            </a:stretch>
          </xdr:blipFill>
          <xdr:spPr>
            <a:xfrm>
              <a:off x="1238249" y="4191000"/>
              <a:ext cx="10883793" cy="996833"/>
            </a:xfrm>
            <a:prstGeom prst="rect">
              <a:avLst/>
            </a:prstGeom>
            <a:ln>
              <a:solidFill>
                <a:schemeClr val="accent1"/>
              </a:solidFill>
            </a:ln>
          </xdr:spPr>
        </xdr:pic>
      </xdr:grpSp>
      <xdr:grpSp>
        <xdr:nvGrpSpPr>
          <xdr:cNvPr id="32" name="Group 31"/>
          <xdr:cNvGrpSpPr/>
        </xdr:nvGrpSpPr>
        <xdr:grpSpPr>
          <a:xfrm>
            <a:off x="27368751" y="9350377"/>
            <a:ext cx="12951588" cy="14114407"/>
            <a:chOff x="27526179" y="3556000"/>
            <a:chExt cx="13019057" cy="14344595"/>
          </a:xfrm>
        </xdr:grpSpPr>
        <xdr:grpSp>
          <xdr:nvGrpSpPr>
            <xdr:cNvPr id="30" name="Group 29"/>
            <xdr:cNvGrpSpPr/>
          </xdr:nvGrpSpPr>
          <xdr:grpSpPr>
            <a:xfrm>
              <a:off x="27526179" y="3556000"/>
              <a:ext cx="12623672" cy="13747750"/>
              <a:chOff x="28005797" y="3397250"/>
              <a:chExt cx="9314286" cy="10143679"/>
            </a:xfrm>
          </xdr:grpSpPr>
          <xdr:pic>
            <xdr:nvPicPr>
              <xdr:cNvPr id="27" name="Picture 26"/>
              <xdr:cNvPicPr>
                <a:picLocks noChangeAspect="1"/>
              </xdr:cNvPicPr>
            </xdr:nvPicPr>
            <xdr:blipFill>
              <a:blip xmlns:r="http://schemas.openxmlformats.org/officeDocument/2006/relationships" r:embed="rId7"/>
              <a:stretch>
                <a:fillRect/>
              </a:stretch>
            </xdr:blipFill>
            <xdr:spPr>
              <a:xfrm>
                <a:off x="28005797" y="3397250"/>
                <a:ext cx="9314286" cy="723810"/>
              </a:xfrm>
              <a:prstGeom prst="rect">
                <a:avLst/>
              </a:prstGeom>
              <a:ln>
                <a:solidFill>
                  <a:schemeClr val="accent1"/>
                </a:solidFill>
              </a:ln>
            </xdr:spPr>
          </xdr:pic>
          <xdr:pic>
            <xdr:nvPicPr>
              <xdr:cNvPr id="28" name="Picture 27"/>
              <xdr:cNvPicPr>
                <a:picLocks noChangeAspect="1"/>
              </xdr:cNvPicPr>
            </xdr:nvPicPr>
            <xdr:blipFill>
              <a:blip xmlns:r="http://schemas.openxmlformats.org/officeDocument/2006/relationships" r:embed="rId8"/>
              <a:stretch>
                <a:fillRect/>
              </a:stretch>
            </xdr:blipFill>
            <xdr:spPr>
              <a:xfrm>
                <a:off x="28005797" y="4413250"/>
                <a:ext cx="9295238" cy="5485714"/>
              </a:xfrm>
              <a:prstGeom prst="rect">
                <a:avLst/>
              </a:prstGeom>
              <a:ln>
                <a:solidFill>
                  <a:schemeClr val="accent1"/>
                </a:solidFill>
              </a:ln>
            </xdr:spPr>
          </xdr:pic>
          <xdr:pic>
            <xdr:nvPicPr>
              <xdr:cNvPr id="29" name="Picture 28"/>
              <xdr:cNvPicPr>
                <a:picLocks noChangeAspect="1"/>
              </xdr:cNvPicPr>
            </xdr:nvPicPr>
            <xdr:blipFill>
              <a:blip xmlns:r="http://schemas.openxmlformats.org/officeDocument/2006/relationships" r:embed="rId9"/>
              <a:stretch>
                <a:fillRect/>
              </a:stretch>
            </xdr:blipFill>
            <xdr:spPr>
              <a:xfrm>
                <a:off x="28005797" y="9969500"/>
                <a:ext cx="9247619" cy="3571429"/>
              </a:xfrm>
              <a:prstGeom prst="rect">
                <a:avLst/>
              </a:prstGeom>
              <a:ln>
                <a:solidFill>
                  <a:schemeClr val="accent1"/>
                </a:solidFill>
              </a:ln>
            </xdr:spPr>
          </xdr:pic>
        </xdr:grpSp>
        <xdr:pic>
          <xdr:nvPicPr>
            <xdr:cNvPr id="31" name="Picture 30"/>
            <xdr:cNvPicPr>
              <a:picLocks noChangeAspect="1"/>
            </xdr:cNvPicPr>
          </xdr:nvPicPr>
          <xdr:blipFill>
            <a:blip xmlns:r="http://schemas.openxmlformats.org/officeDocument/2006/relationships" r:embed="rId10"/>
            <a:stretch>
              <a:fillRect/>
            </a:stretch>
          </xdr:blipFill>
          <xdr:spPr>
            <a:xfrm>
              <a:off x="27621427" y="17462500"/>
              <a:ext cx="12923809" cy="438095"/>
            </a:xfrm>
            <a:prstGeom prst="rect">
              <a:avLst/>
            </a:prstGeom>
            <a:ln>
              <a:solidFill>
                <a:schemeClr val="accent1"/>
              </a:solidFill>
            </a:ln>
          </xdr:spPr>
        </xdr:pic>
      </xdr:grpSp>
    </xdr:grp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166687</xdr:colOff>
      <xdr:row>15</xdr:row>
      <xdr:rowOff>79375</xdr:rowOff>
    </xdr:from>
    <xdr:to>
      <xdr:col>24</xdr:col>
      <xdr:colOff>118151</xdr:colOff>
      <xdr:row>51</xdr:row>
      <xdr:rowOff>159731</xdr:rowOff>
    </xdr:to>
    <xdr:grpSp>
      <xdr:nvGrpSpPr>
        <xdr:cNvPr id="4" name="Group 3"/>
        <xdr:cNvGrpSpPr/>
      </xdr:nvGrpSpPr>
      <xdr:grpSpPr>
        <a:xfrm>
          <a:off x="8270875" y="3429000"/>
          <a:ext cx="7285714" cy="7247919"/>
          <a:chOff x="8270875" y="3429000"/>
          <a:chExt cx="7285714" cy="7247919"/>
        </a:xfrm>
      </xdr:grpSpPr>
      <xdr:pic>
        <xdr:nvPicPr>
          <xdr:cNvPr id="2" name="Picture 1"/>
          <xdr:cNvPicPr>
            <a:picLocks noChangeAspect="1"/>
          </xdr:cNvPicPr>
        </xdr:nvPicPr>
        <xdr:blipFill>
          <a:blip xmlns:r="http://schemas.openxmlformats.org/officeDocument/2006/relationships" r:embed="rId1"/>
          <a:stretch>
            <a:fillRect/>
          </a:stretch>
        </xdr:blipFill>
        <xdr:spPr>
          <a:xfrm>
            <a:off x="8270875" y="3429000"/>
            <a:ext cx="7285714" cy="2428571"/>
          </a:xfrm>
          <a:prstGeom prst="rect">
            <a:avLst/>
          </a:prstGeom>
        </xdr:spPr>
      </xdr:pic>
      <xdr:pic>
        <xdr:nvPicPr>
          <xdr:cNvPr id="3" name="Picture 2"/>
          <xdr:cNvPicPr>
            <a:picLocks noChangeAspect="1"/>
          </xdr:cNvPicPr>
        </xdr:nvPicPr>
        <xdr:blipFill>
          <a:blip xmlns:r="http://schemas.openxmlformats.org/officeDocument/2006/relationships" r:embed="rId2"/>
          <a:stretch>
            <a:fillRect/>
          </a:stretch>
        </xdr:blipFill>
        <xdr:spPr>
          <a:xfrm>
            <a:off x="8278812" y="5857871"/>
            <a:ext cx="7190476" cy="481904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registrar.gwu.edu/buildings-rooms" TargetMode="External"/><Relationship Id="rId3" Type="http://schemas.openxmlformats.org/officeDocument/2006/relationships/hyperlink" Target="http://www.cee.seas.gwu.edu/" TargetMode="External"/><Relationship Id="rId7" Type="http://schemas.openxmlformats.org/officeDocument/2006/relationships/hyperlink" Target="http://my.gwu.edu/mod/pws/" TargetMode="External"/><Relationship Id="rId12" Type="http://schemas.openxmlformats.org/officeDocument/2006/relationships/drawing" Target="../drawings/drawing1.xml"/><Relationship Id="rId2" Type="http://schemas.openxmlformats.org/officeDocument/2006/relationships/hyperlink" Target="http://sustainability.gwu.edu/about" TargetMode="External"/><Relationship Id="rId1" Type="http://schemas.openxmlformats.org/officeDocument/2006/relationships/printerSettings" Target="../printerSettings/printerSettings1.bin"/><Relationship Id="rId6" Type="http://schemas.openxmlformats.org/officeDocument/2006/relationships/hyperlink" Target="http://www.seas.gwu.edu/policies-procedures-forms" TargetMode="External"/><Relationship Id="rId11" Type="http://schemas.openxmlformats.org/officeDocument/2006/relationships/printerSettings" Target="../printerSettings/printerSettings2.bin"/><Relationship Id="rId5" Type="http://schemas.openxmlformats.org/officeDocument/2006/relationships/hyperlink" Target="http://www.seas.gwu.edu/forms" TargetMode="External"/><Relationship Id="rId10" Type="http://schemas.openxmlformats.org/officeDocument/2006/relationships/hyperlink" Target="http://graduate.seas.gwu.edu/current-students" TargetMode="External"/><Relationship Id="rId4" Type="http://schemas.openxmlformats.org/officeDocument/2006/relationships/hyperlink" Target="http://www.seas.gwu.edu/" TargetMode="External"/><Relationship Id="rId9" Type="http://schemas.openxmlformats.org/officeDocument/2006/relationships/hyperlink" Target="http://registrar.gwu.edu/"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3" Type="http://schemas.openxmlformats.org/officeDocument/2006/relationships/hyperlink" Target="http://bulletin.gwu.edu/courses/ce/" TargetMode="External"/><Relationship Id="rId2" Type="http://schemas.openxmlformats.org/officeDocument/2006/relationships/hyperlink" Target="http://my.gwu.edu/mod/pws/courserenumbering.cfm" TargetMode="External"/><Relationship Id="rId1" Type="http://schemas.openxmlformats.org/officeDocument/2006/relationships/printerSettings" Target="../printerSettings/printerSettings17.bin"/><Relationship Id="rId4"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hyperlink" Target="http://bulletin.gwu.edu/university-regulations/" TargetMode="External"/><Relationship Id="rId2" Type="http://schemas.openxmlformats.org/officeDocument/2006/relationships/hyperlink" Target="http://www.gwu.edu/~bulletin/grad/eap.html" TargetMode="External"/><Relationship Id="rId1" Type="http://schemas.openxmlformats.org/officeDocument/2006/relationships/printerSettings" Target="../printerSettings/printerSettings25.bin"/><Relationship Id="rId5" Type="http://schemas.openxmlformats.org/officeDocument/2006/relationships/drawing" Target="../drawings/drawing4.xml"/><Relationship Id="rId4"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8.bin"/><Relationship Id="rId3" Type="http://schemas.openxmlformats.org/officeDocument/2006/relationships/hyperlink" Target="http://www.cee.seas.gwu.edu/graduate-certificate-programs" TargetMode="External"/><Relationship Id="rId7" Type="http://schemas.openxmlformats.org/officeDocument/2006/relationships/hyperlink" Target="http://www.cee.seas.gwu.edu/node/129" TargetMode="External"/><Relationship Id="rId2" Type="http://schemas.openxmlformats.org/officeDocument/2006/relationships/hyperlink" Target="http://www.gwu.edu/~bulletin/grad/seas.html" TargetMode="External"/><Relationship Id="rId1" Type="http://schemas.openxmlformats.org/officeDocument/2006/relationships/printerSettings" Target="../printerSettings/printerSettings27.bin"/><Relationship Id="rId6" Type="http://schemas.openxmlformats.org/officeDocument/2006/relationships/hyperlink" Target="http://www.cee.seas.gwu.edu/node/128" TargetMode="External"/><Relationship Id="rId5" Type="http://schemas.openxmlformats.org/officeDocument/2006/relationships/hyperlink" Target="http://www.cee.seas.gwu.edu/node/127" TargetMode="External"/><Relationship Id="rId4" Type="http://schemas.openxmlformats.org/officeDocument/2006/relationships/hyperlink" Target="http://www.cee.seas.gwu.edu/node/126"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hyperlink" Target="https://sustainability.gwu.edu/sustainability-minor-1" TargetMode="External"/><Relationship Id="rId1" Type="http://schemas.openxmlformats.org/officeDocument/2006/relationships/hyperlink" Target="http://bulletin.gwu.edu/interdisciplinary-special-programs/sustainability/minor/"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J1:R30"/>
  <sheetViews>
    <sheetView showGridLines="0" tabSelected="1" zoomScale="80" zoomScaleNormal="80" zoomScaleSheetLayoutView="120" workbookViewId="0">
      <selection activeCell="S15" sqref="S15"/>
    </sheetView>
  </sheetViews>
  <sheetFormatPr defaultColWidth="9.109375" defaultRowHeight="14.4" x14ac:dyDescent="0.3"/>
  <cols>
    <col min="1" max="12" width="9.109375" style="128"/>
    <col min="13" max="13" width="3.5546875" style="128" customWidth="1"/>
    <col min="14" max="14" width="9.109375" style="128"/>
    <col min="15" max="15" width="17.6640625" style="128" customWidth="1"/>
    <col min="16" max="16" width="19.5546875" style="128" customWidth="1"/>
    <col min="17" max="17" width="9.109375" style="128"/>
    <col min="18" max="18" width="0.6640625" style="128" customWidth="1"/>
    <col min="19" max="16384" width="9.109375" style="128"/>
  </cols>
  <sheetData>
    <row r="1" spans="10:18" ht="15" thickBot="1" x14ac:dyDescent="0.35"/>
    <row r="2" spans="10:18" x14ac:dyDescent="0.3">
      <c r="J2" s="237"/>
      <c r="K2" s="238"/>
      <c r="L2" s="238"/>
      <c r="M2" s="238"/>
      <c r="N2" s="238"/>
      <c r="O2" s="238"/>
      <c r="P2" s="238"/>
      <c r="Q2" s="238"/>
      <c r="R2" s="239"/>
    </row>
    <row r="3" spans="10:18" x14ac:dyDescent="0.3">
      <c r="J3" s="240"/>
      <c r="K3" s="241"/>
      <c r="L3" s="241"/>
      <c r="M3" s="241"/>
      <c r="N3" s="241"/>
      <c r="O3" s="241"/>
      <c r="P3" s="241"/>
      <c r="Q3" s="241"/>
      <c r="R3" s="242"/>
    </row>
    <row r="4" spans="10:18" x14ac:dyDescent="0.3">
      <c r="J4" s="240"/>
      <c r="K4" s="241"/>
      <c r="L4" s="241"/>
      <c r="M4" s="241"/>
      <c r="N4" s="241"/>
      <c r="O4" s="241"/>
      <c r="P4" s="241"/>
      <c r="Q4" s="241"/>
      <c r="R4" s="242"/>
    </row>
    <row r="5" spans="10:18" x14ac:dyDescent="0.3">
      <c r="J5" s="240"/>
      <c r="K5" s="241"/>
      <c r="L5" s="241"/>
      <c r="M5" s="241"/>
      <c r="N5" s="241"/>
      <c r="O5" s="241"/>
      <c r="P5" s="241"/>
      <c r="Q5" s="241"/>
      <c r="R5" s="242"/>
    </row>
    <row r="6" spans="10:18" x14ac:dyDescent="0.3">
      <c r="J6" s="240"/>
      <c r="K6" s="241"/>
      <c r="L6" s="241"/>
      <c r="M6" s="241"/>
      <c r="N6" s="241"/>
      <c r="O6" s="241"/>
      <c r="P6" s="241"/>
      <c r="Q6" s="241"/>
      <c r="R6" s="242"/>
    </row>
    <row r="7" spans="10:18" x14ac:dyDescent="0.3">
      <c r="J7" s="240"/>
      <c r="K7" s="241"/>
      <c r="L7" s="241"/>
      <c r="M7" s="241"/>
      <c r="N7" s="241"/>
      <c r="O7" s="241"/>
      <c r="P7" s="241"/>
      <c r="Q7" s="241"/>
      <c r="R7" s="242"/>
    </row>
    <row r="8" spans="10:18" x14ac:dyDescent="0.3">
      <c r="J8" s="240"/>
      <c r="K8" s="241"/>
      <c r="L8" s="241"/>
      <c r="M8" s="241"/>
      <c r="N8" s="241"/>
      <c r="O8" s="241"/>
      <c r="P8" s="241"/>
      <c r="Q8" s="241"/>
      <c r="R8" s="242"/>
    </row>
    <row r="9" spans="10:18" x14ac:dyDescent="0.3">
      <c r="J9" s="240"/>
      <c r="K9" s="241"/>
      <c r="L9" s="241"/>
      <c r="M9" s="241"/>
      <c r="N9" s="241"/>
      <c r="O9" s="241"/>
      <c r="P9" s="241"/>
      <c r="Q9" s="241"/>
      <c r="R9" s="242"/>
    </row>
    <row r="10" spans="10:18" x14ac:dyDescent="0.3">
      <c r="J10" s="240"/>
      <c r="K10" s="241"/>
      <c r="L10" s="241"/>
      <c r="M10" s="241"/>
      <c r="N10" s="241"/>
      <c r="O10" s="241"/>
      <c r="P10" s="241"/>
      <c r="Q10" s="241"/>
      <c r="R10" s="242"/>
    </row>
    <row r="11" spans="10:18" ht="15" thickBot="1" x14ac:dyDescent="0.35">
      <c r="J11" s="240"/>
      <c r="K11" s="241"/>
      <c r="L11" s="241"/>
      <c r="M11" s="241"/>
      <c r="N11" s="241"/>
      <c r="O11" s="241"/>
      <c r="P11" s="241"/>
      <c r="Q11" s="241"/>
      <c r="R11" s="242"/>
    </row>
    <row r="12" spans="10:18" ht="42.75" customHeight="1" thickBot="1" x14ac:dyDescent="0.35">
      <c r="J12" s="274" t="s">
        <v>820</v>
      </c>
      <c r="K12" s="275"/>
      <c r="L12" s="275"/>
      <c r="M12" s="276"/>
      <c r="N12" s="243" t="s">
        <v>483</v>
      </c>
      <c r="O12" s="244">
        <v>2018</v>
      </c>
      <c r="P12" s="261">
        <f>O12+1</f>
        <v>2019</v>
      </c>
      <c r="Q12" s="277"/>
      <c r="R12" s="278"/>
    </row>
    <row r="13" spans="10:18" ht="15" thickBot="1" x14ac:dyDescent="0.35">
      <c r="J13" s="240"/>
      <c r="K13" s="241"/>
      <c r="L13" s="241"/>
      <c r="M13" s="241"/>
      <c r="N13" s="241"/>
      <c r="O13" s="241"/>
      <c r="P13" s="241"/>
      <c r="Q13" s="241"/>
      <c r="R13" s="242"/>
    </row>
    <row r="14" spans="10:18" ht="15" customHeight="1" x14ac:dyDescent="0.3">
      <c r="J14" s="294" t="s">
        <v>544</v>
      </c>
      <c r="K14" s="285" t="s">
        <v>560</v>
      </c>
      <c r="L14" s="286"/>
      <c r="M14" s="286"/>
      <c r="N14" s="286"/>
      <c r="O14" s="286"/>
      <c r="P14" s="286"/>
      <c r="Q14" s="286"/>
      <c r="R14" s="287"/>
    </row>
    <row r="15" spans="10:18" ht="28.5" customHeight="1" x14ac:dyDescent="0.3">
      <c r="J15" s="295"/>
      <c r="K15" s="288" t="s">
        <v>628</v>
      </c>
      <c r="L15" s="289"/>
      <c r="M15" s="289"/>
      <c r="N15" s="289"/>
      <c r="O15" s="289"/>
      <c r="P15" s="289"/>
      <c r="Q15" s="289"/>
      <c r="R15" s="290"/>
    </row>
    <row r="16" spans="10:18" ht="32.4" customHeight="1" x14ac:dyDescent="0.3">
      <c r="J16" s="295"/>
      <c r="K16" s="288" t="s">
        <v>822</v>
      </c>
      <c r="L16" s="289"/>
      <c r="M16" s="289"/>
      <c r="N16" s="289"/>
      <c r="O16" s="289"/>
      <c r="P16" s="289"/>
      <c r="Q16" s="289"/>
      <c r="R16" s="290"/>
    </row>
    <row r="17" spans="10:18" ht="15" customHeight="1" thickBot="1" x14ac:dyDescent="0.35">
      <c r="J17" s="296"/>
      <c r="K17" s="291" t="s">
        <v>823</v>
      </c>
      <c r="L17" s="292"/>
      <c r="M17" s="292"/>
      <c r="N17" s="292"/>
      <c r="O17" s="292"/>
      <c r="P17" s="292"/>
      <c r="Q17" s="292"/>
      <c r="R17" s="293"/>
    </row>
    <row r="18" spans="10:18" ht="15" thickBot="1" x14ac:dyDescent="0.35">
      <c r="J18" s="240"/>
      <c r="K18" s="241"/>
      <c r="L18" s="241"/>
      <c r="M18" s="241"/>
      <c r="N18" s="241"/>
      <c r="O18" s="241"/>
      <c r="P18" s="241"/>
      <c r="Q18" s="241"/>
      <c r="R18" s="242"/>
    </row>
    <row r="19" spans="10:18" ht="15" thickBot="1" x14ac:dyDescent="0.35">
      <c r="J19" s="279" t="s">
        <v>548</v>
      </c>
      <c r="K19" s="280"/>
      <c r="L19" s="281"/>
      <c r="M19" s="282" t="s">
        <v>882</v>
      </c>
      <c r="N19" s="283"/>
      <c r="O19" s="283"/>
      <c r="P19" s="283"/>
      <c r="Q19" s="283"/>
      <c r="R19" s="284"/>
    </row>
    <row r="20" spans="10:18" ht="15" thickBot="1" x14ac:dyDescent="0.35">
      <c r="J20" s="240"/>
      <c r="K20" s="241"/>
      <c r="L20" s="241"/>
      <c r="M20" s="241"/>
      <c r="N20" s="241"/>
      <c r="O20" s="241"/>
      <c r="P20" s="241"/>
      <c r="Q20" s="241"/>
      <c r="R20" s="242"/>
    </row>
    <row r="21" spans="10:18" x14ac:dyDescent="0.3">
      <c r="J21" s="297" t="s">
        <v>611</v>
      </c>
      <c r="K21" s="298"/>
      <c r="L21" s="298"/>
      <c r="M21" s="298"/>
      <c r="N21" s="298"/>
      <c r="O21" s="298"/>
      <c r="P21" s="298"/>
      <c r="Q21" s="298"/>
      <c r="R21" s="299"/>
    </row>
    <row r="22" spans="10:18" x14ac:dyDescent="0.3">
      <c r="J22" s="268" t="s">
        <v>613</v>
      </c>
      <c r="K22" s="269"/>
      <c r="L22" s="269"/>
      <c r="M22" s="270"/>
      <c r="N22" s="271" t="s">
        <v>614</v>
      </c>
      <c r="O22" s="272"/>
      <c r="P22" s="272"/>
      <c r="Q22" s="272"/>
      <c r="R22" s="273"/>
    </row>
    <row r="23" spans="10:18" x14ac:dyDescent="0.3">
      <c r="J23" s="268" t="s">
        <v>615</v>
      </c>
      <c r="K23" s="269"/>
      <c r="L23" s="269"/>
      <c r="M23" s="270"/>
      <c r="N23" s="271" t="s">
        <v>616</v>
      </c>
      <c r="O23" s="272"/>
      <c r="P23" s="272"/>
      <c r="Q23" s="272"/>
      <c r="R23" s="273"/>
    </row>
    <row r="24" spans="10:18" x14ac:dyDescent="0.3">
      <c r="J24" s="268" t="s">
        <v>617</v>
      </c>
      <c r="K24" s="269"/>
      <c r="L24" s="269"/>
      <c r="M24" s="270"/>
      <c r="N24" s="271" t="s">
        <v>618</v>
      </c>
      <c r="O24" s="272"/>
      <c r="P24" s="272"/>
      <c r="Q24" s="272"/>
      <c r="R24" s="273"/>
    </row>
    <row r="25" spans="10:18" x14ac:dyDescent="0.3">
      <c r="J25" s="268" t="s">
        <v>620</v>
      </c>
      <c r="K25" s="269"/>
      <c r="L25" s="269"/>
      <c r="M25" s="270"/>
      <c r="N25" s="271" t="s">
        <v>619</v>
      </c>
      <c r="O25" s="272"/>
      <c r="P25" s="272"/>
      <c r="Q25" s="272"/>
      <c r="R25" s="273"/>
    </row>
    <row r="26" spans="10:18" x14ac:dyDescent="0.3">
      <c r="J26" s="268" t="s">
        <v>881</v>
      </c>
      <c r="K26" s="269"/>
      <c r="L26" s="269"/>
      <c r="M26" s="270"/>
      <c r="N26" s="271" t="s">
        <v>880</v>
      </c>
      <c r="O26" s="272"/>
      <c r="P26" s="272"/>
      <c r="Q26" s="272"/>
      <c r="R26" s="273"/>
    </row>
    <row r="27" spans="10:18" x14ac:dyDescent="0.3">
      <c r="J27" s="268" t="s">
        <v>612</v>
      </c>
      <c r="K27" s="269"/>
      <c r="L27" s="269"/>
      <c r="M27" s="270"/>
      <c r="N27" s="271" t="s">
        <v>609</v>
      </c>
      <c r="O27" s="272"/>
      <c r="P27" s="272"/>
      <c r="Q27" s="272"/>
      <c r="R27" s="273"/>
    </row>
    <row r="28" spans="10:18" x14ac:dyDescent="0.3">
      <c r="J28" s="268" t="s">
        <v>623</v>
      </c>
      <c r="K28" s="269"/>
      <c r="L28" s="269"/>
      <c r="M28" s="270"/>
      <c r="N28" s="271" t="s">
        <v>624</v>
      </c>
      <c r="O28" s="272"/>
      <c r="P28" s="272"/>
      <c r="Q28" s="272"/>
      <c r="R28" s="273"/>
    </row>
    <row r="29" spans="10:18" x14ac:dyDescent="0.3">
      <c r="J29" s="268" t="s">
        <v>625</v>
      </c>
      <c r="K29" s="269"/>
      <c r="L29" s="269"/>
      <c r="M29" s="270"/>
      <c r="N29" s="271" t="s">
        <v>626</v>
      </c>
      <c r="O29" s="272"/>
      <c r="P29" s="272"/>
      <c r="Q29" s="272"/>
      <c r="R29" s="273"/>
    </row>
    <row r="30" spans="10:18" ht="15" thickBot="1" x14ac:dyDescent="0.35">
      <c r="J30" s="262" t="s">
        <v>627</v>
      </c>
      <c r="K30" s="263"/>
      <c r="L30" s="263"/>
      <c r="M30" s="264"/>
      <c r="N30" s="265" t="s">
        <v>821</v>
      </c>
      <c r="O30" s="266"/>
      <c r="P30" s="266"/>
      <c r="Q30" s="266"/>
      <c r="R30" s="267"/>
    </row>
  </sheetData>
  <sheetProtection algorithmName="SHA-512" hashValue="ndVKFtQSlApAbsjApAU+4XEAyfQ2bsDfhDfdjg/yFCLvjKzogOirLIzDCevCTo+P7P7Xfl0pGILRAykcNq+TQw==" saltValue="d9lwk27NFKpshi8czM0b2w==" spinCount="100000" sheet="1" objects="1" scenarios="1"/>
  <customSheetViews>
    <customSheetView guid="{01C77170-9B80-4B41-93A1-200096C3CB54}" showPageBreaks="1" showGridLines="0" printArea="1" view="pageLayout" topLeftCell="A2">
      <selection activeCell="A20" sqref="A20:I20"/>
      <pageMargins left="0.7" right="0.7" top="0.75" bottom="0.75" header="0.3" footer="0.3"/>
      <pageSetup orientation="portrait" r:id="rId1"/>
    </customSheetView>
  </customSheetViews>
  <mergeCells count="28">
    <mergeCell ref="J27:M27"/>
    <mergeCell ref="N27:R27"/>
    <mergeCell ref="J21:R21"/>
    <mergeCell ref="J22:M22"/>
    <mergeCell ref="N22:R22"/>
    <mergeCell ref="J23:M23"/>
    <mergeCell ref="N23:R23"/>
    <mergeCell ref="J26:M26"/>
    <mergeCell ref="N26:R26"/>
    <mergeCell ref="J12:M12"/>
    <mergeCell ref="Q12:R12"/>
    <mergeCell ref="J24:M24"/>
    <mergeCell ref="N24:R24"/>
    <mergeCell ref="J25:M25"/>
    <mergeCell ref="N25:R25"/>
    <mergeCell ref="J19:L19"/>
    <mergeCell ref="M19:R19"/>
    <mergeCell ref="K14:R14"/>
    <mergeCell ref="K15:R15"/>
    <mergeCell ref="K16:R16"/>
    <mergeCell ref="K17:R17"/>
    <mergeCell ref="J14:J17"/>
    <mergeCell ref="J30:M30"/>
    <mergeCell ref="N30:R30"/>
    <mergeCell ref="J28:M28"/>
    <mergeCell ref="N28:R28"/>
    <mergeCell ref="J29:M29"/>
    <mergeCell ref="N29:R29"/>
  </mergeCells>
  <hyperlinks>
    <hyperlink ref="N27" r:id="rId2"/>
    <hyperlink ref="N22" r:id="rId3"/>
    <hyperlink ref="N23" r:id="rId4"/>
    <hyperlink ref="N24" r:id="rId5"/>
    <hyperlink ref="N25" r:id="rId6"/>
    <hyperlink ref="N28" r:id="rId7"/>
    <hyperlink ref="N29" r:id="rId8"/>
    <hyperlink ref="N30" r:id="rId9"/>
    <hyperlink ref="N26" r:id="rId10"/>
  </hyperlinks>
  <pageMargins left="0.7" right="0.7" top="0.75" bottom="0.75" header="0.3" footer="0.3"/>
  <pageSetup orientation="portrait" r:id="rId11"/>
  <drawing r:id="rId1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W109"/>
  <sheetViews>
    <sheetView showGridLines="0" zoomScaleNormal="100" workbookViewId="0">
      <pane ySplit="9" topLeftCell="A10" activePane="bottomLeft" state="frozen"/>
      <selection pane="bottomLeft" activeCell="A64" sqref="A64:A99"/>
    </sheetView>
  </sheetViews>
  <sheetFormatPr defaultColWidth="9.109375" defaultRowHeight="15.6" x14ac:dyDescent="0.3"/>
  <cols>
    <col min="1" max="1" width="9.109375" style="27"/>
    <col min="2" max="2" width="4.6640625" style="27" customWidth="1"/>
    <col min="3" max="3" width="21.88671875" style="27" customWidth="1"/>
    <col min="4" max="4" width="9.109375" style="27" customWidth="1"/>
    <col min="5" max="5" width="44.33203125" style="27" customWidth="1"/>
    <col min="6" max="6" width="8.33203125" style="27" customWidth="1"/>
    <col min="7" max="7" width="10.5546875" style="27" customWidth="1"/>
    <col min="8" max="8" width="67.33203125" style="27" customWidth="1"/>
    <col min="9" max="9" width="8.5546875" style="27" customWidth="1"/>
    <col min="10" max="10" width="12.5546875" style="27" customWidth="1"/>
    <col min="11" max="11" width="14.109375" style="6" customWidth="1"/>
    <col min="12" max="12" width="67.33203125" style="216" customWidth="1"/>
    <col min="13" max="13" width="8" style="6" customWidth="1"/>
    <col min="14" max="14" width="6.88671875" style="6" customWidth="1"/>
    <col min="15" max="15" width="6.44140625" style="6" customWidth="1"/>
    <col min="16" max="16" width="7.6640625" style="6" customWidth="1"/>
    <col min="17" max="23" width="9.109375" style="6"/>
    <col min="24" max="16384" width="9.109375" style="27"/>
  </cols>
  <sheetData>
    <row r="1" spans="1:23" s="218" customFormat="1" x14ac:dyDescent="0.3">
      <c r="A1" s="236"/>
      <c r="B1" s="332" t="s">
        <v>0</v>
      </c>
      <c r="C1" s="332"/>
      <c r="D1" s="332"/>
      <c r="E1" s="332"/>
      <c r="F1" s="332"/>
      <c r="G1" s="332"/>
      <c r="H1" s="332"/>
      <c r="I1" s="332"/>
      <c r="J1" s="332"/>
      <c r="K1" s="332"/>
      <c r="L1" s="209"/>
      <c r="M1" s="71"/>
      <c r="N1" s="71"/>
      <c r="O1" s="71"/>
      <c r="P1" s="71"/>
      <c r="Q1" s="71"/>
      <c r="R1" s="71"/>
      <c r="S1" s="71"/>
      <c r="T1" s="71"/>
      <c r="U1" s="71"/>
      <c r="V1" s="71"/>
      <c r="W1" s="71"/>
    </row>
    <row r="2" spans="1:23" s="218" customFormat="1" x14ac:dyDescent="0.3">
      <c r="A2" s="236"/>
      <c r="B2" s="332" t="s">
        <v>1</v>
      </c>
      <c r="C2" s="332"/>
      <c r="D2" s="332"/>
      <c r="E2" s="332"/>
      <c r="F2" s="332"/>
      <c r="G2" s="332"/>
      <c r="H2" s="332"/>
      <c r="I2" s="332"/>
      <c r="J2" s="332"/>
      <c r="K2" s="332"/>
      <c r="L2" s="209"/>
      <c r="M2" s="71"/>
      <c r="N2" s="71"/>
      <c r="O2" s="71"/>
      <c r="P2" s="71"/>
      <c r="Q2" s="71"/>
      <c r="R2" s="71"/>
      <c r="S2" s="71"/>
      <c r="T2" s="71"/>
      <c r="U2" s="71"/>
      <c r="V2" s="71"/>
      <c r="W2" s="71"/>
    </row>
    <row r="3" spans="1:23" s="218" customFormat="1" ht="16.2" thickBot="1" x14ac:dyDescent="0.35">
      <c r="A3" s="236"/>
      <c r="B3" s="332" t="s">
        <v>2</v>
      </c>
      <c r="C3" s="332"/>
      <c r="D3" s="332"/>
      <c r="E3" s="332"/>
      <c r="F3" s="332"/>
      <c r="G3" s="332"/>
      <c r="H3" s="332"/>
      <c r="I3" s="332"/>
      <c r="J3" s="332"/>
      <c r="K3" s="332"/>
      <c r="L3" s="209"/>
      <c r="M3" s="71"/>
      <c r="N3" s="71"/>
      <c r="O3" s="71"/>
      <c r="P3" s="71"/>
      <c r="Q3" s="71"/>
      <c r="R3" s="71"/>
      <c r="S3" s="71"/>
      <c r="T3" s="71"/>
      <c r="U3" s="71"/>
      <c r="V3" s="71"/>
      <c r="W3" s="71"/>
    </row>
    <row r="4" spans="1:23" ht="17.25" customHeight="1" x14ac:dyDescent="0.3">
      <c r="C4" s="326" t="s">
        <v>389</v>
      </c>
      <c r="D4" s="327"/>
      <c r="E4" s="206">
        <f>NOTES!O12</f>
        <v>2018</v>
      </c>
      <c r="F4" s="328">
        <f>E4+1</f>
        <v>2019</v>
      </c>
      <c r="G4" s="329"/>
      <c r="H4" s="206" t="s">
        <v>396</v>
      </c>
      <c r="I4" s="206">
        <f>E4+3</f>
        <v>2021</v>
      </c>
      <c r="J4" s="213">
        <f>F4+3</f>
        <v>2022</v>
      </c>
      <c r="K4" s="18" t="s">
        <v>427</v>
      </c>
      <c r="L4" s="182"/>
    </row>
    <row r="5" spans="1:23" s="5" customFormat="1" ht="16.5" customHeight="1" thickBot="1" x14ac:dyDescent="0.35">
      <c r="C5" s="313" t="s">
        <v>492</v>
      </c>
      <c r="D5" s="314"/>
      <c r="E5" s="314"/>
      <c r="F5" s="314"/>
      <c r="G5" s="314"/>
      <c r="H5" s="201" t="s">
        <v>425</v>
      </c>
      <c r="I5" s="330">
        <f>F10+F19+F28+F37+F46+F55+F64+F73+F82+F91</f>
        <v>160</v>
      </c>
      <c r="J5" s="331"/>
      <c r="K5" s="19">
        <f>O9</f>
        <v>0</v>
      </c>
      <c r="L5" s="183"/>
      <c r="M5" s="214"/>
      <c r="P5" s="6"/>
    </row>
    <row r="6" spans="1:23" s="71" customFormat="1" ht="15.75" customHeight="1" x14ac:dyDescent="0.3">
      <c r="C6" s="305" t="s">
        <v>400</v>
      </c>
      <c r="D6" s="306"/>
      <c r="E6" s="309"/>
      <c r="F6" s="309"/>
      <c r="G6" s="309"/>
      <c r="H6" s="199" t="s">
        <v>398</v>
      </c>
      <c r="I6" s="309"/>
      <c r="J6" s="311"/>
      <c r="K6" s="18" t="s">
        <v>426</v>
      </c>
      <c r="L6" s="182"/>
      <c r="N6" s="6"/>
      <c r="O6" s="6"/>
      <c r="P6" s="6"/>
    </row>
    <row r="7" spans="1:23" s="71" customFormat="1" ht="16.5" customHeight="1" thickBot="1" x14ac:dyDescent="0.35">
      <c r="C7" s="307" t="s">
        <v>401</v>
      </c>
      <c r="D7" s="308"/>
      <c r="E7" s="310"/>
      <c r="F7" s="310"/>
      <c r="G7" s="310"/>
      <c r="H7" s="200" t="s">
        <v>399</v>
      </c>
      <c r="I7" s="310"/>
      <c r="J7" s="312"/>
      <c r="K7" s="20">
        <f>IF(O9=0,0,ROUND(N9/O9,2))</f>
        <v>0</v>
      </c>
      <c r="L7" s="183"/>
      <c r="M7" s="220"/>
      <c r="N7" s="6"/>
      <c r="O7" s="6"/>
      <c r="P7" s="6"/>
    </row>
    <row r="8" spans="1:23" s="71" customFormat="1" ht="16.2" thickBot="1" x14ac:dyDescent="0.35">
      <c r="D8" s="5"/>
      <c r="F8" s="5"/>
      <c r="G8" s="5"/>
      <c r="H8" s="5"/>
      <c r="I8" s="5"/>
      <c r="J8" s="5"/>
      <c r="K8" s="5"/>
      <c r="L8" s="183"/>
      <c r="N8" s="6"/>
      <c r="O8" s="6"/>
      <c r="P8" s="6"/>
    </row>
    <row r="9" spans="1:23" s="5" customFormat="1" ht="32.25" customHeight="1" thickBot="1" x14ac:dyDescent="0.35">
      <c r="C9" s="13" t="s">
        <v>365</v>
      </c>
      <c r="D9" s="14" t="s">
        <v>397</v>
      </c>
      <c r="E9" s="14" t="s">
        <v>15</v>
      </c>
      <c r="F9" s="14" t="s">
        <v>16</v>
      </c>
      <c r="G9" s="14" t="s">
        <v>17</v>
      </c>
      <c r="H9" s="14" t="s">
        <v>18</v>
      </c>
      <c r="I9" s="14" t="s">
        <v>5</v>
      </c>
      <c r="J9" s="154" t="s">
        <v>6</v>
      </c>
      <c r="K9" s="23" t="s">
        <v>407</v>
      </c>
      <c r="L9" s="324" t="s">
        <v>813</v>
      </c>
      <c r="N9" s="17">
        <f>N10+N19+N28+N37+N46+N55+N64+N73+N82+N91</f>
        <v>0</v>
      </c>
      <c r="O9" s="17">
        <f>O10+O19+O28+O37+O46+O55+O64+O73+O82+O91</f>
        <v>0</v>
      </c>
    </row>
    <row r="10" spans="1:23" s="71" customFormat="1" ht="16.2" thickBot="1" x14ac:dyDescent="0.35">
      <c r="A10" s="321" t="s">
        <v>864</v>
      </c>
      <c r="B10" s="155"/>
      <c r="C10" s="156" t="s">
        <v>17</v>
      </c>
      <c r="D10" s="156">
        <v>1</v>
      </c>
      <c r="E10" s="156" t="s">
        <v>388</v>
      </c>
      <c r="F10" s="156">
        <f>SUM(F11:F18)</f>
        <v>16</v>
      </c>
      <c r="G10" s="77" t="s">
        <v>3</v>
      </c>
      <c r="H10" s="77">
        <f>E4</f>
        <v>2018</v>
      </c>
      <c r="I10" s="21"/>
      <c r="J10" s="22"/>
      <c r="K10" s="24">
        <f>IF(O10=0,0,ROUND(N10/O10,2))</f>
        <v>0</v>
      </c>
      <c r="L10" s="325"/>
      <c r="N10" s="15">
        <f>SUM(N11:N18)</f>
        <v>0</v>
      </c>
      <c r="O10" s="16">
        <f>SUM(O11:O18)</f>
        <v>0</v>
      </c>
      <c r="P10" s="214"/>
    </row>
    <row r="11" spans="1:23" s="71" customFormat="1" x14ac:dyDescent="0.3">
      <c r="A11" s="322"/>
      <c r="B11" s="157">
        <v>1</v>
      </c>
      <c r="C11" s="75" t="s">
        <v>265</v>
      </c>
      <c r="D11" s="75" t="str">
        <f>IF(C11=0,"",LOOKUP($C11,'Course List'!$C$7:$C$1029,'Course List'!D$7:D$1029))</f>
        <v>  001</v>
      </c>
      <c r="E11" s="75" t="str">
        <f>IF(C11=0,"",LOOKUP($C11,'Course List'!$C$7:$C$1029,'Course List'!E$7:E$1029))</f>
        <v> Intro:Civil &amp; Environmentl Eng</v>
      </c>
      <c r="F11" s="75">
        <f>IF(C11=0,"",LOOKUP($C11,'Course List'!$C$7:$C$1029,'Course List'!F$7:F$1029))</f>
        <v>1</v>
      </c>
      <c r="G11" s="75" t="str">
        <f>IF(C11=0,"",LOOKUP($C11,'Course List'!$C$7:$C$1029,'Course List'!G$7:G$1029))</f>
        <v>F</v>
      </c>
      <c r="H11" s="75" t="str">
        <f>IF(C11=0,"",LOOKUP($C11,'Course List'!$C$7:$C$1029,'Course List'!H$7:H$1029))</f>
        <v>None</v>
      </c>
      <c r="I11" s="45"/>
      <c r="J11" s="72"/>
      <c r="K11" s="67" t="str">
        <f>IF(I11=0,"",LOOKUP(I11,'GPA Table'!$B$5:$B$16,'GPA Table'!$E$5:$E$16))</f>
        <v/>
      </c>
      <c r="L11" s="184"/>
      <c r="N11" s="6">
        <f>IF(F11=0,0,IF(I11=0,0,K11*F11))</f>
        <v>0</v>
      </c>
      <c r="O11" s="6">
        <f>IF(I11=0,0,F11)</f>
        <v>0</v>
      </c>
      <c r="P11" s="6"/>
    </row>
    <row r="12" spans="1:23" s="71" customFormat="1" x14ac:dyDescent="0.3">
      <c r="A12" s="322"/>
      <c r="B12" s="157">
        <f>B11+1</f>
        <v>2</v>
      </c>
      <c r="C12" s="158" t="s">
        <v>366</v>
      </c>
      <c r="D12" s="75">
        <f>IF(C12=0,"",LOOKUP($C12,'Course List'!$C$7:$C$1029,'Course List'!D$7:D$1029))</f>
        <v>11</v>
      </c>
      <c r="E12" s="75" t="str">
        <f>IF(C12=0,"",LOOKUP($C12,'Course List'!$C$7:$C$1029,'Course List'!E$7:E$1029))</f>
        <v>General Chemistry I</v>
      </c>
      <c r="F12" s="75">
        <f>IF(C12=0,"",LOOKUP($C12,'Course List'!$C$7:$C$1029,'Course List'!F$7:F$1029))</f>
        <v>4</v>
      </c>
      <c r="G12" s="75" t="str">
        <f>IF(C12=0,"",LOOKUP($C12,'Course List'!$C$7:$C$1029,'Course List'!G$7:G$1029))</f>
        <v>F &amp; S</v>
      </c>
      <c r="H12" s="75" t="str">
        <f>IF(C12=0,"",LOOKUP($C12,'Course List'!$C$7:$C$1029,'Course List'!H$7:H$1029))</f>
        <v>One year of high school algebra</v>
      </c>
      <c r="I12" s="45"/>
      <c r="J12" s="72"/>
      <c r="K12" s="68" t="str">
        <f>IF(I12=0,"",LOOKUP(I12,'GPA Table'!$B$5:$B$16,'GPA Table'!$E$5:$E$16))</f>
        <v/>
      </c>
      <c r="L12" s="185"/>
      <c r="N12" s="6">
        <f t="shared" ref="N12:N16" si="0">IF(F12=0,0,IF(I12=0,0,K12*F12))</f>
        <v>0</v>
      </c>
      <c r="O12" s="6">
        <f t="shared" ref="O12:O18" si="1">IF(I12=0,0,F12)</f>
        <v>0</v>
      </c>
      <c r="P12" s="6"/>
    </row>
    <row r="13" spans="1:23" s="71" customFormat="1" x14ac:dyDescent="0.3">
      <c r="A13" s="322"/>
      <c r="B13" s="157">
        <f t="shared" ref="B13:B18" si="2">B12+1</f>
        <v>3</v>
      </c>
      <c r="C13" s="75" t="s">
        <v>383</v>
      </c>
      <c r="D13" s="75" t="str">
        <f>IF(C13=0,"",LOOKUP($C13,'Course List'!$C$7:$C$1029,'Course List'!D$7:D$1029))</f>
        <v>---</v>
      </c>
      <c r="E13" s="75" t="str">
        <f>IF(C13=0,"",LOOKUP($C13,'Course List'!$C$7:$C$1029,'Course List'!E$7:E$1029))</f>
        <v>See the H/SS List</v>
      </c>
      <c r="F13" s="75">
        <f>IF(C13=0,"",LOOKUP($C13,'Course List'!$C$7:$C$1029,'Course List'!F$7:F$1029))</f>
        <v>3</v>
      </c>
      <c r="G13" s="75" t="str">
        <f>IF(C13=0,"",LOOKUP($C13,'Course List'!$C$7:$C$1029,'Course List'!G$7:G$1029))</f>
        <v>F &amp; S</v>
      </c>
      <c r="H13" s="75" t="str">
        <f>IF(C13=0,"",LOOKUP($C13,'Course List'!$C$7:$C$1029,'Course List'!H$7:H$1029))</f>
        <v xml:space="preserve"> ---</v>
      </c>
      <c r="I13" s="45"/>
      <c r="J13" s="72"/>
      <c r="K13" s="68" t="str">
        <f>IF(I13=0,"",LOOKUP(I13,'GPA Table'!$B$5:$B$16,'GPA Table'!$E$5:$E$16))</f>
        <v/>
      </c>
      <c r="L13" s="185"/>
      <c r="N13" s="6">
        <f t="shared" si="0"/>
        <v>0</v>
      </c>
      <c r="O13" s="6">
        <f t="shared" si="1"/>
        <v>0</v>
      </c>
      <c r="P13" s="6"/>
    </row>
    <row r="14" spans="1:23" s="71" customFormat="1" ht="37.950000000000003" customHeight="1" x14ac:dyDescent="0.3">
      <c r="A14" s="322"/>
      <c r="B14" s="157">
        <f t="shared" si="2"/>
        <v>4</v>
      </c>
      <c r="C14" s="75" t="s">
        <v>363</v>
      </c>
      <c r="D14" s="75">
        <f>IF(C14=0,"",LOOKUP($C14,'Course List'!$C$7:$C$1029,'Course List'!D$7:D$1029))</f>
        <v>31</v>
      </c>
      <c r="E14" s="75" t="str">
        <f>IF(C14=0,"",LOOKUP($C14,'Course List'!$C$7:$C$1029,'Course List'!E$7:E$1029))</f>
        <v>Single-Variable Calculus I </v>
      </c>
      <c r="F14" s="75">
        <f>IF(C14=0,"",LOOKUP($C14,'Course List'!$C$7:$C$1029,'Course List'!F$7:F$1029))</f>
        <v>3</v>
      </c>
      <c r="G14" s="75" t="str">
        <f>IF(C14=0,"",LOOKUP($C14,'Course List'!$C$7:$C$1029,'Course List'!G$7:G$1029))</f>
        <v>F &amp; S</v>
      </c>
      <c r="H14" s="75" t="str">
        <f>IF(C14=0,"",LOOKUP($C14,'Course List'!$C$7:$C$1029,'Course List'!H$7:H$1029))</f>
        <v>The placement examination or a score of 720 or above on the SAT II in mathematics</v>
      </c>
      <c r="I14" s="45"/>
      <c r="J14" s="72"/>
      <c r="K14" s="68" t="str">
        <f>IF(I14=0,"",LOOKUP(I14,'GPA Table'!$B$5:$B$16,'GPA Table'!$E$5:$E$16))</f>
        <v/>
      </c>
      <c r="L14" s="185"/>
      <c r="N14" s="6">
        <f t="shared" si="0"/>
        <v>0</v>
      </c>
      <c r="O14" s="6">
        <f t="shared" si="1"/>
        <v>0</v>
      </c>
      <c r="P14" s="6"/>
    </row>
    <row r="15" spans="1:23" s="71" customFormat="1" x14ac:dyDescent="0.3">
      <c r="A15" s="322"/>
      <c r="B15" s="157">
        <f t="shared" si="2"/>
        <v>5</v>
      </c>
      <c r="C15" s="75" t="s">
        <v>364</v>
      </c>
      <c r="D15" s="75" t="str">
        <f>IF(C15=0,"",LOOKUP($C15,'Course List'!$C$7:$C$1029,'Course List'!D$7:D$1029))</f>
        <v>  001</v>
      </c>
      <c r="E15" s="75" t="str">
        <f>IF(C15=0,"",LOOKUP($C15,'Course List'!$C$7:$C$1029,'Course List'!E$7:E$1029))</f>
        <v> Engineering Orientation</v>
      </c>
      <c r="F15" s="75">
        <f>IF(C15=0,"",LOOKUP($C15,'Course List'!$C$7:$C$1029,'Course List'!F$7:F$1029))</f>
        <v>1</v>
      </c>
      <c r="G15" s="75" t="str">
        <f>IF(C15=0,"",LOOKUP($C15,'Course List'!$C$7:$C$1029,'Course List'!G$7:G$1029))</f>
        <v>F</v>
      </c>
      <c r="H15" s="75" t="str">
        <f>IF(C15=0,"",LOOKUP($C15,'Course List'!$C$7:$C$1029,'Course List'!H$7:H$1029))</f>
        <v xml:space="preserve"> ---</v>
      </c>
      <c r="I15" s="45"/>
      <c r="J15" s="72"/>
      <c r="K15" s="68" t="str">
        <f>IF(I15=0,"",LOOKUP(I15,'GPA Table'!$B$5:$B$16,'GPA Table'!$E$5:$E$16))</f>
        <v/>
      </c>
      <c r="L15" s="185"/>
      <c r="N15" s="6">
        <f t="shared" si="0"/>
        <v>0</v>
      </c>
      <c r="O15" s="6">
        <f t="shared" si="1"/>
        <v>0</v>
      </c>
      <c r="P15" s="6"/>
    </row>
    <row r="16" spans="1:23" s="71" customFormat="1" x14ac:dyDescent="0.3">
      <c r="A16" s="322"/>
      <c r="B16" s="157">
        <f t="shared" si="2"/>
        <v>6</v>
      </c>
      <c r="C16" s="75" t="s">
        <v>264</v>
      </c>
      <c r="D16" s="75">
        <f>IF(C16=0,"",LOOKUP($C16,'Course List'!$C$7:$C$1029,'Course List'!D$7:D$1029))</f>
        <v>20</v>
      </c>
      <c r="E16" s="75" t="str">
        <f>IF(C16=0,"",LOOKUP($C16,'Course List'!$C$7:$C$1029,'Course List'!E$7:E$1029))</f>
        <v>University Writing </v>
      </c>
      <c r="F16" s="75">
        <f>IF(C16=0,"",LOOKUP($C16,'Course List'!$C$7:$C$1029,'Course List'!F$7:F$1029))</f>
        <v>4</v>
      </c>
      <c r="G16" s="75" t="str">
        <f>IF(C16=0,"",LOOKUP($C16,'Course List'!$C$7:$C$1029,'Course List'!G$7:G$1029))</f>
        <v>F &amp; S</v>
      </c>
      <c r="H16" s="75" t="str">
        <f>IF(C16=0,"",LOOKUP($C16,'Course List'!$C$7:$C$1029,'Course List'!H$7:H$1029))</f>
        <v xml:space="preserve"> ---</v>
      </c>
      <c r="I16" s="45"/>
      <c r="J16" s="72"/>
      <c r="K16" s="68" t="str">
        <f>IF(I16=0,"",LOOKUP(I16,'GPA Table'!$B$5:$B$16,'GPA Table'!$E$5:$E$16))</f>
        <v/>
      </c>
      <c r="L16" s="185"/>
      <c r="N16" s="6">
        <f t="shared" si="0"/>
        <v>0</v>
      </c>
      <c r="O16" s="6">
        <f t="shared" si="1"/>
        <v>0</v>
      </c>
      <c r="P16" s="6"/>
    </row>
    <row r="17" spans="1:16" s="71" customFormat="1" x14ac:dyDescent="0.3">
      <c r="A17" s="322"/>
      <c r="B17" s="157">
        <f t="shared" si="2"/>
        <v>7</v>
      </c>
      <c r="C17" s="45"/>
      <c r="D17" s="45" t="str">
        <f>IF(C17=0,"",LOOKUP($C17,'Course List'!$C$7:$C$1029,'Course List'!D$7:D$1029))</f>
        <v/>
      </c>
      <c r="E17" s="45" t="str">
        <f>IF(C17=0,"",LOOKUP($C17,'Course List'!$C$7:$C$1029,'Course List'!E$7:E$1029))</f>
        <v/>
      </c>
      <c r="F17" s="45" t="str">
        <f>IF(C17=0,"",LOOKUP($C17,'Course List'!$C$7:$C$1029,'Course List'!F$7:F$1029))</f>
        <v/>
      </c>
      <c r="G17" s="45" t="str">
        <f>IF(C17=0,"",LOOKUP($C17,'Course List'!$C$7:$C$1029,'Course List'!G$7:G$1029))</f>
        <v/>
      </c>
      <c r="H17" s="45" t="str">
        <f>IF(C17=0,"",LOOKUP($C17,'Course List'!$C$7:$C$1029,'Course List'!H$7:H$1029))</f>
        <v/>
      </c>
      <c r="I17" s="45"/>
      <c r="J17" s="72"/>
      <c r="K17" s="68" t="str">
        <f>IF(I17=0,"",LOOKUP(I17,'GPA Table'!$B$5:$B$16,'GPA Table'!$E$5:$E$16))</f>
        <v/>
      </c>
      <c r="L17" s="185"/>
      <c r="N17" s="6">
        <f>IF(F17=0,0,IF(I17=0,0,K17*F17))</f>
        <v>0</v>
      </c>
      <c r="O17" s="6">
        <f t="shared" si="1"/>
        <v>0</v>
      </c>
      <c r="P17" s="6"/>
    </row>
    <row r="18" spans="1:16" s="71" customFormat="1" ht="16.2" thickBot="1" x14ac:dyDescent="0.35">
      <c r="A18" s="322"/>
      <c r="B18" s="160">
        <f t="shared" si="2"/>
        <v>8</v>
      </c>
      <c r="C18" s="46"/>
      <c r="D18" s="46" t="str">
        <f>IF(C18=0,"",LOOKUP($C18,'Course List'!$C$7:$C$1029,'Course List'!D$7:D$1029))</f>
        <v/>
      </c>
      <c r="E18" s="46" t="str">
        <f>IF(C18=0,"",LOOKUP($C18,'Course List'!$C$7:$C$1029,'Course List'!E$7:E$1029))</f>
        <v/>
      </c>
      <c r="F18" s="45" t="str">
        <f>IF(C18=0,"",LOOKUP($C18,'Course List'!$C$7:$C$1029,'Course List'!F$7:F$1029))</f>
        <v/>
      </c>
      <c r="G18" s="46" t="str">
        <f>IF(C18=0,"",LOOKUP($C18,'Course List'!$C$7:$C$1029,'Course List'!G$7:G$1029))</f>
        <v/>
      </c>
      <c r="H18" s="46" t="str">
        <f>IF(C18=0,"",LOOKUP($C18,'Course List'!$C$7:$C$1029,'Course List'!H$7:H$1029))</f>
        <v/>
      </c>
      <c r="I18" s="46"/>
      <c r="J18" s="73"/>
      <c r="K18" s="69" t="str">
        <f>IF(I18=0,"",LOOKUP(I18,'GPA Table'!$B$5:$B$16,'GPA Table'!$E$5:$E$16))</f>
        <v/>
      </c>
      <c r="L18" s="185"/>
      <c r="N18" s="6">
        <f t="shared" ref="N18" si="3">IF(F18=0,0,IF(I18=0,0,K18*F18))</f>
        <v>0</v>
      </c>
      <c r="O18" s="6">
        <f t="shared" si="1"/>
        <v>0</v>
      </c>
      <c r="P18" s="6"/>
    </row>
    <row r="19" spans="1:16" s="71" customFormat="1" ht="16.2" thickBot="1" x14ac:dyDescent="0.35">
      <c r="A19" s="322"/>
      <c r="B19" s="155"/>
      <c r="C19" s="156" t="str">
        <f>C10</f>
        <v>Semester</v>
      </c>
      <c r="D19" s="156">
        <f>D10+1</f>
        <v>2</v>
      </c>
      <c r="E19" s="156" t="str">
        <f>E10</f>
        <v>Total Credit Hours</v>
      </c>
      <c r="F19" s="156">
        <f>SUM(F20:F27)</f>
        <v>16</v>
      </c>
      <c r="G19" s="77" t="s">
        <v>4</v>
      </c>
      <c r="H19" s="77">
        <f>H10+1</f>
        <v>2019</v>
      </c>
      <c r="I19" s="21"/>
      <c r="J19" s="22"/>
      <c r="K19" s="24">
        <f>IF(O19=0,0,ROUND(N19/O19,2))</f>
        <v>0</v>
      </c>
      <c r="L19" s="186"/>
      <c r="N19" s="15">
        <f>SUM(N20:N27)</f>
        <v>0</v>
      </c>
      <c r="O19" s="16">
        <f t="shared" ref="O19" si="4">SUM(O20:O27)</f>
        <v>0</v>
      </c>
      <c r="P19" s="214"/>
    </row>
    <row r="20" spans="1:16" s="71" customFormat="1" x14ac:dyDescent="0.3">
      <c r="A20" s="322"/>
      <c r="B20" s="157">
        <v>1</v>
      </c>
      <c r="C20" s="75" t="s">
        <v>558</v>
      </c>
      <c r="D20" s="75" t="str">
        <f>IF(C20=0,"",LOOKUP($C20,'Course List'!$C$7:$C$1029,'Course List'!D$7:D$1029))</f>
        <v>---</v>
      </c>
      <c r="E20" s="75" t="str">
        <f>IF(C20=0,"",LOOKUP($C20,'Course List'!$C$7:$C$1029,'Course List'!E$7:E$1029))</f>
        <v>Introduction to C Programming</v>
      </c>
      <c r="F20" s="75">
        <f>IF(C20=0,"",LOOKUP($C20,'Course List'!$C$7:$C$1029,'Course List'!F$7:F$1029))</f>
        <v>3</v>
      </c>
      <c r="G20" s="75" t="str">
        <f>IF(C20=0,"",LOOKUP($C20,'Course List'!$C$7:$C$1029,'Course List'!G$7:G$1029))</f>
        <v>S</v>
      </c>
      <c r="H20" s="75" t="str">
        <f>IF(C20=0,"",LOOKUP($C20,'Course List'!$C$7:$C$1029,'Course List'!H$7:H$1029))</f>
        <v>Prerequisite: Math 1220 (20) or Math 1231 (31)</v>
      </c>
      <c r="I20" s="45"/>
      <c r="J20" s="72"/>
      <c r="K20" s="67" t="str">
        <f>IF(I20=0,"",LOOKUP(I20,'GPA Table'!$B$5:$B$16,'GPA Table'!$E$5:$E$16))</f>
        <v/>
      </c>
      <c r="L20" s="184"/>
      <c r="N20" s="6">
        <f t="shared" ref="N20:N27" si="5">IF(F20=0,0,IF(I20=0,0,K20*F20))</f>
        <v>0</v>
      </c>
      <c r="O20" s="6">
        <f t="shared" ref="O20:O27" si="6">IF(I20=0,0,F20)</f>
        <v>0</v>
      </c>
      <c r="P20" s="6"/>
    </row>
    <row r="21" spans="1:16" s="71" customFormat="1" x14ac:dyDescent="0.3">
      <c r="A21" s="322"/>
      <c r="B21" s="157">
        <f>B20+1</f>
        <v>2</v>
      </c>
      <c r="C21" s="158" t="s">
        <v>385</v>
      </c>
      <c r="D21" s="75" t="str">
        <f>IF(C21=0,"",LOOKUP($C21,'Course List'!$C$7:$C$1029,'Course List'!D$7:D$1029))</f>
        <v>---</v>
      </c>
      <c r="E21" s="75" t="str">
        <f>IF(C21=0,"",LOOKUP($C21,'Course List'!$C$7:$C$1029,'Course List'!E$7:E$1029))</f>
        <v>See the H/SS List</v>
      </c>
      <c r="F21" s="75">
        <f>IF(C21=0,"",LOOKUP($C21,'Course List'!$C$7:$C$1029,'Course List'!F$7:F$1029))</f>
        <v>3</v>
      </c>
      <c r="G21" s="75" t="str">
        <f>IF(C21=0,"",LOOKUP($C21,'Course List'!$C$7:$C$1029,'Course List'!G$7:G$1029))</f>
        <v>F &amp; S</v>
      </c>
      <c r="H21" s="75" t="str">
        <f>IF(C21=0,"",LOOKUP($C21,'Course List'!$C$7:$C$1029,'Course List'!H$7:H$1029))</f>
        <v xml:space="preserve"> ---</v>
      </c>
      <c r="I21" s="45"/>
      <c r="J21" s="72"/>
      <c r="K21" s="68" t="str">
        <f>IF(I21=0,"",LOOKUP(I21,'GPA Table'!$B$5:$B$16,'GPA Table'!$E$5:$E$16))</f>
        <v/>
      </c>
      <c r="L21" s="185"/>
      <c r="N21" s="6">
        <f t="shared" si="5"/>
        <v>0</v>
      </c>
      <c r="O21" s="6">
        <f t="shared" si="6"/>
        <v>0</v>
      </c>
      <c r="P21" s="6"/>
    </row>
    <row r="22" spans="1:16" s="71" customFormat="1" x14ac:dyDescent="0.3">
      <c r="A22" s="322"/>
      <c r="B22" s="157">
        <f t="shared" ref="B22:B27" si="7">B21+1</f>
        <v>3</v>
      </c>
      <c r="C22" s="75" t="s">
        <v>256</v>
      </c>
      <c r="D22" s="75">
        <f>IF(C22=0,"",LOOKUP($C22,'Course List'!$C$7:$C$1029,'Course List'!D$7:D$1029))</f>
        <v>4</v>
      </c>
      <c r="E22" s="75" t="str">
        <f>IF(C22=0,"",LOOKUP($C22,'Course List'!$C$7:$C$1029,'Course List'!E$7:E$1029))</f>
        <v>Engineering Drawing and Computer Graphics</v>
      </c>
      <c r="F22" s="75">
        <f>IF(C22=0,"",LOOKUP($C22,'Course List'!$C$7:$C$1029,'Course List'!F$7:F$1029))</f>
        <v>3</v>
      </c>
      <c r="G22" s="75" t="str">
        <f>IF(C22=0,"",LOOKUP($C22,'Course List'!$C$7:$C$1029,'Course List'!G$7:G$1029))</f>
        <v>F &amp; S</v>
      </c>
      <c r="H22" s="75" t="str">
        <f>IF(C22=0,"",LOOKUP($C22,'Course List'!$C$7:$C$1029,'Course List'!H$7:H$1029))</f>
        <v xml:space="preserve"> ---</v>
      </c>
      <c r="I22" s="45"/>
      <c r="J22" s="72"/>
      <c r="K22" s="68" t="str">
        <f>IF(I22=0,"",LOOKUP(I22,'GPA Table'!$B$5:$B$16,'GPA Table'!$E$5:$E$16))</f>
        <v/>
      </c>
      <c r="L22" s="185"/>
      <c r="N22" s="6">
        <f t="shared" si="5"/>
        <v>0</v>
      </c>
      <c r="O22" s="6">
        <f t="shared" si="6"/>
        <v>0</v>
      </c>
      <c r="P22" s="6"/>
    </row>
    <row r="23" spans="1:16" s="71" customFormat="1" ht="17.399999999999999" customHeight="1" x14ac:dyDescent="0.3">
      <c r="A23" s="322"/>
      <c r="B23" s="157">
        <f t="shared" si="7"/>
        <v>4</v>
      </c>
      <c r="C23" s="75" t="s">
        <v>386</v>
      </c>
      <c r="D23" s="75">
        <f>IF(C23=0,"",LOOKUP($C23,'Course List'!$C$7:$C$1029,'Course List'!D$7:D$1029))</f>
        <v>32</v>
      </c>
      <c r="E23" s="75" t="str">
        <f>IF(C23=0,"",LOOKUP($C23,'Course List'!$C$7:$C$1029,'Course List'!E$7:E$1029))</f>
        <v>Single-Variable Calculus II</v>
      </c>
      <c r="F23" s="75">
        <f>IF(C23=0,"",LOOKUP($C23,'Course List'!$C$7:$C$1029,'Course List'!F$7:F$1029))</f>
        <v>3</v>
      </c>
      <c r="G23" s="75" t="str">
        <f>IF(C23=0,"",LOOKUP($C23,'Course List'!$C$7:$C$1029,'Course List'!G$7:G$1029))</f>
        <v>F &amp; S</v>
      </c>
      <c r="H23" s="75" t="str">
        <f>IF(C23=0,"",LOOKUP($C23,'Course List'!$C$7:$C$1029,'Course List'!H$7:H$1029))</f>
        <v>Prerequisite: Math 1221 (21) or 1231 (31)</v>
      </c>
      <c r="I23" s="45"/>
      <c r="J23" s="72"/>
      <c r="K23" s="68" t="str">
        <f>IF(I23=0,"",LOOKUP(I23,'GPA Table'!$B$5:$B$16,'GPA Table'!$E$5:$E$16))</f>
        <v/>
      </c>
      <c r="L23" s="185"/>
      <c r="N23" s="6">
        <f t="shared" si="5"/>
        <v>0</v>
      </c>
      <c r="O23" s="6">
        <f t="shared" si="6"/>
        <v>0</v>
      </c>
      <c r="P23" s="6"/>
    </row>
    <row r="24" spans="1:16" s="71" customFormat="1" ht="16.2" customHeight="1" x14ac:dyDescent="0.3">
      <c r="A24" s="322"/>
      <c r="B24" s="157">
        <f t="shared" si="7"/>
        <v>5</v>
      </c>
      <c r="C24" s="75" t="s">
        <v>387</v>
      </c>
      <c r="D24" s="75">
        <f>IF(C24=0,"",LOOKUP($C24,'Course List'!$C$7:$C$1029,'Course List'!D$7:D$1029))</f>
        <v>21</v>
      </c>
      <c r="E24" s="75" t="str">
        <f>IF(C24=0,"",LOOKUP($C24,'Course List'!$C$7:$C$1029,'Course List'!E$7:E$1029))</f>
        <v>University Physics I</v>
      </c>
      <c r="F24" s="75">
        <f>IF(C24=0,"",LOOKUP($C24,'Course List'!$C$7:$C$1029,'Course List'!F$7:F$1029))</f>
        <v>4</v>
      </c>
      <c r="G24" s="75" t="str">
        <f>IF(C24=0,"",LOOKUP($C24,'Course List'!$C$7:$C$1029,'Course List'!G$7:G$1029))</f>
        <v>F &amp; S</v>
      </c>
      <c r="H24" s="75" t="str">
        <f>IF(C24=0,"",LOOKUP($C24,'Course List'!$C$7:$C$1029,'Course List'!H$7:H$1029))</f>
        <v>Prerequisite: Math 1231 (31), co-requisite Math 1232 (32)</v>
      </c>
      <c r="I24" s="45"/>
      <c r="J24" s="72"/>
      <c r="K24" s="68" t="str">
        <f>IF(I24=0,"",LOOKUP(I24,'GPA Table'!$B$5:$B$16,'GPA Table'!$E$5:$E$16))</f>
        <v/>
      </c>
      <c r="L24" s="185"/>
      <c r="N24" s="6">
        <f t="shared" si="5"/>
        <v>0</v>
      </c>
      <c r="O24" s="6">
        <f t="shared" si="6"/>
        <v>0</v>
      </c>
      <c r="P24" s="6"/>
    </row>
    <row r="25" spans="1:16" s="71" customFormat="1" x14ac:dyDescent="0.3">
      <c r="A25" s="322"/>
      <c r="B25" s="157">
        <f t="shared" si="7"/>
        <v>6</v>
      </c>
      <c r="C25" s="45"/>
      <c r="D25" s="45" t="str">
        <f>IF(C25=0,"",LOOKUP($C25,'Course List'!$C$7:$C$1029,'Course List'!D$7:D$1029))</f>
        <v/>
      </c>
      <c r="E25" s="45" t="str">
        <f>IF(C25=0,"",LOOKUP($C25,'Course List'!$C$7:$C$1029,'Course List'!E$7:E$1029))</f>
        <v/>
      </c>
      <c r="F25" s="45" t="str">
        <f>IF(C25=0,"",LOOKUP($C25,'Course List'!$C$7:$C$1029,'Course List'!F$7:F$1029))</f>
        <v/>
      </c>
      <c r="G25" s="45" t="str">
        <f>IF(C25=0,"",LOOKUP($C25,'Course List'!$C$7:$C$1029,'Course List'!G$7:G$1029))</f>
        <v/>
      </c>
      <c r="H25" s="45" t="str">
        <f>IF(C25=0,"",LOOKUP($C25,'Course List'!$C$7:$C$1029,'Course List'!H$7:H$1029))</f>
        <v/>
      </c>
      <c r="I25" s="45"/>
      <c r="J25" s="72"/>
      <c r="K25" s="68" t="str">
        <f>IF(I25=0,"",LOOKUP(I25,'GPA Table'!$B$5:$B$16,'GPA Table'!$E$5:$E$16))</f>
        <v/>
      </c>
      <c r="L25" s="185"/>
      <c r="N25" s="6">
        <f t="shared" si="5"/>
        <v>0</v>
      </c>
      <c r="O25" s="6">
        <f t="shared" si="6"/>
        <v>0</v>
      </c>
      <c r="P25" s="6"/>
    </row>
    <row r="26" spans="1:16" s="71" customFormat="1" x14ac:dyDescent="0.3">
      <c r="A26" s="322"/>
      <c r="B26" s="157">
        <f t="shared" si="7"/>
        <v>7</v>
      </c>
      <c r="C26" s="45"/>
      <c r="D26" s="45" t="str">
        <f>IF(C26=0,"",LOOKUP($C26,'Course List'!$C$7:$C$1029,'Course List'!D$7:D$1029))</f>
        <v/>
      </c>
      <c r="E26" s="45" t="str">
        <f>IF(C26=0,"",LOOKUP($C26,'Course List'!$C$7:$C$1029,'Course List'!E$7:E$1029))</f>
        <v/>
      </c>
      <c r="F26" s="45" t="str">
        <f>IF(C26=0,"",LOOKUP($C26,'Course List'!$C$7:$C$1029,'Course List'!F$7:F$1029))</f>
        <v/>
      </c>
      <c r="G26" s="45" t="str">
        <f>IF(C26=0,"",LOOKUP($C26,'Course List'!$C$7:$C$1029,'Course List'!G$7:G$1029))</f>
        <v/>
      </c>
      <c r="H26" s="45" t="str">
        <f>IF(C26=0,"",LOOKUP($C26,'Course List'!$C$7:$C$1029,'Course List'!H$7:H$1029))</f>
        <v/>
      </c>
      <c r="I26" s="45"/>
      <c r="J26" s="72"/>
      <c r="K26" s="68" t="str">
        <f>IF(I26=0,"",LOOKUP(I26,'GPA Table'!$B$5:$B$16,'GPA Table'!$E$5:$E$16))</f>
        <v/>
      </c>
      <c r="L26" s="185"/>
      <c r="N26" s="6">
        <f t="shared" si="5"/>
        <v>0</v>
      </c>
      <c r="O26" s="6">
        <f t="shared" si="6"/>
        <v>0</v>
      </c>
      <c r="P26" s="6"/>
    </row>
    <row r="27" spans="1:16" s="71" customFormat="1" ht="16.2" thickBot="1" x14ac:dyDescent="0.35">
      <c r="A27" s="323"/>
      <c r="B27" s="160">
        <f t="shared" si="7"/>
        <v>8</v>
      </c>
      <c r="C27" s="46"/>
      <c r="D27" s="46" t="str">
        <f>IF(C27=0,"",LOOKUP($C27,'Course List'!$C$7:$C$1029,'Course List'!D$7:D$1029))</f>
        <v/>
      </c>
      <c r="E27" s="46" t="str">
        <f>IF(C27=0,"",LOOKUP($C27,'Course List'!$C$7:$C$1029,'Course List'!E$7:E$1029))</f>
        <v/>
      </c>
      <c r="F27" s="45" t="str">
        <f>IF(C27=0,"",LOOKUP($C27,'Course List'!$C$7:$C$1029,'Course List'!F$7:F$1029))</f>
        <v/>
      </c>
      <c r="G27" s="46" t="str">
        <f>IF(C27=0,"",LOOKUP($C27,'Course List'!$C$7:$C$1029,'Course List'!G$7:G$1029))</f>
        <v/>
      </c>
      <c r="H27" s="46" t="str">
        <f>IF(C27=0,"",LOOKUP($C27,'Course List'!$C$7:$C$1029,'Course List'!H$7:H$1029))</f>
        <v/>
      </c>
      <c r="I27" s="46"/>
      <c r="J27" s="73"/>
      <c r="K27" s="69" t="str">
        <f>IF(I27=0,"",LOOKUP(I27,'GPA Table'!$B$5:$B$16,'GPA Table'!$E$5:$E$16))</f>
        <v/>
      </c>
      <c r="L27" s="185"/>
      <c r="N27" s="6">
        <f t="shared" si="5"/>
        <v>0</v>
      </c>
      <c r="O27" s="6">
        <f t="shared" si="6"/>
        <v>0</v>
      </c>
      <c r="P27" s="6"/>
    </row>
    <row r="28" spans="1:16" s="71" customFormat="1" ht="16.2" thickBot="1" x14ac:dyDescent="0.35">
      <c r="A28" s="321" t="s">
        <v>865</v>
      </c>
      <c r="B28" s="155"/>
      <c r="C28" s="156" t="str">
        <f>C19</f>
        <v>Semester</v>
      </c>
      <c r="D28" s="156">
        <f>D19+1</f>
        <v>3</v>
      </c>
      <c r="E28" s="156" t="str">
        <f>E19</f>
        <v>Total Credit Hours</v>
      </c>
      <c r="F28" s="156">
        <f>SUM(F29:F36)</f>
        <v>19</v>
      </c>
      <c r="G28" s="77" t="str">
        <f>G10</f>
        <v>FALL</v>
      </c>
      <c r="H28" s="77">
        <f>H19</f>
        <v>2019</v>
      </c>
      <c r="I28" s="21"/>
      <c r="J28" s="22"/>
      <c r="K28" s="24">
        <f>IF(O28=0,0,ROUND(N28/O28,2))</f>
        <v>0</v>
      </c>
      <c r="L28" s="186"/>
      <c r="N28" s="15">
        <f>SUM(N29:N36)</f>
        <v>0</v>
      </c>
      <c r="O28" s="16">
        <f t="shared" ref="O28" si="8">SUM(O29:O36)</f>
        <v>0</v>
      </c>
      <c r="P28" s="214"/>
    </row>
    <row r="29" spans="1:16" s="71" customFormat="1" x14ac:dyDescent="0.3">
      <c r="A29" s="322"/>
      <c r="B29" s="157">
        <v>1</v>
      </c>
      <c r="C29" s="75" t="s">
        <v>470</v>
      </c>
      <c r="D29" s="75" t="str">
        <f>IF(C29=0,"",LOOKUP($C29,'Course List'!$C$7:$C$1029,'Course List'!D$7:D$1029))</f>
        <v>  057</v>
      </c>
      <c r="E29" s="75" t="str">
        <f>IF(C29=0,"",LOOKUP($C29,'Course List'!$C$7:$C$1029,'Course List'!E$7:E$1029))</f>
        <v> Analytical Mechanics I (w 2-hr recitation)</v>
      </c>
      <c r="F29" s="75">
        <f>IF(C29=0,"",LOOKUP($C29,'Course List'!$C$7:$C$1029,'Course List'!F$7:F$1029))</f>
        <v>3</v>
      </c>
      <c r="G29" s="75" t="str">
        <f>IF(C29=0,"",LOOKUP($C29,'Course List'!$C$7:$C$1029,'Course List'!G$7:G$1029))</f>
        <v>F &amp; S</v>
      </c>
      <c r="H29" s="75" t="str">
        <f>IF(C29=0,"",LOOKUP($C29,'Course List'!$C$7:$C$1029,'Course List'!H$7:H$1029))</f>
        <v>Prerequisite: Phys 1021 (21)</v>
      </c>
      <c r="I29" s="45"/>
      <c r="J29" s="72"/>
      <c r="K29" s="67" t="str">
        <f>IF(I29=0,"",LOOKUP(I29,'GPA Table'!$B$5:$B$16,'GPA Table'!$E$5:$E$16))</f>
        <v/>
      </c>
      <c r="L29" s="184"/>
      <c r="N29" s="6">
        <f t="shared" ref="N29:N36" si="9">IF(F29=0,0,IF(I29=0,0,K29*F29))</f>
        <v>0</v>
      </c>
      <c r="O29" s="6">
        <f t="shared" ref="O29:O36" si="10">IF(I29=0,0,F29)</f>
        <v>0</v>
      </c>
      <c r="P29" s="6"/>
    </row>
    <row r="30" spans="1:16" s="71" customFormat="1" x14ac:dyDescent="0.3">
      <c r="A30" s="322"/>
      <c r="B30" s="157">
        <f>B29+1</f>
        <v>2</v>
      </c>
      <c r="C30" s="158" t="s">
        <v>390</v>
      </c>
      <c r="D30" s="75" t="str">
        <f>IF(C30=0,"",LOOKUP($C30,'Course List'!$C$7:$C$1029,'Course List'!D$7:D$1029))</f>
        <v>  113</v>
      </c>
      <c r="E30" s="75" t="str">
        <f>IF(C30=0,"",LOOKUP($C30,'Course List'!$C$7:$C$1029,'Course List'!E$7:E$1029))</f>
        <v> Engineering Analysis I</v>
      </c>
      <c r="F30" s="75">
        <f>IF(C30=0,"",LOOKUP($C30,'Course List'!$C$7:$C$1029,'Course List'!F$7:F$1029))</f>
        <v>3</v>
      </c>
      <c r="G30" s="75" t="str">
        <f>IF(C30=0,"",LOOKUP($C30,'Course List'!$C$7:$C$1029,'Course List'!G$7:G$1029))</f>
        <v>F &amp; S</v>
      </c>
      <c r="H30" s="75" t="str">
        <f>IF(C30=0,"",LOOKUP($C30,'Course List'!$C$7:$C$1029,'Course List'!H$7:H$1029))</f>
        <v xml:space="preserve"> Prerequisite or Corequisite: Math 2233</v>
      </c>
      <c r="I30" s="45"/>
      <c r="J30" s="72"/>
      <c r="K30" s="68" t="str">
        <f>IF(I30=0,"",LOOKUP(I30,'GPA Table'!$B$5:$B$16,'GPA Table'!$E$5:$E$16))</f>
        <v/>
      </c>
      <c r="L30" s="185"/>
      <c r="N30" s="6">
        <f t="shared" si="9"/>
        <v>0</v>
      </c>
      <c r="O30" s="6">
        <f t="shared" si="10"/>
        <v>0</v>
      </c>
      <c r="P30" s="6"/>
    </row>
    <row r="31" spans="1:16" s="71" customFormat="1" x14ac:dyDescent="0.3">
      <c r="A31" s="322"/>
      <c r="B31" s="157">
        <f t="shared" ref="B31:B36" si="11">B30+1</f>
        <v>3</v>
      </c>
      <c r="C31" s="75" t="s">
        <v>493</v>
      </c>
      <c r="D31" s="75" t="str">
        <f>IF(C31=0,"",LOOKUP($C31,'Course List'!$C$7:$C$1029,'Course List'!D$7:D$1029))</f>
        <v>---</v>
      </c>
      <c r="E31" s="75" t="str">
        <f>IF(C31=0,"",LOOKUP($C31,'Course List'!$C$7:$C$1029,'Course List'!E$7:E$1029))</f>
        <v>General Curriculum Requirements</v>
      </c>
      <c r="F31" s="75">
        <f>IF(C31=0,"",LOOKUP($C31,'Course List'!$C$7:$C$1029,'Course List'!F$7:F$1029))</f>
        <v>3</v>
      </c>
      <c r="G31" s="75" t="str">
        <f>IF(C31=0,"",LOOKUP($C31,'Course List'!$C$7:$C$1029,'Course List'!G$7:G$1029))</f>
        <v>F &amp; S</v>
      </c>
      <c r="H31" s="75" t="str">
        <f>IF(C31=0,"",LOOKUP($C31,'Course List'!$C$7:$C$1029,'Course List'!H$7:H$1029))</f>
        <v>---</v>
      </c>
      <c r="I31" s="45"/>
      <c r="J31" s="72"/>
      <c r="K31" s="68" t="str">
        <f>IF(I31=0,"",LOOKUP(I31,'GPA Table'!$B$5:$B$16,'GPA Table'!$E$5:$E$16))</f>
        <v/>
      </c>
      <c r="L31" s="185"/>
      <c r="N31" s="6">
        <f t="shared" si="9"/>
        <v>0</v>
      </c>
      <c r="O31" s="6">
        <f t="shared" si="10"/>
        <v>0</v>
      </c>
      <c r="P31" s="6"/>
    </row>
    <row r="32" spans="1:16" s="71" customFormat="1" ht="17.399999999999999" customHeight="1" x14ac:dyDescent="0.3">
      <c r="A32" s="322"/>
      <c r="B32" s="157">
        <f t="shared" si="11"/>
        <v>4</v>
      </c>
      <c r="C32" s="75" t="s">
        <v>493</v>
      </c>
      <c r="D32" s="75" t="str">
        <f>IF(C32=0,"",LOOKUP($C32,'Course List'!$C$7:$C$1029,'Course List'!D$7:D$1029))</f>
        <v>---</v>
      </c>
      <c r="E32" s="75" t="str">
        <f>IF(C32=0,"",LOOKUP($C32,'Course List'!$C$7:$C$1029,'Course List'!E$7:E$1029))</f>
        <v>General Curriculum Requirements</v>
      </c>
      <c r="F32" s="75">
        <f>IF(C32=0,"",LOOKUP($C32,'Course List'!$C$7:$C$1029,'Course List'!F$7:F$1029))</f>
        <v>3</v>
      </c>
      <c r="G32" s="75" t="str">
        <f>IF(C32=0,"",LOOKUP($C32,'Course List'!$C$7:$C$1029,'Course List'!G$7:G$1029))</f>
        <v>F &amp; S</v>
      </c>
      <c r="H32" s="75" t="str">
        <f>IF(C32=0,"",LOOKUP($C32,'Course List'!$C$7:$C$1029,'Course List'!H$7:H$1029))</f>
        <v>---</v>
      </c>
      <c r="I32" s="45"/>
      <c r="J32" s="72"/>
      <c r="K32" s="68" t="str">
        <f>IF(I32=0,"",LOOKUP(I32,'GPA Table'!$B$5:$B$16,'GPA Table'!$E$5:$E$16))</f>
        <v/>
      </c>
      <c r="L32" s="185"/>
      <c r="N32" s="6">
        <f t="shared" si="9"/>
        <v>0</v>
      </c>
      <c r="O32" s="6">
        <f t="shared" si="10"/>
        <v>0</v>
      </c>
      <c r="P32" s="6"/>
    </row>
    <row r="33" spans="1:16" s="71" customFormat="1" x14ac:dyDescent="0.3">
      <c r="A33" s="322"/>
      <c r="B33" s="157">
        <f t="shared" si="11"/>
        <v>5</v>
      </c>
      <c r="C33" s="75" t="s">
        <v>67</v>
      </c>
      <c r="D33" s="75">
        <f>IF(C33=0,"",LOOKUP($C33,'Course List'!$C$7:$C$1029,'Course List'!D$7:D$1029))</f>
        <v>33</v>
      </c>
      <c r="E33" s="75" t="str">
        <f>IF(C33=0,"",LOOKUP($C33,'Course List'!$C$7:$C$1029,'Course List'!E$7:E$1029))</f>
        <v>Multivariable Calculus</v>
      </c>
      <c r="F33" s="75">
        <f>IF(C33=0,"",LOOKUP($C33,'Course List'!$C$7:$C$1029,'Course List'!F$7:F$1029))</f>
        <v>3</v>
      </c>
      <c r="G33" s="75" t="str">
        <f>IF(C33=0,"",LOOKUP($C33,'Course List'!$C$7:$C$1029,'Course List'!G$7:G$1029))</f>
        <v>F &amp; S</v>
      </c>
      <c r="H33" s="75" t="str">
        <f>IF(C33=0,"",LOOKUP($C33,'Course List'!$C$7:$C$1029,'Course List'!H$7:H$1029))</f>
        <v>Prerequisite: Math 1232 (32)</v>
      </c>
      <c r="I33" s="45"/>
      <c r="J33" s="72"/>
      <c r="K33" s="68" t="str">
        <f>IF(I33=0,"",LOOKUP(I33,'GPA Table'!$B$5:$B$16,'GPA Table'!$E$5:$E$16))</f>
        <v/>
      </c>
      <c r="L33" s="185"/>
      <c r="N33" s="6">
        <f t="shared" si="9"/>
        <v>0</v>
      </c>
      <c r="O33" s="6">
        <f t="shared" si="10"/>
        <v>0</v>
      </c>
      <c r="P33" s="6"/>
    </row>
    <row r="34" spans="1:16" s="71" customFormat="1" x14ac:dyDescent="0.3">
      <c r="A34" s="322"/>
      <c r="B34" s="157">
        <f t="shared" si="11"/>
        <v>6</v>
      </c>
      <c r="C34" s="75" t="s">
        <v>391</v>
      </c>
      <c r="D34" s="75">
        <f>IF(C34=0,"",LOOKUP($C34,'Course List'!$C$7:$C$1029,'Course List'!D$7:D$1029))</f>
        <v>22</v>
      </c>
      <c r="E34" s="75" t="str">
        <f>IF(C34=0,"",LOOKUP($C34,'Course List'!$C$7:$C$1029,'Course List'!E$7:E$1029))</f>
        <v>University Physics II</v>
      </c>
      <c r="F34" s="75">
        <f>IF(C34=0,"",LOOKUP($C34,'Course List'!$C$7:$C$1029,'Course List'!F$7:F$1029))</f>
        <v>4</v>
      </c>
      <c r="G34" s="75" t="str">
        <f>IF(C34=0,"",LOOKUP($C34,'Course List'!$C$7:$C$1029,'Course List'!G$7:G$1029))</f>
        <v>F &amp; S</v>
      </c>
      <c r="H34" s="75" t="str">
        <f>IF(C34=0,"",LOOKUP($C34,'Course List'!$C$7:$C$1029,'Course List'!H$7:H$1029))</f>
        <v>Prerequisite: PHYS 1021 (21) or PHYS 1025; and MATH 1232</v>
      </c>
      <c r="I34" s="45"/>
      <c r="J34" s="72"/>
      <c r="K34" s="68" t="str">
        <f>IF(I34=0,"",LOOKUP(I34,'GPA Table'!$B$5:$B$16,'GPA Table'!$E$5:$E$16))</f>
        <v/>
      </c>
      <c r="L34" s="185"/>
      <c r="N34" s="6">
        <f t="shared" si="9"/>
        <v>0</v>
      </c>
      <c r="O34" s="6">
        <f t="shared" si="10"/>
        <v>0</v>
      </c>
      <c r="P34" s="6"/>
    </row>
    <row r="35" spans="1:16" s="71" customFormat="1" x14ac:dyDescent="0.3">
      <c r="A35" s="322"/>
      <c r="B35" s="157">
        <f t="shared" si="11"/>
        <v>7</v>
      </c>
      <c r="C35" s="45"/>
      <c r="D35" s="45" t="str">
        <f>IF(C35=0,"",LOOKUP($C35,'Course List'!$C$7:$C$1029,'Course List'!D$7:D$1029))</f>
        <v/>
      </c>
      <c r="E35" s="45" t="str">
        <f>IF(C35=0,"",LOOKUP($C35,'Course List'!$C$7:$C$1029,'Course List'!E$7:E$1029))</f>
        <v/>
      </c>
      <c r="F35" s="45" t="str">
        <f>IF(C35=0,"",LOOKUP($C35,'Course List'!$C$7:$C$1029,'Course List'!F$7:F$1029))</f>
        <v/>
      </c>
      <c r="G35" s="45" t="str">
        <f>IF(C35=0,"",LOOKUP($C35,'Course List'!$C$7:$C$1029,'Course List'!G$7:G$1029))</f>
        <v/>
      </c>
      <c r="H35" s="45" t="str">
        <f>IF(C35=0,"",LOOKUP($C35,'Course List'!$C$7:$C$1029,'Course List'!H$7:H$1029))</f>
        <v/>
      </c>
      <c r="I35" s="45"/>
      <c r="J35" s="72"/>
      <c r="K35" s="68" t="str">
        <f>IF(I35=0,"",LOOKUP(I35,'GPA Table'!$B$5:$B$16,'GPA Table'!$E$5:$E$16))</f>
        <v/>
      </c>
      <c r="L35" s="185"/>
      <c r="N35" s="6">
        <f t="shared" si="9"/>
        <v>0</v>
      </c>
      <c r="O35" s="6">
        <f t="shared" si="10"/>
        <v>0</v>
      </c>
      <c r="P35" s="6"/>
    </row>
    <row r="36" spans="1:16" s="71" customFormat="1" ht="16.2" thickBot="1" x14ac:dyDescent="0.35">
      <c r="A36" s="322"/>
      <c r="B36" s="160">
        <f t="shared" si="11"/>
        <v>8</v>
      </c>
      <c r="C36" s="46"/>
      <c r="D36" s="46" t="str">
        <f>IF(C36=0,"",LOOKUP($C36,'Course List'!$C$7:$C$1029,'Course List'!D$7:D$1029))</f>
        <v/>
      </c>
      <c r="E36" s="46" t="str">
        <f>IF(C36=0,"",LOOKUP($C36,'Course List'!$C$7:$C$1029,'Course List'!E$7:E$1029))</f>
        <v/>
      </c>
      <c r="F36" s="45" t="str">
        <f>IF(C36=0,"",LOOKUP($C36,'Course List'!$C$7:$C$1029,'Course List'!F$7:F$1029))</f>
        <v/>
      </c>
      <c r="G36" s="46" t="str">
        <f>IF(C36=0,"",LOOKUP($C36,'Course List'!$C$7:$C$1029,'Course List'!G$7:G$1029))</f>
        <v/>
      </c>
      <c r="H36" s="46" t="str">
        <f>IF(C36=0,"",LOOKUP($C36,'Course List'!$C$7:$C$1029,'Course List'!H$7:H$1029))</f>
        <v/>
      </c>
      <c r="I36" s="46"/>
      <c r="J36" s="73"/>
      <c r="K36" s="69" t="str">
        <f>IF(I36=0,"",LOOKUP(I36,'GPA Table'!$B$5:$B$16,'GPA Table'!$E$5:$E$16))</f>
        <v/>
      </c>
      <c r="L36" s="185"/>
      <c r="N36" s="6">
        <f t="shared" si="9"/>
        <v>0</v>
      </c>
      <c r="O36" s="6">
        <f t="shared" si="10"/>
        <v>0</v>
      </c>
      <c r="P36" s="6"/>
    </row>
    <row r="37" spans="1:16" s="71" customFormat="1" ht="16.2" thickBot="1" x14ac:dyDescent="0.35">
      <c r="A37" s="322"/>
      <c r="B37" s="155"/>
      <c r="C37" s="156" t="str">
        <f>C28</f>
        <v>Semester</v>
      </c>
      <c r="D37" s="156">
        <f>D28+1</f>
        <v>4</v>
      </c>
      <c r="E37" s="156" t="str">
        <f>E28</f>
        <v>Total Credit Hours</v>
      </c>
      <c r="F37" s="156">
        <f>SUM(F38:F45)</f>
        <v>15</v>
      </c>
      <c r="G37" s="77" t="str">
        <f>G19</f>
        <v>SPRING</v>
      </c>
      <c r="H37" s="77">
        <f>H28+1</f>
        <v>2020</v>
      </c>
      <c r="I37" s="21"/>
      <c r="J37" s="22"/>
      <c r="K37" s="24">
        <f>IF(O37=0,0,ROUND(N37/O37,2))</f>
        <v>0</v>
      </c>
      <c r="L37" s="186"/>
      <c r="N37" s="15">
        <f>SUM(N38:N45)</f>
        <v>0</v>
      </c>
      <c r="O37" s="16">
        <f t="shared" ref="O37" si="12">SUM(O38:O45)</f>
        <v>0</v>
      </c>
      <c r="P37" s="214"/>
    </row>
    <row r="38" spans="1:16" s="71" customFormat="1" x14ac:dyDescent="0.3">
      <c r="A38" s="322"/>
      <c r="B38" s="157">
        <v>1</v>
      </c>
      <c r="C38" s="75" t="s">
        <v>394</v>
      </c>
      <c r="D38" s="75">
        <f>IF(C38=0,"",LOOKUP($C38,'Course List'!$C$7:$C$1029,'Course List'!D$7:D$1029))</f>
        <v>115</v>
      </c>
      <c r="E38" s="75" t="str">
        <f>IF(C38=0,"",LOOKUP($C38,'Course List'!$C$7:$C$1029,'Course List'!E$7:E$1029))</f>
        <v>Engineering Analysis III</v>
      </c>
      <c r="F38" s="75">
        <f>IF(C38=0,"",LOOKUP($C38,'Course List'!$C$7:$C$1029,'Course List'!F$7:F$1029))</f>
        <v>3</v>
      </c>
      <c r="G38" s="75" t="str">
        <f>IF(C38=0,"",LOOKUP($C38,'Course List'!$C$7:$C$1029,'Course List'!G$7:G$1029))</f>
        <v>F &amp; S</v>
      </c>
      <c r="H38" s="75" t="str">
        <f>IF(C38=0,"",LOOKUP($C38,'Course List'!$C$7:$C$1029,'Course List'!H$7:H$1029))</f>
        <v>Prerequisite: Math 1232 (32), UW 1020 (20)</v>
      </c>
      <c r="I38" s="45"/>
      <c r="J38" s="72"/>
      <c r="K38" s="67" t="str">
        <f>IF(I38=0,"",LOOKUP(I38,'GPA Table'!$B$5:$B$16,'GPA Table'!$E$5:$E$16))</f>
        <v/>
      </c>
      <c r="L38" s="184"/>
      <c r="N38" s="6">
        <f t="shared" ref="N38:N45" si="13">IF(F38=0,0,IF(I38=0,0,K38*F38))</f>
        <v>0</v>
      </c>
      <c r="O38" s="6">
        <f t="shared" ref="O38:O45" si="14">IF(I38=0,0,F38)</f>
        <v>0</v>
      </c>
      <c r="P38" s="6"/>
    </row>
    <row r="39" spans="1:16" s="71" customFormat="1" x14ac:dyDescent="0.3">
      <c r="A39" s="322"/>
      <c r="B39" s="157">
        <f>B38+1</f>
        <v>2</v>
      </c>
      <c r="C39" s="158" t="s">
        <v>392</v>
      </c>
      <c r="D39" s="75" t="str">
        <f>IF(C39=0,"",LOOKUP($C39,'Course List'!$C$7:$C$1029,'Course List'!D$7:D$1029))</f>
        <v>  058</v>
      </c>
      <c r="E39" s="75" t="str">
        <f>IF(C39=0,"",LOOKUP($C39,'Course List'!$C$7:$C$1029,'Course List'!E$7:E$1029))</f>
        <v> Analytical Mechanics II (w 2-hr recitation)</v>
      </c>
      <c r="F39" s="75">
        <f>IF(C39=0,"",LOOKUP($C39,'Course List'!$C$7:$C$1029,'Course List'!F$7:F$1029))</f>
        <v>3</v>
      </c>
      <c r="G39" s="75" t="str">
        <f>IF(C39=0,"",LOOKUP($C39,'Course List'!$C$7:$C$1029,'Course List'!G$7:G$1029))</f>
        <v>F &amp; S</v>
      </c>
      <c r="H39" s="75" t="str">
        <f>IF(C39=0,"",LOOKUP($C39,'Course List'!$C$7:$C$1029,'Course List'!H$7:H$1029))</f>
        <v>Prerequisite: ApSc 2057 (57)</v>
      </c>
      <c r="I39" s="45"/>
      <c r="J39" s="72"/>
      <c r="K39" s="68" t="str">
        <f>IF(I39=0,"",LOOKUP(I39,'GPA Table'!$B$5:$B$16,'GPA Table'!$E$5:$E$16))</f>
        <v/>
      </c>
      <c r="L39" s="185"/>
      <c r="N39" s="6">
        <f t="shared" si="13"/>
        <v>0</v>
      </c>
      <c r="O39" s="6">
        <f t="shared" si="14"/>
        <v>0</v>
      </c>
      <c r="P39" s="6"/>
    </row>
    <row r="40" spans="1:16" s="71" customFormat="1" ht="16.95" customHeight="1" x14ac:dyDescent="0.3">
      <c r="A40" s="322"/>
      <c r="B40" s="157">
        <f t="shared" ref="B40:B42" si="15">B39+1</f>
        <v>3</v>
      </c>
      <c r="C40" s="75" t="s">
        <v>267</v>
      </c>
      <c r="D40" s="75" t="str">
        <f>IF(C40=0,"",LOOKUP($C40,'Course List'!$C$7:$C$1029,'Course List'!D$7:D$1029))</f>
        <v>  117</v>
      </c>
      <c r="E40" s="75" t="str">
        <f>IF(C40=0,"",LOOKUP($C40,'Course List'!$C$7:$C$1029,'Course List'!E$7:E$1029))</f>
        <v> Engineering Computations (w 2-hr recitation)</v>
      </c>
      <c r="F40" s="75">
        <f>IF(C40=0,"",LOOKUP($C40,'Course List'!$C$7:$C$1029,'Course List'!F$7:F$1029))</f>
        <v>3</v>
      </c>
      <c r="G40" s="75" t="str">
        <f>IF(C40=0,"",LOOKUP($C40,'Course List'!$C$7:$C$1029,'Course List'!G$7:G$1029))</f>
        <v>S</v>
      </c>
      <c r="H40" s="75" t="str">
        <f>IF(C40=0,"",LOOKUP($C40,'Course List'!$C$7:$C$1029,'Course List'!H$7:H$1029))</f>
        <v>Prerequisite: ApSc 2113, CSCI 1121</v>
      </c>
      <c r="I40" s="45"/>
      <c r="J40" s="72"/>
      <c r="K40" s="68" t="str">
        <f>IF(I40=0,"",LOOKUP(I40,'GPA Table'!$B$5:$B$16,'GPA Table'!$E$5:$E$16))</f>
        <v/>
      </c>
      <c r="L40" s="185"/>
      <c r="N40" s="6">
        <f t="shared" si="13"/>
        <v>0</v>
      </c>
      <c r="O40" s="6">
        <f t="shared" si="14"/>
        <v>0</v>
      </c>
      <c r="P40" s="6"/>
    </row>
    <row r="41" spans="1:16" s="71" customFormat="1" ht="17.399999999999999" customHeight="1" x14ac:dyDescent="0.3">
      <c r="A41" s="322"/>
      <c r="B41" s="157">
        <f t="shared" si="15"/>
        <v>4</v>
      </c>
      <c r="C41" s="75" t="s">
        <v>268</v>
      </c>
      <c r="D41" s="75" t="str">
        <f>IF(C41=0,"",LOOKUP($C41,'Course List'!$C$7:$C$1029,'Course List'!D$7:D$1029))</f>
        <v>  120</v>
      </c>
      <c r="E41" s="75" t="str">
        <f>IF(C41=0,"",LOOKUP($C41,'Course List'!$C$7:$C$1029,'Course List'!E$7:E$1029))</f>
        <v> Intro to Mechanics of Solids</v>
      </c>
      <c r="F41" s="75">
        <f>IF(C41=0,"",LOOKUP($C41,'Course List'!$C$7:$C$1029,'Course List'!F$7:F$1029))</f>
        <v>3</v>
      </c>
      <c r="G41" s="75" t="str">
        <f>IF(C41=0,"",LOOKUP($C41,'Course List'!$C$7:$C$1029,'Course List'!G$7:G$1029))</f>
        <v>F &amp; S</v>
      </c>
      <c r="H41" s="75" t="str">
        <f>IF(C41=0,"",LOOKUP($C41,'Course List'!$C$7:$C$1029,'Course List'!H$7:H$1029))</f>
        <v>Prerequisite: ApSc 2057 (57), ApSc 2113 (113)</v>
      </c>
      <c r="I41" s="45"/>
      <c r="J41" s="72"/>
      <c r="K41" s="68" t="str">
        <f>IF(I41=0,"",LOOKUP(I41,'GPA Table'!$B$5:$B$16,'GPA Table'!$E$5:$E$16))</f>
        <v/>
      </c>
      <c r="L41" s="185"/>
      <c r="N41" s="6">
        <f t="shared" si="13"/>
        <v>0</v>
      </c>
      <c r="O41" s="6">
        <f t="shared" si="14"/>
        <v>0</v>
      </c>
      <c r="P41" s="6"/>
    </row>
    <row r="42" spans="1:16" s="71" customFormat="1" x14ac:dyDescent="0.3">
      <c r="A42" s="322"/>
      <c r="B42" s="157">
        <f t="shared" si="15"/>
        <v>5</v>
      </c>
      <c r="C42" s="75" t="s">
        <v>493</v>
      </c>
      <c r="D42" s="75" t="str">
        <f>IF(C42=0,"",LOOKUP($C42,'Course List'!$C$7:$C$1029,'Course List'!D$7:D$1029))</f>
        <v>---</v>
      </c>
      <c r="E42" s="75" t="str">
        <f>IF(C42=0,"",LOOKUP($C42,'Course List'!$C$7:$C$1029,'Course List'!E$7:E$1029))</f>
        <v>General Curriculum Requirements</v>
      </c>
      <c r="F42" s="75">
        <f>IF(C42=0,"",LOOKUP($C42,'Course List'!$C$7:$C$1029,'Course List'!F$7:F$1029))</f>
        <v>3</v>
      </c>
      <c r="G42" s="75" t="str">
        <f>IF(C42=0,"",LOOKUP($C42,'Course List'!$C$7:$C$1029,'Course List'!G$7:G$1029))</f>
        <v>F &amp; S</v>
      </c>
      <c r="H42" s="75" t="str">
        <f>IF(C42=0,"",LOOKUP($C42,'Course List'!$C$7:$C$1029,'Course List'!H$7:H$1029))</f>
        <v>---</v>
      </c>
      <c r="I42" s="45"/>
      <c r="J42" s="72"/>
      <c r="K42" s="68" t="str">
        <f>IF(I42=0,"",LOOKUP(I42,'GPA Table'!$B$5:$B$16,'GPA Table'!$E$5:$E$16))</f>
        <v/>
      </c>
      <c r="L42" s="185"/>
      <c r="N42" s="6">
        <f t="shared" si="13"/>
        <v>0</v>
      </c>
      <c r="O42" s="6">
        <f t="shared" si="14"/>
        <v>0</v>
      </c>
      <c r="P42" s="6"/>
    </row>
    <row r="43" spans="1:16" s="71" customFormat="1" x14ac:dyDescent="0.3">
      <c r="A43" s="322"/>
      <c r="B43" s="157">
        <f>B42+1</f>
        <v>6</v>
      </c>
      <c r="C43" s="45"/>
      <c r="D43" s="45" t="str">
        <f>IF(C43=0,"",LOOKUP($C43,'Course List'!$C$7:$C$1029,'Course List'!D$7:D$1029))</f>
        <v/>
      </c>
      <c r="E43" s="45" t="str">
        <f>IF(C43=0,"",LOOKUP($C43,'Course List'!$C$7:$C$1029,'Course List'!E$7:E$1029))</f>
        <v/>
      </c>
      <c r="F43" s="45" t="str">
        <f>IF(C43=0,"",LOOKUP($C43,'Course List'!$C$7:$C$1029,'Course List'!F$7:F$1029))</f>
        <v/>
      </c>
      <c r="G43" s="45" t="str">
        <f>IF(C43=0,"",LOOKUP($C43,'Course List'!$C$7:$C$1029,'Course List'!G$7:G$1029))</f>
        <v/>
      </c>
      <c r="H43" s="45" t="str">
        <f>IF(C43=0,"",LOOKUP($C43,'Course List'!$C$7:$C$1029,'Course List'!H$7:H$1029))</f>
        <v/>
      </c>
      <c r="I43" s="45"/>
      <c r="J43" s="72"/>
      <c r="K43" s="68" t="str">
        <f>IF(I43=0,"",LOOKUP(I43,'GPA Table'!$B$5:$B$16,'GPA Table'!$E$5:$E$16))</f>
        <v/>
      </c>
      <c r="L43" s="185"/>
      <c r="N43" s="6">
        <f t="shared" si="13"/>
        <v>0</v>
      </c>
      <c r="O43" s="6">
        <f t="shared" si="14"/>
        <v>0</v>
      </c>
      <c r="P43" s="6"/>
    </row>
    <row r="44" spans="1:16" s="71" customFormat="1" x14ac:dyDescent="0.3">
      <c r="A44" s="322"/>
      <c r="B44" s="157">
        <f>B43+1</f>
        <v>7</v>
      </c>
      <c r="C44" s="45"/>
      <c r="D44" s="45" t="str">
        <f>IF(C44=0,"",LOOKUP($C44,'Course List'!$C$7:$C$1029,'Course List'!D$7:D$1029))</f>
        <v/>
      </c>
      <c r="E44" s="45" t="str">
        <f>IF(C44=0,"",LOOKUP($C44,'Course List'!$C$7:$C$1029,'Course List'!E$7:E$1029))</f>
        <v/>
      </c>
      <c r="F44" s="45" t="str">
        <f>IF(C44=0,"",LOOKUP($C44,'Course List'!$C$7:$C$1029,'Course List'!F$7:F$1029))</f>
        <v/>
      </c>
      <c r="G44" s="45" t="str">
        <f>IF(C44=0,"",LOOKUP($C44,'Course List'!$C$7:$C$1029,'Course List'!G$7:G$1029))</f>
        <v/>
      </c>
      <c r="H44" s="45" t="str">
        <f>IF(C44=0,"",LOOKUP($C44,'Course List'!$C$7:$C$1029,'Course List'!H$7:H$1029))</f>
        <v/>
      </c>
      <c r="I44" s="45"/>
      <c r="J44" s="72"/>
      <c r="K44" s="68" t="str">
        <f>IF(I44=0,"",LOOKUP(I44,'GPA Table'!$B$5:$B$16,'GPA Table'!$E$5:$E$16))</f>
        <v/>
      </c>
      <c r="L44" s="185"/>
      <c r="N44" s="6">
        <f t="shared" si="13"/>
        <v>0</v>
      </c>
      <c r="O44" s="6">
        <f t="shared" si="14"/>
        <v>0</v>
      </c>
      <c r="P44" s="6"/>
    </row>
    <row r="45" spans="1:16" s="71" customFormat="1" ht="16.2" thickBot="1" x14ac:dyDescent="0.35">
      <c r="A45" s="323"/>
      <c r="B45" s="160">
        <f t="shared" ref="B45" si="16">B44+1</f>
        <v>8</v>
      </c>
      <c r="C45" s="46"/>
      <c r="D45" s="46" t="str">
        <f>IF(C45=0,"",LOOKUP($C45,'Course List'!$C$7:$C$1029,'Course List'!D$7:D$1029))</f>
        <v/>
      </c>
      <c r="E45" s="46" t="str">
        <f>IF(C45=0,"",LOOKUP($C45,'Course List'!$C$7:$C$1029,'Course List'!E$7:E$1029))</f>
        <v/>
      </c>
      <c r="F45" s="45" t="str">
        <f>IF(C45=0,"",LOOKUP($C45,'Course List'!$C$7:$C$1029,'Course List'!F$7:F$1029))</f>
        <v/>
      </c>
      <c r="G45" s="46" t="str">
        <f>IF(C45=0,"",LOOKUP($C45,'Course List'!$C$7:$C$1029,'Course List'!G$7:G$1029))</f>
        <v/>
      </c>
      <c r="H45" s="46" t="str">
        <f>IF(C45=0,"",LOOKUP($C45,'Course List'!$C$7:$C$1029,'Course List'!H$7:H$1029))</f>
        <v/>
      </c>
      <c r="I45" s="46"/>
      <c r="J45" s="73"/>
      <c r="K45" s="69" t="str">
        <f>IF(I45=0,"",LOOKUP(I45,'GPA Table'!$B$5:$B$16,'GPA Table'!$E$5:$E$16))</f>
        <v/>
      </c>
      <c r="L45" s="185"/>
      <c r="N45" s="6">
        <f t="shared" si="13"/>
        <v>0</v>
      </c>
      <c r="O45" s="6">
        <f t="shared" si="14"/>
        <v>0</v>
      </c>
      <c r="P45" s="6"/>
    </row>
    <row r="46" spans="1:16" s="71" customFormat="1" ht="16.2" thickBot="1" x14ac:dyDescent="0.35">
      <c r="A46" s="321" t="s">
        <v>866</v>
      </c>
      <c r="B46" s="155"/>
      <c r="C46" s="156" t="str">
        <f>C37</f>
        <v>Semester</v>
      </c>
      <c r="D46" s="156">
        <f>D37+1</f>
        <v>5</v>
      </c>
      <c r="E46" s="156" t="str">
        <f>E37</f>
        <v>Total Credit Hours</v>
      </c>
      <c r="F46" s="156">
        <f>SUM(F47:F54)</f>
        <v>15</v>
      </c>
      <c r="G46" s="77" t="str">
        <f>G28</f>
        <v>FALL</v>
      </c>
      <c r="H46" s="77">
        <f>H37</f>
        <v>2020</v>
      </c>
      <c r="I46" s="21"/>
      <c r="J46" s="22"/>
      <c r="K46" s="24">
        <f>IF(O46=0,0,ROUND(N46/O46,2))</f>
        <v>0</v>
      </c>
      <c r="L46" s="186"/>
      <c r="N46" s="15">
        <f t="shared" ref="N46:O46" si="17">SUM(N47:N54)</f>
        <v>0</v>
      </c>
      <c r="O46" s="16">
        <f t="shared" si="17"/>
        <v>0</v>
      </c>
      <c r="P46" s="214"/>
    </row>
    <row r="47" spans="1:16" s="71" customFormat="1" x14ac:dyDescent="0.3">
      <c r="A47" s="322"/>
      <c r="B47" s="157">
        <v>1</v>
      </c>
      <c r="C47" s="75" t="s">
        <v>279</v>
      </c>
      <c r="D47" s="75" t="str">
        <f>IF(C47=0,"",LOOKUP($C47,'Course List'!$C$7:$C$1029,'Course List'!D$7:D$1029))</f>
        <v>  121</v>
      </c>
      <c r="E47" s="75" t="str">
        <f>IF(C47=0,"",LOOKUP($C47,'Course List'!$C$7:$C$1029,'Course List'!E$7:E$1029))</f>
        <v> Structural Theory I (w 2-hr recitation)</v>
      </c>
      <c r="F47" s="75">
        <f>IF(C47=0,"",LOOKUP($C47,'Course List'!$C$7:$C$1029,'Course List'!F$7:F$1029))</f>
        <v>3</v>
      </c>
      <c r="G47" s="75" t="str">
        <f>IF(C47=0,"",LOOKUP($C47,'Course List'!$C$7:$C$1029,'Course List'!G$7:G$1029))</f>
        <v>F</v>
      </c>
      <c r="H47" s="75" t="str">
        <f>IF(C47=0,"",LOOKUP($C47,'Course List'!$C$7:$C$1029,'Course List'!H$7:H$1029))</f>
        <v>Prerequisite: CE 2210 (117), CE 2220 (120)</v>
      </c>
      <c r="I47" s="45"/>
      <c r="J47" s="72"/>
      <c r="K47" s="67" t="str">
        <f>IF(I47=0,"",LOOKUP(I47,'GPA Table'!$B$5:$B$16,'GPA Table'!$E$5:$E$16))</f>
        <v/>
      </c>
      <c r="L47" s="184"/>
      <c r="N47" s="6">
        <f t="shared" ref="N47:N54" si="18">IF(F47=0,0,IF(I47=0,0,K47*F47))</f>
        <v>0</v>
      </c>
      <c r="O47" s="6">
        <f t="shared" ref="O47:O54" si="19">IF(I47=0,0,F47)</f>
        <v>0</v>
      </c>
      <c r="P47" s="6"/>
    </row>
    <row r="48" spans="1:16" s="71" customFormat="1" x14ac:dyDescent="0.3">
      <c r="A48" s="322"/>
      <c r="B48" s="157">
        <f>B47+1</f>
        <v>2</v>
      </c>
      <c r="C48" s="158" t="s">
        <v>493</v>
      </c>
      <c r="D48" s="75" t="str">
        <f>IF(C48=0,"",LOOKUP($C48,'Course List'!$C$7:$C$1029,'Course List'!D$7:D$1029))</f>
        <v>---</v>
      </c>
      <c r="E48" s="75" t="str">
        <f>IF(C48=0,"",LOOKUP($C48,'Course List'!$C$7:$C$1029,'Course List'!E$7:E$1029))</f>
        <v>General Curriculum Requirements</v>
      </c>
      <c r="F48" s="75">
        <f>IF(C48=0,"",LOOKUP($C48,'Course List'!$C$7:$C$1029,'Course List'!F$7:F$1029))</f>
        <v>3</v>
      </c>
      <c r="G48" s="75" t="str">
        <f>IF(C48=0,"",LOOKUP($C48,'Course List'!$C$7:$C$1029,'Course List'!G$7:G$1029))</f>
        <v>F &amp; S</v>
      </c>
      <c r="H48" s="75" t="str">
        <f>IF(C48=0,"",LOOKUP($C48,'Course List'!$C$7:$C$1029,'Course List'!H$7:H$1029))</f>
        <v>---</v>
      </c>
      <c r="I48" s="45"/>
      <c r="J48" s="72"/>
      <c r="K48" s="68" t="str">
        <f>IF(I48=0,"",LOOKUP(I48,'GPA Table'!$B$5:$B$16,'GPA Table'!$E$5:$E$16))</f>
        <v/>
      </c>
      <c r="L48" s="185"/>
      <c r="N48" s="6">
        <f t="shared" si="18"/>
        <v>0</v>
      </c>
      <c r="O48" s="6">
        <f t="shared" si="19"/>
        <v>0</v>
      </c>
      <c r="P48" s="6"/>
    </row>
    <row r="49" spans="1:16" s="71" customFormat="1" x14ac:dyDescent="0.3">
      <c r="A49" s="322"/>
      <c r="B49" s="157">
        <f t="shared" ref="B49:B51" si="20">B48+1</f>
        <v>3</v>
      </c>
      <c r="C49" s="75" t="s">
        <v>493</v>
      </c>
      <c r="D49" s="75" t="str">
        <f>IF(C49=0,"",LOOKUP($C49,'Course List'!$C$7:$C$1029,'Course List'!D$7:D$1029))</f>
        <v>---</v>
      </c>
      <c r="E49" s="75" t="str">
        <f>IF(C49=0,"",LOOKUP($C49,'Course List'!$C$7:$C$1029,'Course List'!E$7:E$1029))</f>
        <v>General Curriculum Requirements</v>
      </c>
      <c r="F49" s="75">
        <f>IF(C49=0,"",LOOKUP($C49,'Course List'!$C$7:$C$1029,'Course List'!F$7:F$1029))</f>
        <v>3</v>
      </c>
      <c r="G49" s="75" t="str">
        <f>IF(C49=0,"",LOOKUP($C49,'Course List'!$C$7:$C$1029,'Course List'!G$7:G$1029))</f>
        <v>F &amp; S</v>
      </c>
      <c r="H49" s="75" t="str">
        <f>IF(C49=0,"",LOOKUP($C49,'Course List'!$C$7:$C$1029,'Course List'!H$7:H$1029))</f>
        <v>---</v>
      </c>
      <c r="I49" s="45"/>
      <c r="J49" s="72"/>
      <c r="K49" s="68" t="str">
        <f>IF(I49=0,"",LOOKUP(I49,'GPA Table'!$B$5:$B$16,'GPA Table'!$E$5:$E$16))</f>
        <v/>
      </c>
      <c r="L49" s="185"/>
      <c r="N49" s="6">
        <f t="shared" si="18"/>
        <v>0</v>
      </c>
      <c r="O49" s="6">
        <f t="shared" si="19"/>
        <v>0</v>
      </c>
      <c r="P49" s="6"/>
    </row>
    <row r="50" spans="1:16" s="71" customFormat="1" ht="17.399999999999999" customHeight="1" x14ac:dyDescent="0.3">
      <c r="A50" s="322"/>
      <c r="B50" s="157">
        <f t="shared" si="20"/>
        <v>4</v>
      </c>
      <c r="C50" s="75" t="s">
        <v>494</v>
      </c>
      <c r="D50" s="75">
        <f>IF(C50=0,"",LOOKUP($C50,'Course List'!$C$7:$C$1029,'Course List'!D$7:D$1029))</f>
        <v>23</v>
      </c>
      <c r="E50" s="75" t="str">
        <f>IF(C50=0,"",LOOKUP($C50,'Course List'!$C$7:$C$1029,'Course List'!E$7:E$1029))</f>
        <v>University Physics III (Modern Physics)</v>
      </c>
      <c r="F50" s="75">
        <f>IF(C50=0,"",LOOKUP($C50,'Course List'!$C$7:$C$1029,'Course List'!F$7:F$1029))</f>
        <v>3</v>
      </c>
      <c r="G50" s="75" t="str">
        <f>IF(C50=0,"",LOOKUP($C50,'Course List'!$C$7:$C$1029,'Course List'!G$7:G$1029))</f>
        <v>F</v>
      </c>
      <c r="H50" s="75" t="str">
        <f>IF(C50=0,"",LOOKUP($C50,'Course List'!$C$7:$C$1029,'Course List'!H$7:H$1029))</f>
        <v>Prerequisite: Phys 1022 (22), Math 2233 (33)</v>
      </c>
      <c r="I50" s="45"/>
      <c r="J50" s="72"/>
      <c r="K50" s="68" t="str">
        <f>IF(I50=0,"",LOOKUP(I50,'GPA Table'!$B$5:$B$16,'GPA Table'!$E$5:$E$16))</f>
        <v/>
      </c>
      <c r="L50" s="185"/>
      <c r="N50" s="6">
        <f t="shared" si="18"/>
        <v>0</v>
      </c>
      <c r="O50" s="6">
        <f t="shared" si="19"/>
        <v>0</v>
      </c>
      <c r="P50" s="6"/>
    </row>
    <row r="51" spans="1:16" s="71" customFormat="1" x14ac:dyDescent="0.3">
      <c r="A51" s="322"/>
      <c r="B51" s="157">
        <f t="shared" si="20"/>
        <v>5</v>
      </c>
      <c r="C51" s="75" t="s">
        <v>500</v>
      </c>
      <c r="D51" s="75" t="str">
        <f>IF(C51=0,"",LOOKUP($C51,'Course List'!$C$7:$C$1029,'Course List'!D$7:D$1029))</f>
        <v>151W</v>
      </c>
      <c r="E51" s="75" t="str">
        <f>IF(C51=0,"",LOOKUP($C51,'Course List'!$C$7:$C$1029,'Course List'!E$7:E$1029))</f>
        <v>Intermediate Laboratory</v>
      </c>
      <c r="F51" s="75">
        <f>IF(C51=0,"",LOOKUP($C51,'Course List'!$C$7:$C$1029,'Course List'!F$7:F$1029))</f>
        <v>3</v>
      </c>
      <c r="G51" s="75" t="str">
        <f>IF(C51=0,"",LOOKUP($C51,'Course List'!$C$7:$C$1029,'Course List'!G$7:G$1029))</f>
        <v>F &amp; S</v>
      </c>
      <c r="H51" s="75" t="str">
        <f>IF(C51=0,"",LOOKUP($C51,'Course List'!$C$7:$C$1029,'Course List'!H$7:H$1029))</f>
        <v>Corequisite: Phys 1023 (23)</v>
      </c>
      <c r="I51" s="45"/>
      <c r="J51" s="72"/>
      <c r="K51" s="68" t="str">
        <f>IF(I51=0,"",LOOKUP(I51,'GPA Table'!$B$5:$B$16,'GPA Table'!$E$5:$E$16))</f>
        <v/>
      </c>
      <c r="L51" s="185"/>
      <c r="N51" s="6">
        <f t="shared" si="18"/>
        <v>0</v>
      </c>
      <c r="O51" s="6">
        <f t="shared" si="19"/>
        <v>0</v>
      </c>
      <c r="P51" s="6"/>
    </row>
    <row r="52" spans="1:16" s="71" customFormat="1" x14ac:dyDescent="0.3">
      <c r="A52" s="322"/>
      <c r="B52" s="157">
        <f>B51+1</f>
        <v>6</v>
      </c>
      <c r="C52" s="45"/>
      <c r="D52" s="45" t="str">
        <f>IF(C52=0,"",LOOKUP($C52,'Course List'!$C$7:$C$1029,'Course List'!D$7:D$1029))</f>
        <v/>
      </c>
      <c r="E52" s="45" t="str">
        <f>IF(C52=0,"",LOOKUP($C52,'Course List'!$C$7:$C$1029,'Course List'!E$7:E$1029))</f>
        <v/>
      </c>
      <c r="F52" s="45" t="str">
        <f>IF(C52=0,"",LOOKUP($C52,'Course List'!$C$7:$C$1029,'Course List'!F$7:F$1029))</f>
        <v/>
      </c>
      <c r="G52" s="45" t="str">
        <f>IF(C52=0,"",LOOKUP($C52,'Course List'!$C$7:$C$1029,'Course List'!G$7:G$1029))</f>
        <v/>
      </c>
      <c r="H52" s="45" t="str">
        <f>IF(C52=0,"",LOOKUP($C52,'Course List'!$C$7:$C$1029,'Course List'!H$7:H$1029))</f>
        <v/>
      </c>
      <c r="I52" s="45"/>
      <c r="J52" s="72"/>
      <c r="K52" s="68" t="str">
        <f>IF(I52=0,"",LOOKUP(I52,'GPA Table'!$B$5:$B$16,'GPA Table'!$E$5:$E$16))</f>
        <v/>
      </c>
      <c r="L52" s="185"/>
      <c r="N52" s="6">
        <f t="shared" si="18"/>
        <v>0</v>
      </c>
      <c r="O52" s="6">
        <f t="shared" si="19"/>
        <v>0</v>
      </c>
      <c r="P52" s="6"/>
    </row>
    <row r="53" spans="1:16" s="71" customFormat="1" x14ac:dyDescent="0.3">
      <c r="A53" s="322"/>
      <c r="B53" s="157">
        <f>B52+1</f>
        <v>7</v>
      </c>
      <c r="C53" s="45"/>
      <c r="D53" s="45" t="str">
        <f>IF(C53=0,"",LOOKUP($C53,'Course List'!$C$7:$C$1029,'Course List'!D$7:D$1029))</f>
        <v/>
      </c>
      <c r="E53" s="45" t="str">
        <f>IF(C53=0,"",LOOKUP($C53,'Course List'!$C$7:$C$1029,'Course List'!E$7:E$1029))</f>
        <v/>
      </c>
      <c r="F53" s="45" t="str">
        <f>IF(C53=0,"",LOOKUP($C53,'Course List'!$C$7:$C$1029,'Course List'!F$7:F$1029))</f>
        <v/>
      </c>
      <c r="G53" s="45" t="str">
        <f>IF(C53=0,"",LOOKUP($C53,'Course List'!$C$7:$C$1029,'Course List'!G$7:G$1029))</f>
        <v/>
      </c>
      <c r="H53" s="45" t="str">
        <f>IF(C53=0,"",LOOKUP($C53,'Course List'!$C$7:$C$1029,'Course List'!H$7:H$1029))</f>
        <v/>
      </c>
      <c r="I53" s="45"/>
      <c r="J53" s="72"/>
      <c r="K53" s="68" t="str">
        <f>IF(I53=0,"",LOOKUP(I53,'GPA Table'!$B$5:$B$16,'GPA Table'!$E$5:$E$16))</f>
        <v/>
      </c>
      <c r="L53" s="185"/>
      <c r="N53" s="6">
        <f t="shared" si="18"/>
        <v>0</v>
      </c>
      <c r="O53" s="6">
        <f t="shared" si="19"/>
        <v>0</v>
      </c>
      <c r="P53" s="6"/>
    </row>
    <row r="54" spans="1:16" s="71" customFormat="1" ht="16.2" thickBot="1" x14ac:dyDescent="0.35">
      <c r="A54" s="322"/>
      <c r="B54" s="160">
        <f t="shared" ref="B54" si="21">B53+1</f>
        <v>8</v>
      </c>
      <c r="C54" s="46"/>
      <c r="D54" s="46" t="str">
        <f>IF(C54=0,"",LOOKUP($C54,'Course List'!$C$7:$C$1029,'Course List'!D$7:D$1029))</f>
        <v/>
      </c>
      <c r="E54" s="46" t="str">
        <f>IF(C54=0,"",LOOKUP($C54,'Course List'!$C$7:$C$1029,'Course List'!E$7:E$1029))</f>
        <v/>
      </c>
      <c r="F54" s="45" t="str">
        <f>IF(C54=0,"",LOOKUP($C54,'Course List'!$C$7:$C$1029,'Course List'!F$7:F$1029))</f>
        <v/>
      </c>
      <c r="G54" s="46" t="str">
        <f>IF(C54=0,"",LOOKUP($C54,'Course List'!$C$7:$C$1029,'Course List'!G$7:G$1029))</f>
        <v/>
      </c>
      <c r="H54" s="46" t="str">
        <f>IF(C54=0,"",LOOKUP($C54,'Course List'!$C$7:$C$1029,'Course List'!H$7:H$1029))</f>
        <v/>
      </c>
      <c r="I54" s="46"/>
      <c r="J54" s="73"/>
      <c r="K54" s="69" t="str">
        <f>IF(I54=0,"",LOOKUP(I54,'GPA Table'!$B$5:$B$16,'GPA Table'!$E$5:$E$16))</f>
        <v/>
      </c>
      <c r="L54" s="185"/>
      <c r="N54" s="6">
        <f t="shared" si="18"/>
        <v>0</v>
      </c>
      <c r="O54" s="6">
        <f t="shared" si="19"/>
        <v>0</v>
      </c>
      <c r="P54" s="6"/>
    </row>
    <row r="55" spans="1:16" s="71" customFormat="1" ht="16.2" thickBot="1" x14ac:dyDescent="0.35">
      <c r="A55" s="322"/>
      <c r="B55" s="155"/>
      <c r="C55" s="156" t="str">
        <f>C46</f>
        <v>Semester</v>
      </c>
      <c r="D55" s="156">
        <f>D46+1</f>
        <v>6</v>
      </c>
      <c r="E55" s="156" t="str">
        <f>E46</f>
        <v>Total Credit Hours</v>
      </c>
      <c r="F55" s="156">
        <f>SUM(F56:F63)</f>
        <v>15</v>
      </c>
      <c r="G55" s="77" t="str">
        <f>G37</f>
        <v>SPRING</v>
      </c>
      <c r="H55" s="77">
        <f>H46+1</f>
        <v>2021</v>
      </c>
      <c r="I55" s="21"/>
      <c r="J55" s="22"/>
      <c r="K55" s="24">
        <f>IF(O55=0,0,ROUND(N55/O55,2))</f>
        <v>0</v>
      </c>
      <c r="L55" s="186"/>
      <c r="N55" s="15">
        <f t="shared" ref="N55:O55" si="22">SUM(N56:N63)</f>
        <v>0</v>
      </c>
      <c r="O55" s="16">
        <f t="shared" si="22"/>
        <v>0</v>
      </c>
      <c r="P55" s="214"/>
    </row>
    <row r="56" spans="1:16" s="71" customFormat="1" x14ac:dyDescent="0.3">
      <c r="A56" s="322"/>
      <c r="B56" s="157">
        <v>1</v>
      </c>
      <c r="C56" s="75" t="s">
        <v>280</v>
      </c>
      <c r="D56" s="75" t="str">
        <f>IF(C56=0,"",LOOKUP($C56,'Course List'!$C$7:$C$1029,'Course List'!D$7:D$1029))</f>
        <v>  122</v>
      </c>
      <c r="E56" s="75" t="str">
        <f>IF(C56=0,"",LOOKUP($C56,'Course List'!$C$7:$C$1029,'Course List'!E$7:E$1029))</f>
        <v> Structural Theory II (w 2-hr recitation)</v>
      </c>
      <c r="F56" s="75">
        <f>IF(C56=0,"",LOOKUP($C56,'Course List'!$C$7:$C$1029,'Course List'!F$7:F$1029))</f>
        <v>3</v>
      </c>
      <c r="G56" s="75" t="str">
        <f>IF(C56=0,"",LOOKUP($C56,'Course List'!$C$7:$C$1029,'Course List'!G$7:G$1029))</f>
        <v>S</v>
      </c>
      <c r="H56" s="75" t="str">
        <f>IF(C56=0,"",LOOKUP($C56,'Course List'!$C$7:$C$1029,'Course List'!H$7:H$1029))</f>
        <v>CE 3230 (121)</v>
      </c>
      <c r="I56" s="45"/>
      <c r="J56" s="72"/>
      <c r="K56" s="67" t="str">
        <f>IF(I56=0,"",LOOKUP(I56,'GPA Table'!$B$5:$B$16,'GPA Table'!$E$5:$E$16))</f>
        <v/>
      </c>
      <c r="L56" s="184"/>
      <c r="N56" s="6">
        <f t="shared" ref="N56:N63" si="23">IF(F56=0,0,IF(I56=0,0,K56*F56))</f>
        <v>0</v>
      </c>
      <c r="O56" s="6">
        <f t="shared" ref="O56:O63" si="24">IF(I56=0,0,F56)</f>
        <v>0</v>
      </c>
      <c r="P56" s="6"/>
    </row>
    <row r="57" spans="1:16" s="71" customFormat="1" x14ac:dyDescent="0.3">
      <c r="A57" s="322"/>
      <c r="B57" s="157">
        <f>B56+1</f>
        <v>2</v>
      </c>
      <c r="C57" s="158" t="s">
        <v>281</v>
      </c>
      <c r="D57" s="75" t="str">
        <f>IF(C57=0,"",LOOKUP($C57,'Course List'!$C$7:$C$1029,'Course List'!D$7:D$1029))</f>
        <v>  192</v>
      </c>
      <c r="E57" s="75" t="str">
        <f>IF(C57=0,"",LOOKUP($C57,'Course List'!$C$7:$C$1029,'Course List'!E$7:E$1029))</f>
        <v> Reinforced Concrete Structures</v>
      </c>
      <c r="F57" s="75">
        <f>IF(C57=0,"",LOOKUP($C57,'Course List'!$C$7:$C$1029,'Course List'!F$7:F$1029))</f>
        <v>3</v>
      </c>
      <c r="G57" s="75" t="str">
        <f>IF(C57=0,"",LOOKUP($C57,'Course List'!$C$7:$C$1029,'Course List'!G$7:G$1029))</f>
        <v>S</v>
      </c>
      <c r="H57" s="75" t="str">
        <f>IF(C57=0,"",LOOKUP($C57,'Course List'!$C$7:$C$1029,'Course List'!H$7:H$1029))</f>
        <v>Prerequisite or corequisite: CE 3240 (122)</v>
      </c>
      <c r="I57" s="45"/>
      <c r="J57" s="72"/>
      <c r="K57" s="68" t="str">
        <f>IF(I57=0,"",LOOKUP(I57,'GPA Table'!$B$5:$B$16,'GPA Table'!$E$5:$E$16))</f>
        <v/>
      </c>
      <c r="L57" s="185"/>
      <c r="N57" s="6">
        <f t="shared" si="23"/>
        <v>0</v>
      </c>
      <c r="O57" s="6">
        <f t="shared" si="24"/>
        <v>0</v>
      </c>
      <c r="P57" s="6"/>
    </row>
    <row r="58" spans="1:16" s="71" customFormat="1" x14ac:dyDescent="0.3">
      <c r="A58" s="322"/>
      <c r="B58" s="157">
        <f t="shared" ref="B58:B60" si="25">B57+1</f>
        <v>3</v>
      </c>
      <c r="C58" s="75" t="s">
        <v>493</v>
      </c>
      <c r="D58" s="75" t="str">
        <f>IF(C58=0,"",LOOKUP($C58,'Course List'!$C$7:$C$1029,'Course List'!D$7:D$1029))</f>
        <v>---</v>
      </c>
      <c r="E58" s="75" t="str">
        <f>IF(C58=0,"",LOOKUP($C58,'Course List'!$C$7:$C$1029,'Course List'!E$7:E$1029))</f>
        <v>General Curriculum Requirements</v>
      </c>
      <c r="F58" s="75">
        <f>IF(C58=0,"",LOOKUP($C58,'Course List'!$C$7:$C$1029,'Course List'!F$7:F$1029))</f>
        <v>3</v>
      </c>
      <c r="G58" s="75" t="str">
        <f>IF(C58=0,"",LOOKUP($C58,'Course List'!$C$7:$C$1029,'Course List'!G$7:G$1029))</f>
        <v>F &amp; S</v>
      </c>
      <c r="H58" s="75" t="str">
        <f>IF(C58=0,"",LOOKUP($C58,'Course List'!$C$7:$C$1029,'Course List'!H$7:H$1029))</f>
        <v>---</v>
      </c>
      <c r="I58" s="45"/>
      <c r="J58" s="72"/>
      <c r="K58" s="68" t="str">
        <f>IF(I58=0,"",LOOKUP(I58,'GPA Table'!$B$5:$B$16,'GPA Table'!$E$5:$E$16))</f>
        <v/>
      </c>
      <c r="L58" s="185"/>
      <c r="N58" s="6">
        <f t="shared" si="23"/>
        <v>0</v>
      </c>
      <c r="O58" s="6">
        <f t="shared" si="24"/>
        <v>0</v>
      </c>
      <c r="P58" s="6"/>
    </row>
    <row r="59" spans="1:16" s="71" customFormat="1" ht="17.399999999999999" customHeight="1" x14ac:dyDescent="0.3">
      <c r="A59" s="322"/>
      <c r="B59" s="157">
        <f t="shared" si="25"/>
        <v>4</v>
      </c>
      <c r="C59" s="75" t="s">
        <v>503</v>
      </c>
      <c r="D59" s="75">
        <f>IF(C59=0,"",LOOKUP($C59,'Course List'!$C$7:$C$1029,'Course List'!D$7:D$1029))</f>
        <v>161</v>
      </c>
      <c r="E59" s="75" t="str">
        <f>IF(C59=0,"",LOOKUP($C59,'Course List'!$C$7:$C$1029,'Course List'!E$7:E$1029))</f>
        <v>Mechanics</v>
      </c>
      <c r="F59" s="75">
        <f>IF(C59=0,"",LOOKUP($C59,'Course List'!$C$7:$C$1029,'Course List'!F$7:F$1029))</f>
        <v>3</v>
      </c>
      <c r="G59" s="75" t="str">
        <f>IF(C59=0,"",LOOKUP($C59,'Course List'!$C$7:$C$1029,'Course List'!G$7:G$1029))</f>
        <v>S</v>
      </c>
      <c r="H59" s="75" t="str">
        <f>IF(C59=0,"",LOOKUP($C59,'Course List'!$C$7:$C$1029,'Course List'!H$7:H$1029))</f>
        <v>Prerequisite: Phys 1023 (23), Math 2233 (33)</v>
      </c>
      <c r="I59" s="45"/>
      <c r="J59" s="72"/>
      <c r="K59" s="68" t="str">
        <f>IF(I59=0,"",LOOKUP(I59,'GPA Table'!$B$5:$B$16,'GPA Table'!$E$5:$E$16))</f>
        <v/>
      </c>
      <c r="L59" s="185"/>
      <c r="N59" s="6">
        <f t="shared" si="23"/>
        <v>0</v>
      </c>
      <c r="O59" s="6">
        <f t="shared" si="24"/>
        <v>0</v>
      </c>
      <c r="P59" s="6"/>
    </row>
    <row r="60" spans="1:16" s="71" customFormat="1" x14ac:dyDescent="0.3">
      <c r="A60" s="322"/>
      <c r="B60" s="157">
        <f t="shared" si="25"/>
        <v>5</v>
      </c>
      <c r="C60" s="75" t="s">
        <v>809</v>
      </c>
      <c r="D60" s="75" t="str">
        <f>IF(C60=0,"",LOOKUP($C60,'Course List'!$C$7:$C$1029,'Course List'!D$7:D$1029))</f>
        <v>---</v>
      </c>
      <c r="E60" s="75" t="str">
        <f>IF(C60=0,"",LOOKUP($C60,'Course List'!$C$7:$C$1029,'Course List'!E$7:E$1029))</f>
        <v>See the CE Eng. Elective List</v>
      </c>
      <c r="F60" s="75">
        <f>IF(C60=0,"",LOOKUP($C60,'Course List'!$C$7:$C$1029,'Course List'!F$7:F$1029))</f>
        <v>3</v>
      </c>
      <c r="G60" s="75" t="str">
        <f>IF(C60=0,"",LOOKUP($C60,'Course List'!$C$7:$C$1029,'Course List'!G$7:G$1029))</f>
        <v>F &amp; S</v>
      </c>
      <c r="H60" s="75" t="str">
        <f>IF(C60=0,"",LOOKUP($C60,'Course List'!$C$7:$C$1029,'Course List'!H$7:H$1029))</f>
        <v xml:space="preserve"> ---</v>
      </c>
      <c r="I60" s="45"/>
      <c r="J60" s="72"/>
      <c r="K60" s="68" t="str">
        <f>IF(I60=0,"",LOOKUP(I60,'GPA Table'!$B$5:$B$16,'GPA Table'!$E$5:$E$16))</f>
        <v/>
      </c>
      <c r="L60" s="185"/>
      <c r="N60" s="6">
        <f t="shared" si="23"/>
        <v>0</v>
      </c>
      <c r="O60" s="6">
        <f t="shared" si="24"/>
        <v>0</v>
      </c>
      <c r="P60" s="6"/>
    </row>
    <row r="61" spans="1:16" s="71" customFormat="1" x14ac:dyDescent="0.3">
      <c r="A61" s="322"/>
      <c r="B61" s="157">
        <f>B60+1</f>
        <v>6</v>
      </c>
      <c r="C61" s="45"/>
      <c r="D61" s="45" t="str">
        <f>IF(C61=0,"",LOOKUP($C61,'Course List'!$C$7:$C$1029,'Course List'!D$7:D$1029))</f>
        <v/>
      </c>
      <c r="E61" s="45" t="str">
        <f>IF(C61=0,"",LOOKUP($C61,'Course List'!$C$7:$C$1029,'Course List'!E$7:E$1029))</f>
        <v/>
      </c>
      <c r="F61" s="45" t="str">
        <f>IF(C61=0,"",LOOKUP($C61,'Course List'!$C$7:$C$1029,'Course List'!F$7:F$1029))</f>
        <v/>
      </c>
      <c r="G61" s="45" t="str">
        <f>IF(C61=0,"",LOOKUP($C61,'Course List'!$C$7:$C$1029,'Course List'!G$7:G$1029))</f>
        <v/>
      </c>
      <c r="H61" s="45" t="str">
        <f>IF(C61=0,"",LOOKUP($C61,'Course List'!$C$7:$C$1029,'Course List'!H$7:H$1029))</f>
        <v/>
      </c>
      <c r="I61" s="45"/>
      <c r="J61" s="72"/>
      <c r="K61" s="68" t="str">
        <f>IF(I61=0,"",LOOKUP(I61,'GPA Table'!$B$5:$B$16,'GPA Table'!$E$5:$E$16))</f>
        <v/>
      </c>
      <c r="L61" s="185"/>
      <c r="N61" s="6">
        <f t="shared" si="23"/>
        <v>0</v>
      </c>
      <c r="O61" s="6">
        <f t="shared" si="24"/>
        <v>0</v>
      </c>
      <c r="P61" s="6"/>
    </row>
    <row r="62" spans="1:16" s="71" customFormat="1" x14ac:dyDescent="0.3">
      <c r="A62" s="322"/>
      <c r="B62" s="157">
        <f>B61+1</f>
        <v>7</v>
      </c>
      <c r="C62" s="45"/>
      <c r="D62" s="45" t="str">
        <f>IF(C62=0,"",LOOKUP($C62,'Course List'!$C$7:$C$1029,'Course List'!D$7:D$1029))</f>
        <v/>
      </c>
      <c r="E62" s="45" t="str">
        <f>IF(C62=0,"",LOOKUP($C62,'Course List'!$C$7:$C$1029,'Course List'!E$7:E$1029))</f>
        <v/>
      </c>
      <c r="F62" s="45" t="str">
        <f>IF(C62=0,"",LOOKUP($C62,'Course List'!$C$7:$C$1029,'Course List'!F$7:F$1029))</f>
        <v/>
      </c>
      <c r="G62" s="45" t="str">
        <f>IF(C62=0,"",LOOKUP($C62,'Course List'!$C$7:$C$1029,'Course List'!G$7:G$1029))</f>
        <v/>
      </c>
      <c r="H62" s="45" t="str">
        <f>IF(C62=0,"",LOOKUP($C62,'Course List'!$C$7:$C$1029,'Course List'!H$7:H$1029))</f>
        <v/>
      </c>
      <c r="I62" s="45"/>
      <c r="J62" s="72"/>
      <c r="K62" s="68" t="str">
        <f>IF(I62=0,"",LOOKUP(I62,'GPA Table'!$B$5:$B$16,'GPA Table'!$E$5:$E$16))</f>
        <v/>
      </c>
      <c r="L62" s="185"/>
      <c r="N62" s="6">
        <f t="shared" si="23"/>
        <v>0</v>
      </c>
      <c r="O62" s="6">
        <f t="shared" si="24"/>
        <v>0</v>
      </c>
      <c r="P62" s="6"/>
    </row>
    <row r="63" spans="1:16" s="71" customFormat="1" ht="16.2" thickBot="1" x14ac:dyDescent="0.35">
      <c r="A63" s="323"/>
      <c r="B63" s="160">
        <f t="shared" ref="B63" si="26">B62+1</f>
        <v>8</v>
      </c>
      <c r="C63" s="46"/>
      <c r="D63" s="46" t="str">
        <f>IF(C63=0,"",LOOKUP($C63,'Course List'!$C$7:$C$1029,'Course List'!D$7:D$1029))</f>
        <v/>
      </c>
      <c r="E63" s="46" t="str">
        <f>IF(C63=0,"",LOOKUP($C63,'Course List'!$C$7:$C$1029,'Course List'!E$7:E$1029))</f>
        <v/>
      </c>
      <c r="F63" s="45" t="str">
        <f>IF(C63=0,"",LOOKUP($C63,'Course List'!$C$7:$C$1029,'Course List'!F$7:F$1029))</f>
        <v/>
      </c>
      <c r="G63" s="46" t="str">
        <f>IF(C63=0,"",LOOKUP($C63,'Course List'!$C$7:$C$1029,'Course List'!G$7:G$1029))</f>
        <v/>
      </c>
      <c r="H63" s="46" t="str">
        <f>IF(C63=0,"",LOOKUP($C63,'Course List'!$C$7:$C$1029,'Course List'!H$7:H$1029))</f>
        <v/>
      </c>
      <c r="I63" s="46"/>
      <c r="J63" s="73"/>
      <c r="K63" s="69" t="str">
        <f>IF(I63=0,"",LOOKUP(I63,'GPA Table'!$B$5:$B$16,'GPA Table'!$E$5:$E$16))</f>
        <v/>
      </c>
      <c r="L63" s="185"/>
      <c r="N63" s="6">
        <f t="shared" si="23"/>
        <v>0</v>
      </c>
      <c r="O63" s="6">
        <f t="shared" si="24"/>
        <v>0</v>
      </c>
      <c r="P63" s="6"/>
    </row>
    <row r="64" spans="1:16" s="71" customFormat="1" ht="16.2" thickBot="1" x14ac:dyDescent="0.35">
      <c r="A64" s="321" t="s">
        <v>867</v>
      </c>
      <c r="B64" s="155"/>
      <c r="C64" s="156" t="str">
        <f>C55</f>
        <v>Semester</v>
      </c>
      <c r="D64" s="156">
        <f>D55+1</f>
        <v>7</v>
      </c>
      <c r="E64" s="156" t="str">
        <f>E55</f>
        <v>Total Credit Hours</v>
      </c>
      <c r="F64" s="156">
        <f>SUM(F65:F72)</f>
        <v>15</v>
      </c>
      <c r="G64" s="77" t="str">
        <f>G46</f>
        <v>FALL</v>
      </c>
      <c r="H64" s="77">
        <f>H55</f>
        <v>2021</v>
      </c>
      <c r="I64" s="21"/>
      <c r="J64" s="22"/>
      <c r="K64" s="24">
        <f>IF(O64=0,0,ROUND(N64/O64,2))</f>
        <v>0</v>
      </c>
      <c r="L64" s="186"/>
      <c r="N64" s="15">
        <f t="shared" ref="N64:O64" si="27">SUM(N65:N72)</f>
        <v>0</v>
      </c>
      <c r="O64" s="16">
        <f t="shared" si="27"/>
        <v>0</v>
      </c>
      <c r="P64" s="214"/>
    </row>
    <row r="65" spans="1:16" s="71" customFormat="1" x14ac:dyDescent="0.3">
      <c r="A65" s="322"/>
      <c r="B65" s="157">
        <v>1</v>
      </c>
      <c r="C65" s="75" t="s">
        <v>277</v>
      </c>
      <c r="D65" s="75" t="str">
        <f>IF(C65=0,"",LOOKUP($C65,'Course List'!$C$7:$C$1029,'Course List'!D$7:D$1029))</f>
        <v>  166</v>
      </c>
      <c r="E65" s="75" t="str">
        <f>IF(C65=0,"",LOOKUP($C65,'Course List'!$C$7:$C$1029,'Course List'!E$7:E$1029))</f>
        <v> Materials Engineering</v>
      </c>
      <c r="F65" s="75">
        <f>IF(C65=0,"",LOOKUP($C65,'Course List'!$C$7:$C$1029,'Course List'!F$7:F$1029))</f>
        <v>2</v>
      </c>
      <c r="G65" s="75" t="str">
        <f>IF(C65=0,"",LOOKUP($C65,'Course List'!$C$7:$C$1029,'Course List'!G$7:G$1029))</f>
        <v>F</v>
      </c>
      <c r="H65" s="75" t="str">
        <f>IF(C65=0,"",LOOKUP($C65,'Course List'!$C$7:$C$1029,'Course List'!H$7:H$1029))</f>
        <v xml:space="preserve">Prerequisite: CE 2220 (120) </v>
      </c>
      <c r="I65" s="45"/>
      <c r="J65" s="72"/>
      <c r="K65" s="67" t="str">
        <f>IF(I65=0,"",LOOKUP(I65,'GPA Table'!$B$5:$B$16,'GPA Table'!$E$5:$E$16))</f>
        <v/>
      </c>
      <c r="L65" s="184"/>
      <c r="N65" s="6">
        <f t="shared" ref="N65:N72" si="28">IF(F65=0,0,IF(I65=0,0,K65*F65))</f>
        <v>0</v>
      </c>
      <c r="O65" s="6">
        <f t="shared" ref="O65:O72" si="29">IF(I65=0,0,F65)</f>
        <v>0</v>
      </c>
      <c r="P65" s="6"/>
    </row>
    <row r="66" spans="1:16" s="71" customFormat="1" x14ac:dyDescent="0.3">
      <c r="A66" s="322"/>
      <c r="B66" s="157">
        <f>B65+1</f>
        <v>2</v>
      </c>
      <c r="C66" s="158" t="s">
        <v>278</v>
      </c>
      <c r="D66" s="75" t="str">
        <f>IF(C66=0,"",LOOKUP($C66,'Course List'!$C$7:$C$1029,'Course List'!D$7:D$1029))</f>
        <v>  167W</v>
      </c>
      <c r="E66" s="75" t="str">
        <f>IF(C66=0,"",LOOKUP($C66,'Course List'!$C$7:$C$1029,'Course List'!E$7:E$1029))</f>
        <v> Mechanics of Materials Lab (WID)</v>
      </c>
      <c r="F66" s="75">
        <f>IF(C66=0,"",LOOKUP($C66,'Course List'!$C$7:$C$1029,'Course List'!F$7:F$1029))</f>
        <v>1</v>
      </c>
      <c r="G66" s="75" t="str">
        <f>IF(C66=0,"",LOOKUP($C66,'Course List'!$C$7:$C$1029,'Course List'!G$7:G$1029))</f>
        <v>F</v>
      </c>
      <c r="H66" s="75" t="str">
        <f>IF(C66=0,"",LOOKUP($C66,'Course List'!$C$7:$C$1029,'Course List'!H$7:H$1029))</f>
        <v>Prerequisite or corequisite: CE3110 (166)</v>
      </c>
      <c r="I66" s="45"/>
      <c r="J66" s="72"/>
      <c r="K66" s="68" t="str">
        <f>IF(I66=0,"",LOOKUP(I66,'GPA Table'!$B$5:$B$16,'GPA Table'!$E$5:$E$16))</f>
        <v/>
      </c>
      <c r="L66" s="185"/>
      <c r="N66" s="6">
        <f t="shared" si="28"/>
        <v>0</v>
      </c>
      <c r="O66" s="6">
        <f t="shared" si="29"/>
        <v>0</v>
      </c>
      <c r="P66" s="6"/>
    </row>
    <row r="67" spans="1:16" s="71" customFormat="1" x14ac:dyDescent="0.3">
      <c r="A67" s="322"/>
      <c r="B67" s="157">
        <f t="shared" ref="B67:B69" si="30">B66+1</f>
        <v>3</v>
      </c>
      <c r="C67" s="75" t="s">
        <v>493</v>
      </c>
      <c r="D67" s="75" t="str">
        <f>IF(C67=0,"",LOOKUP($C67,'Course List'!$C$7:$C$1029,'Course List'!D$7:D$1029))</f>
        <v>---</v>
      </c>
      <c r="E67" s="75" t="str">
        <f>IF(C67=0,"",LOOKUP($C67,'Course List'!$C$7:$C$1029,'Course List'!E$7:E$1029))</f>
        <v>General Curriculum Requirements</v>
      </c>
      <c r="F67" s="75">
        <f>IF(C67=0,"",LOOKUP($C67,'Course List'!$C$7:$C$1029,'Course List'!F$7:F$1029))</f>
        <v>3</v>
      </c>
      <c r="G67" s="75" t="str">
        <f>IF(C67=0,"",LOOKUP($C67,'Course List'!$C$7:$C$1029,'Course List'!G$7:G$1029))</f>
        <v>F &amp; S</v>
      </c>
      <c r="H67" s="75" t="str">
        <f>IF(C67=0,"",LOOKUP($C67,'Course List'!$C$7:$C$1029,'Course List'!H$7:H$1029))</f>
        <v>---</v>
      </c>
      <c r="I67" s="45"/>
      <c r="J67" s="72"/>
      <c r="K67" s="68" t="str">
        <f>IF(I67=0,"",LOOKUP(I67,'GPA Table'!$B$5:$B$16,'GPA Table'!$E$5:$E$16))</f>
        <v/>
      </c>
      <c r="L67" s="185"/>
      <c r="N67" s="6">
        <f t="shared" si="28"/>
        <v>0</v>
      </c>
      <c r="O67" s="6">
        <f t="shared" si="29"/>
        <v>0</v>
      </c>
      <c r="P67" s="6"/>
    </row>
    <row r="68" spans="1:16" s="71" customFormat="1" ht="17.399999999999999" customHeight="1" x14ac:dyDescent="0.3">
      <c r="A68" s="322"/>
      <c r="B68" s="157">
        <f t="shared" si="30"/>
        <v>4</v>
      </c>
      <c r="C68" s="75" t="s">
        <v>257</v>
      </c>
      <c r="D68" s="75">
        <f>IF(C68=0,"",LOOKUP($C68,'Course List'!$C$7:$C$1029,'Course List'!D$7:D$1029))</f>
        <v>126</v>
      </c>
      <c r="E68" s="75" t="str">
        <f>IF(C68=0,"",LOOKUP($C68,'Course List'!$C$7:$C$1029,'Course List'!E$7:E$1029))</f>
        <v>Fluid Mechanics</v>
      </c>
      <c r="F68" s="75">
        <f>IF(C68=0,"",LOOKUP($C68,'Course List'!$C$7:$C$1029,'Course List'!F$7:F$1029))</f>
        <v>3</v>
      </c>
      <c r="G68" s="75" t="str">
        <f>IF(C68=0,"",LOOKUP($C68,'Course List'!$C$7:$C$1029,'Course List'!G$7:G$1029))</f>
        <v>F</v>
      </c>
      <c r="H68" s="75" t="str">
        <f>IF(C68=0,"",LOOKUP($C68,'Course List'!$C$7:$C$1029,'Course List'!H$7:H$1029))</f>
        <v>Prerequisite: ApSc 2058 (58)</v>
      </c>
      <c r="I68" s="45"/>
      <c r="J68" s="72"/>
      <c r="K68" s="68" t="str">
        <f>IF(I68=0,"",LOOKUP(I68,'GPA Table'!$B$5:$B$16,'GPA Table'!$E$5:$E$16))</f>
        <v/>
      </c>
      <c r="L68" s="185"/>
      <c r="N68" s="6">
        <f t="shared" si="28"/>
        <v>0</v>
      </c>
      <c r="O68" s="6">
        <f t="shared" si="29"/>
        <v>0</v>
      </c>
      <c r="P68" s="6"/>
    </row>
    <row r="69" spans="1:16" s="71" customFormat="1" x14ac:dyDescent="0.3">
      <c r="A69" s="322"/>
      <c r="B69" s="157">
        <f t="shared" si="30"/>
        <v>5</v>
      </c>
      <c r="C69" s="75" t="s">
        <v>504</v>
      </c>
      <c r="D69" s="75">
        <f>IF(C69=0,"",LOOKUP($C69,'Course List'!$C$7:$C$1029,'Course List'!D$7:D$1029))</f>
        <v>165</v>
      </c>
      <c r="E69" s="75" t="str">
        <f>IF(C69=0,"",LOOKUP($C69,'Course List'!$C$7:$C$1029,'Course List'!E$7:E$1029))</f>
        <v>Electromagnetic Theory I</v>
      </c>
      <c r="F69" s="75">
        <f>IF(C69=0,"",LOOKUP($C69,'Course List'!$C$7:$C$1029,'Course List'!F$7:F$1029))</f>
        <v>3</v>
      </c>
      <c r="G69" s="75" t="str">
        <f>IF(C69=0,"",LOOKUP($C69,'Course List'!$C$7:$C$1029,'Course List'!G$7:G$1029))</f>
        <v>F</v>
      </c>
      <c r="H69" s="75" t="str">
        <f>IF(C69=0,"",LOOKUP($C69,'Course List'!$C$7:$C$1029,'Course List'!H$7:H$1029))</f>
        <v>Prerequisite: Phys 1023 (23), Math 2233 (33)</v>
      </c>
      <c r="I69" s="45"/>
      <c r="J69" s="72"/>
      <c r="K69" s="68" t="str">
        <f>IF(I69=0,"",LOOKUP(I69,'GPA Table'!$B$5:$B$16,'GPA Table'!$E$5:$E$16))</f>
        <v/>
      </c>
      <c r="L69" s="185"/>
      <c r="N69" s="6">
        <f t="shared" si="28"/>
        <v>0</v>
      </c>
      <c r="O69" s="6">
        <f t="shared" si="29"/>
        <v>0</v>
      </c>
      <c r="P69" s="6"/>
    </row>
    <row r="70" spans="1:16" s="71" customFormat="1" x14ac:dyDescent="0.3">
      <c r="A70" s="322"/>
      <c r="B70" s="157">
        <f>B69+1</f>
        <v>6</v>
      </c>
      <c r="C70" s="75" t="s">
        <v>809</v>
      </c>
      <c r="D70" s="75" t="str">
        <f>IF(C70=0,"",LOOKUP($C70,'Course List'!$C$7:$C$1029,'Course List'!D$7:D$1029))</f>
        <v>---</v>
      </c>
      <c r="E70" s="75" t="str">
        <f>IF(C70=0,"",LOOKUP($C70,'Course List'!$C$7:$C$1029,'Course List'!E$7:E$1029))</f>
        <v>See the CE Eng. Elective List</v>
      </c>
      <c r="F70" s="75">
        <f>IF(C70=0,"",LOOKUP($C70,'Course List'!$C$7:$C$1029,'Course List'!F$7:F$1029))</f>
        <v>3</v>
      </c>
      <c r="G70" s="75" t="str">
        <f>IF(C70=0,"",LOOKUP($C70,'Course List'!$C$7:$C$1029,'Course List'!G$7:G$1029))</f>
        <v>F &amp; S</v>
      </c>
      <c r="H70" s="75" t="str">
        <f>IF(C70=0,"",LOOKUP($C70,'Course List'!$C$7:$C$1029,'Course List'!H$7:H$1029))</f>
        <v xml:space="preserve"> ---</v>
      </c>
      <c r="I70" s="45"/>
      <c r="J70" s="72"/>
      <c r="K70" s="68" t="str">
        <f>IF(I70=0,"",LOOKUP(I70,'GPA Table'!$B$5:$B$16,'GPA Table'!$E$5:$E$16))</f>
        <v/>
      </c>
      <c r="L70" s="185"/>
      <c r="N70" s="6">
        <f t="shared" si="28"/>
        <v>0</v>
      </c>
      <c r="O70" s="6">
        <f t="shared" si="29"/>
        <v>0</v>
      </c>
      <c r="P70" s="6"/>
    </row>
    <row r="71" spans="1:16" s="71" customFormat="1" x14ac:dyDescent="0.3">
      <c r="A71" s="322"/>
      <c r="B71" s="157">
        <f>B70+1</f>
        <v>7</v>
      </c>
      <c r="C71" s="45"/>
      <c r="D71" s="45" t="str">
        <f>IF(C71=0,"",LOOKUP($C71,'Course List'!$C$7:$C$1029,'Course List'!D$7:D$1029))</f>
        <v/>
      </c>
      <c r="E71" s="45" t="str">
        <f>IF(C71=0,"",LOOKUP($C71,'Course List'!$C$7:$C$1029,'Course List'!E$7:E$1029))</f>
        <v/>
      </c>
      <c r="F71" s="45" t="str">
        <f>IF(C71=0,"",LOOKUP($C71,'Course List'!$C$7:$C$1029,'Course List'!F$7:F$1029))</f>
        <v/>
      </c>
      <c r="G71" s="45" t="str">
        <f>IF(C71=0,"",LOOKUP($C71,'Course List'!$C$7:$C$1029,'Course List'!G$7:G$1029))</f>
        <v/>
      </c>
      <c r="H71" s="45" t="str">
        <f>IF(C71=0,"",LOOKUP($C71,'Course List'!$C$7:$C$1029,'Course List'!H$7:H$1029))</f>
        <v/>
      </c>
      <c r="I71" s="45"/>
      <c r="J71" s="72"/>
      <c r="K71" s="68" t="str">
        <f>IF(I71=0,"",LOOKUP(I71,'GPA Table'!$B$5:$B$16,'GPA Table'!$E$5:$E$16))</f>
        <v/>
      </c>
      <c r="L71" s="185"/>
      <c r="N71" s="6">
        <f t="shared" si="28"/>
        <v>0</v>
      </c>
      <c r="O71" s="6">
        <f t="shared" si="29"/>
        <v>0</v>
      </c>
      <c r="P71" s="6"/>
    </row>
    <row r="72" spans="1:16" s="71" customFormat="1" ht="16.2" thickBot="1" x14ac:dyDescent="0.35">
      <c r="A72" s="322"/>
      <c r="B72" s="160">
        <f t="shared" ref="B72" si="31">B71+1</f>
        <v>8</v>
      </c>
      <c r="C72" s="46"/>
      <c r="D72" s="46" t="str">
        <f>IF(C72=0,"",LOOKUP($C72,'Course List'!$C$7:$C$1029,'Course List'!D$7:D$1029))</f>
        <v/>
      </c>
      <c r="E72" s="46" t="str">
        <f>IF(C72=0,"",LOOKUP($C72,'Course List'!$C$7:$C$1029,'Course List'!E$7:E$1029))</f>
        <v/>
      </c>
      <c r="F72" s="45" t="str">
        <f>IF(C72=0,"",LOOKUP($C72,'Course List'!$C$7:$C$1029,'Course List'!F$7:F$1029))</f>
        <v/>
      </c>
      <c r="G72" s="46" t="str">
        <f>IF(C72=0,"",LOOKUP($C72,'Course List'!$C$7:$C$1029,'Course List'!G$7:G$1029))</f>
        <v/>
      </c>
      <c r="H72" s="46" t="str">
        <f>IF(C72=0,"",LOOKUP($C72,'Course List'!$C$7:$C$1029,'Course List'!H$7:H$1029))</f>
        <v/>
      </c>
      <c r="I72" s="46"/>
      <c r="J72" s="73"/>
      <c r="K72" s="69" t="str">
        <f>IF(I72=0,"",LOOKUP(I72,'GPA Table'!$B$5:$B$16,'GPA Table'!$E$5:$E$16))</f>
        <v/>
      </c>
      <c r="L72" s="185"/>
      <c r="N72" s="6">
        <f t="shared" si="28"/>
        <v>0</v>
      </c>
      <c r="O72" s="6">
        <f t="shared" si="29"/>
        <v>0</v>
      </c>
      <c r="P72" s="6"/>
    </row>
    <row r="73" spans="1:16" s="71" customFormat="1" ht="16.2" thickBot="1" x14ac:dyDescent="0.35">
      <c r="A73" s="322"/>
      <c r="B73" s="155"/>
      <c r="C73" s="156" t="str">
        <f>C64</f>
        <v>Semester</v>
      </c>
      <c r="D73" s="156">
        <f>D64+1</f>
        <v>8</v>
      </c>
      <c r="E73" s="156" t="str">
        <f>E64</f>
        <v>Total Credit Hours</v>
      </c>
      <c r="F73" s="156">
        <f>SUM(F74:F81)</f>
        <v>14</v>
      </c>
      <c r="G73" s="77" t="str">
        <f>G55</f>
        <v>SPRING</v>
      </c>
      <c r="H73" s="77">
        <f>H64+1</f>
        <v>2022</v>
      </c>
      <c r="I73" s="21"/>
      <c r="J73" s="22"/>
      <c r="K73" s="24">
        <f>IF(O73=0,0,ROUND(N73/O73,2))</f>
        <v>0</v>
      </c>
      <c r="L73" s="186"/>
      <c r="N73" s="15">
        <f t="shared" ref="N73:O73" si="32">SUM(N74:N81)</f>
        <v>0</v>
      </c>
      <c r="O73" s="16">
        <f t="shared" si="32"/>
        <v>0</v>
      </c>
      <c r="P73" s="214"/>
    </row>
    <row r="74" spans="1:16" s="71" customFormat="1" x14ac:dyDescent="0.3">
      <c r="A74" s="322"/>
      <c r="B74" s="157">
        <v>1</v>
      </c>
      <c r="C74" s="75" t="s">
        <v>285</v>
      </c>
      <c r="D74" s="75" t="str">
        <f>IF(C74=0,"",LOOKUP($C74,'Course List'!$C$7:$C$1029,'Course List'!D$7:D$1029))</f>
        <v>  188</v>
      </c>
      <c r="E74" s="75" t="str">
        <f>IF(C74=0,"",LOOKUP($C74,'Course List'!$C$7:$C$1029,'Course List'!E$7:E$1029))</f>
        <v> Hydraulics Laboratory</v>
      </c>
      <c r="F74" s="75">
        <f>IF(C74=0,"",LOOKUP($C74,'Course List'!$C$7:$C$1029,'Course List'!F$7:F$1029))</f>
        <v>1</v>
      </c>
      <c r="G74" s="75" t="str">
        <f>IF(C74=0,"",LOOKUP($C74,'Course List'!$C$7:$C$1029,'Course List'!G$7:G$1029))</f>
        <v>S</v>
      </c>
      <c r="H74" s="75" t="str">
        <f>IF(C74=0,"",LOOKUP($C74,'Course List'!$C$7:$C$1029,'Course List'!H$7:H$1029))</f>
        <v>Prerequisite or corequisite: CE 3610 (193)</v>
      </c>
      <c r="I74" s="45"/>
      <c r="J74" s="72"/>
      <c r="K74" s="67" t="str">
        <f>IF(I74=0,"",LOOKUP(I74,'GPA Table'!$B$5:$B$16,'GPA Table'!$E$5:$E$16))</f>
        <v/>
      </c>
      <c r="L74" s="184"/>
      <c r="N74" s="6">
        <f t="shared" ref="N74:N81" si="33">IF(F74=0,0,IF(I74=0,0,K74*F74))</f>
        <v>0</v>
      </c>
      <c r="O74" s="6">
        <f t="shared" ref="O74:O81" si="34">IF(I74=0,0,F74)</f>
        <v>0</v>
      </c>
      <c r="P74" s="6"/>
    </row>
    <row r="75" spans="1:16" s="71" customFormat="1" x14ac:dyDescent="0.3">
      <c r="A75" s="322"/>
      <c r="B75" s="157">
        <f>B74+1</f>
        <v>2</v>
      </c>
      <c r="C75" s="158" t="s">
        <v>506</v>
      </c>
      <c r="D75" s="75" t="str">
        <f>IF(C75=0,"",LOOKUP($C75,'Course List'!$C$7:$C$1029,'Course List'!D$7:D$1029))</f>
        <v>  189</v>
      </c>
      <c r="E75" s="75" t="str">
        <f>IF(C75=0,"",LOOKUP($C75,'Course List'!$C$7:$C$1029,'Course List'!E$7:E$1029))</f>
        <v> Environmental Engineering Lab</v>
      </c>
      <c r="F75" s="75">
        <f>IF(C75=0,"",LOOKUP($C75,'Course List'!$C$7:$C$1029,'Course List'!F$7:F$1029))</f>
        <v>1</v>
      </c>
      <c r="G75" s="75" t="str">
        <f>IF(C75=0,"",LOOKUP($C75,'Course List'!$C$7:$C$1029,'Course List'!G$7:G$1029))</f>
        <v>S</v>
      </c>
      <c r="H75" s="75" t="str">
        <f>IF(C75=0,"",LOOKUP($C75,'Course List'!$C$7:$C$1029,'Course List'!H$7:H$1029))</f>
        <v xml:space="preserve"> Corequisite: CE 3520 (194)</v>
      </c>
      <c r="I75" s="45"/>
      <c r="J75" s="72"/>
      <c r="K75" s="68" t="str">
        <f>IF(I75=0,"",LOOKUP(I75,'GPA Table'!$B$5:$B$16,'GPA Table'!$E$5:$E$16))</f>
        <v/>
      </c>
      <c r="L75" s="185"/>
      <c r="N75" s="6">
        <f t="shared" si="33"/>
        <v>0</v>
      </c>
      <c r="O75" s="6">
        <f t="shared" si="34"/>
        <v>0</v>
      </c>
      <c r="P75" s="6"/>
    </row>
    <row r="76" spans="1:16" s="71" customFormat="1" x14ac:dyDescent="0.3">
      <c r="A76" s="322"/>
      <c r="B76" s="157">
        <f t="shared" ref="B76:B78" si="35">B75+1</f>
        <v>3</v>
      </c>
      <c r="C76" s="75" t="s">
        <v>284</v>
      </c>
      <c r="D76" s="75" t="str">
        <f>IF(C76=0,"",LOOKUP($C76,'Course List'!$C$7:$C$1029,'Course List'!D$7:D$1029))</f>
        <v>  193</v>
      </c>
      <c r="E76" s="75" t="str">
        <f>IF(C76=0,"",LOOKUP($C76,'Course List'!$C$7:$C$1029,'Course List'!E$7:E$1029))</f>
        <v> Hydraulics</v>
      </c>
      <c r="F76" s="75">
        <f>IF(C76=0,"",LOOKUP($C76,'Course List'!$C$7:$C$1029,'Course List'!F$7:F$1029))</f>
        <v>3</v>
      </c>
      <c r="G76" s="75" t="str">
        <f>IF(C76=0,"",LOOKUP($C76,'Course List'!$C$7:$C$1029,'Course List'!G$7:G$1029))</f>
        <v>S</v>
      </c>
      <c r="H76" s="75" t="str">
        <f>IF(C76=0,"",LOOKUP($C76,'Course List'!$C$7:$C$1029,'Course List'!H$7:H$1029))</f>
        <v>Prerequisite: MAE 3126</v>
      </c>
      <c r="I76" s="45"/>
      <c r="J76" s="72"/>
      <c r="K76" s="68" t="str">
        <f>IF(I76=0,"",LOOKUP(I76,'GPA Table'!$B$5:$B$16,'GPA Table'!$E$5:$E$16))</f>
        <v/>
      </c>
      <c r="L76" s="185"/>
      <c r="N76" s="6">
        <f t="shared" si="33"/>
        <v>0</v>
      </c>
      <c r="O76" s="6">
        <f t="shared" si="34"/>
        <v>0</v>
      </c>
      <c r="P76" s="6"/>
    </row>
    <row r="77" spans="1:16" s="71" customFormat="1" ht="17.399999999999999" customHeight="1" x14ac:dyDescent="0.3">
      <c r="A77" s="322"/>
      <c r="B77" s="157">
        <f t="shared" si="35"/>
        <v>4</v>
      </c>
      <c r="C77" s="75" t="s">
        <v>282</v>
      </c>
      <c r="D77" s="75" t="str">
        <f>IF(C77=0,"",LOOKUP($C77,'Course List'!$C$7:$C$1029,'Course List'!D$7:D$1029))</f>
        <v>  194</v>
      </c>
      <c r="E77" s="75" t="str">
        <f>IF(C77=0,"",LOOKUP($C77,'Course List'!$C$7:$C$1029,'Course List'!E$7:E$1029))</f>
        <v> Envir Eng I:Water Resourc&amp;Qual</v>
      </c>
      <c r="F77" s="75">
        <f>IF(C77=0,"",LOOKUP($C77,'Course List'!$C$7:$C$1029,'Course List'!F$7:F$1029))</f>
        <v>3</v>
      </c>
      <c r="G77" s="75" t="str">
        <f>IF(C77=0,"",LOOKUP($C77,'Course List'!$C$7:$C$1029,'Course List'!G$7:G$1029))</f>
        <v>S</v>
      </c>
      <c r="H77" s="75" t="str">
        <f>IF(C77=0,"",LOOKUP($C77,'Course List'!$C$7:$C$1029,'Course List'!H$7:H$1029))</f>
        <v>Prerequisite or corequisite: CE3610 (193)</v>
      </c>
      <c r="I77" s="45"/>
      <c r="J77" s="72"/>
      <c r="K77" s="68" t="str">
        <f>IF(I77=0,"",LOOKUP(I77,'GPA Table'!$B$5:$B$16,'GPA Table'!$E$5:$E$16))</f>
        <v/>
      </c>
      <c r="L77" s="185"/>
      <c r="N77" s="6">
        <f t="shared" si="33"/>
        <v>0</v>
      </c>
      <c r="O77" s="6">
        <f t="shared" si="34"/>
        <v>0</v>
      </c>
      <c r="P77" s="6"/>
    </row>
    <row r="78" spans="1:16" s="71" customFormat="1" x14ac:dyDescent="0.3">
      <c r="A78" s="322"/>
      <c r="B78" s="157">
        <f t="shared" si="35"/>
        <v>5</v>
      </c>
      <c r="C78" s="75" t="s">
        <v>493</v>
      </c>
      <c r="D78" s="75" t="str">
        <f>IF(C78=0,"",LOOKUP($C78,'Course List'!$C$7:$C$1029,'Course List'!D$7:D$1029))</f>
        <v>---</v>
      </c>
      <c r="E78" s="75" t="str">
        <f>IF(C78=0,"",LOOKUP($C78,'Course List'!$C$7:$C$1029,'Course List'!E$7:E$1029))</f>
        <v>General Curriculum Requirements</v>
      </c>
      <c r="F78" s="75">
        <f>IF(C78=0,"",LOOKUP($C78,'Course List'!$C$7:$C$1029,'Course List'!F$7:F$1029))</f>
        <v>3</v>
      </c>
      <c r="G78" s="75" t="str">
        <f>IF(C78=0,"",LOOKUP($C78,'Course List'!$C$7:$C$1029,'Course List'!G$7:G$1029))</f>
        <v>F &amp; S</v>
      </c>
      <c r="H78" s="75" t="str">
        <f>IF(C78=0,"",LOOKUP($C78,'Course List'!$C$7:$C$1029,'Course List'!H$7:H$1029))</f>
        <v>---</v>
      </c>
      <c r="I78" s="45"/>
      <c r="J78" s="72"/>
      <c r="K78" s="68" t="str">
        <f>IF(I78=0,"",LOOKUP(I78,'GPA Table'!$B$5:$B$16,'GPA Table'!$E$5:$E$16))</f>
        <v/>
      </c>
      <c r="L78" s="185"/>
      <c r="N78" s="6">
        <f t="shared" si="33"/>
        <v>0</v>
      </c>
      <c r="O78" s="6">
        <f t="shared" si="34"/>
        <v>0</v>
      </c>
      <c r="P78" s="6"/>
    </row>
    <row r="79" spans="1:16" s="71" customFormat="1" x14ac:dyDescent="0.3">
      <c r="A79" s="322"/>
      <c r="B79" s="157">
        <f>B78+1</f>
        <v>6</v>
      </c>
      <c r="C79" s="75" t="s">
        <v>507</v>
      </c>
      <c r="D79" s="75">
        <f>IF(C79=0,"",LOOKUP($C79,'Course List'!$C$7:$C$1029,'Course List'!D$7:D$1029))</f>
        <v>164</v>
      </c>
      <c r="E79" s="75" t="str">
        <f>IF(C79=0,"",LOOKUP($C79,'Course List'!$C$7:$C$1029,'Course List'!E$7:E$1029))</f>
        <v>Thermal and Statistical Physics</v>
      </c>
      <c r="F79" s="75">
        <f>IF(C79=0,"",LOOKUP($C79,'Course List'!$C$7:$C$1029,'Course List'!F$7:F$1029))</f>
        <v>3</v>
      </c>
      <c r="G79" s="75" t="str">
        <f>IF(C79=0,"",LOOKUP($C79,'Course List'!$C$7:$C$1029,'Course List'!G$7:G$1029))</f>
        <v>S</v>
      </c>
      <c r="H79" s="75" t="str">
        <f>IF(C79=0,"",LOOKUP($C79,'Course List'!$C$7:$C$1029,'Course List'!H$7:H$1029))</f>
        <v>Prerequisite: Phys 1023 (23), Math 2233 (33)</v>
      </c>
      <c r="I79" s="45"/>
      <c r="J79" s="72"/>
      <c r="K79" s="68" t="str">
        <f>IF(I79=0,"",LOOKUP(I79,'GPA Table'!$B$5:$B$16,'GPA Table'!$E$5:$E$16))</f>
        <v/>
      </c>
      <c r="L79" s="185"/>
      <c r="N79" s="6">
        <f t="shared" si="33"/>
        <v>0</v>
      </c>
      <c r="O79" s="6">
        <f t="shared" si="34"/>
        <v>0</v>
      </c>
      <c r="P79" s="6"/>
    </row>
    <row r="80" spans="1:16" s="71" customFormat="1" x14ac:dyDescent="0.3">
      <c r="A80" s="322"/>
      <c r="B80" s="157">
        <f>B79+1</f>
        <v>7</v>
      </c>
      <c r="C80" s="45"/>
      <c r="D80" s="45" t="str">
        <f>IF(C80=0,"",LOOKUP($C80,'Course List'!$C$7:$C$1029,'Course List'!D$7:D$1029))</f>
        <v/>
      </c>
      <c r="E80" s="45" t="str">
        <f>IF(C80=0,"",LOOKUP($C80,'Course List'!$C$7:$C$1029,'Course List'!E$7:E$1029))</f>
        <v/>
      </c>
      <c r="F80" s="45" t="str">
        <f>IF(C80=0,"",LOOKUP($C80,'Course List'!$C$7:$C$1029,'Course List'!F$7:F$1029))</f>
        <v/>
      </c>
      <c r="G80" s="45" t="str">
        <f>IF(C80=0,"",LOOKUP($C80,'Course List'!$C$7:$C$1029,'Course List'!G$7:G$1029))</f>
        <v/>
      </c>
      <c r="H80" s="45" t="str">
        <f>IF(C80=0,"",LOOKUP($C80,'Course List'!$C$7:$C$1029,'Course List'!H$7:H$1029))</f>
        <v/>
      </c>
      <c r="I80" s="45"/>
      <c r="J80" s="72"/>
      <c r="K80" s="68" t="str">
        <f>IF(I80=0,"",LOOKUP(I80,'GPA Table'!$B$5:$B$16,'GPA Table'!$E$5:$E$16))</f>
        <v/>
      </c>
      <c r="L80" s="185"/>
      <c r="N80" s="6">
        <f t="shared" si="33"/>
        <v>0</v>
      </c>
      <c r="O80" s="6">
        <f t="shared" si="34"/>
        <v>0</v>
      </c>
      <c r="P80" s="6"/>
    </row>
    <row r="81" spans="1:16" s="71" customFormat="1" ht="16.2" thickBot="1" x14ac:dyDescent="0.35">
      <c r="A81" s="323"/>
      <c r="B81" s="160">
        <f t="shared" ref="B81" si="36">B80+1</f>
        <v>8</v>
      </c>
      <c r="C81" s="46"/>
      <c r="D81" s="46" t="str">
        <f>IF(C81=0,"",LOOKUP($C81,'Course List'!$C$7:$C$1029,'Course List'!D$7:D$1029))</f>
        <v/>
      </c>
      <c r="E81" s="46" t="str">
        <f>IF(C81=0,"",LOOKUP($C81,'Course List'!$C$7:$C$1029,'Course List'!E$7:E$1029))</f>
        <v/>
      </c>
      <c r="F81" s="46" t="str">
        <f>IF(C81=0,"",LOOKUP($C81,'Course List'!$C$7:$C$1029,'Course List'!F$7:F$1029))</f>
        <v/>
      </c>
      <c r="G81" s="46" t="str">
        <f>IF(C81=0,"",LOOKUP($C81,'Course List'!$C$7:$C$1029,'Course List'!G$7:G$1029))</f>
        <v/>
      </c>
      <c r="H81" s="46" t="str">
        <f>IF(C81=0,"",LOOKUP($C81,'Course List'!$C$7:$C$1029,'Course List'!H$7:H$1029))</f>
        <v/>
      </c>
      <c r="I81" s="46"/>
      <c r="J81" s="73"/>
      <c r="K81" s="69" t="str">
        <f>IF(I81=0,"",LOOKUP(I81,'GPA Table'!$B$5:$B$16,'GPA Table'!$E$5:$E$16))</f>
        <v/>
      </c>
      <c r="L81" s="192"/>
      <c r="N81" s="6">
        <f t="shared" si="33"/>
        <v>0</v>
      </c>
      <c r="O81" s="6">
        <f t="shared" si="34"/>
        <v>0</v>
      </c>
      <c r="P81" s="6"/>
    </row>
    <row r="82" spans="1:16" s="71" customFormat="1" ht="16.2" thickBot="1" x14ac:dyDescent="0.35">
      <c r="A82" s="321" t="s">
        <v>868</v>
      </c>
      <c r="B82" s="155"/>
      <c r="C82" s="156" t="str">
        <f>C73</f>
        <v>Semester</v>
      </c>
      <c r="D82" s="156">
        <f>D73+1</f>
        <v>9</v>
      </c>
      <c r="E82" s="156" t="str">
        <f>E73</f>
        <v>Total Credit Hours</v>
      </c>
      <c r="F82" s="156">
        <f>SUM(F83:F90)</f>
        <v>17</v>
      </c>
      <c r="G82" s="77" t="str">
        <f>G64</f>
        <v>FALL</v>
      </c>
      <c r="H82" s="77">
        <f>H73</f>
        <v>2022</v>
      </c>
      <c r="I82" s="21"/>
      <c r="J82" s="22"/>
      <c r="K82" s="24">
        <f>IF(O82=0,0,ROUND(N82/O82,2))</f>
        <v>0</v>
      </c>
      <c r="L82" s="193"/>
      <c r="N82" s="15">
        <f>SUM(N83:N90)-N86</f>
        <v>0</v>
      </c>
      <c r="O82" s="15">
        <f>SUM(O83:O90)-O86</f>
        <v>0</v>
      </c>
      <c r="P82" s="214"/>
    </row>
    <row r="83" spans="1:16" s="71" customFormat="1" x14ac:dyDescent="0.3">
      <c r="A83" s="322"/>
      <c r="B83" s="157">
        <v>1</v>
      </c>
      <c r="C83" s="75" t="s">
        <v>289</v>
      </c>
      <c r="D83" s="75" t="str">
        <f>IF(C83=0,"",LOOKUP($C83,'Course List'!$C$7:$C$1029,'Course List'!D$7:D$1029))</f>
        <v>  168</v>
      </c>
      <c r="E83" s="75" t="str">
        <f>IF(C83=0,"",LOOKUP($C83,'Course List'!$C$7:$C$1029,'Course List'!E$7:E$1029))</f>
        <v> Intro-Geotechnical Engineering</v>
      </c>
      <c r="F83" s="75">
        <f>IF(C83=0,"",LOOKUP($C83,'Course List'!$C$7:$C$1029,'Course List'!F$7:F$1029))</f>
        <v>3</v>
      </c>
      <c r="G83" s="75" t="str">
        <f>IF(C83=0,"",LOOKUP($C83,'Course List'!$C$7:$C$1029,'Course List'!G$7:G$1029))</f>
        <v>F</v>
      </c>
      <c r="H83" s="75" t="str">
        <f>IF(C83=0,"",LOOKUP($C83,'Course List'!$C$7:$C$1029,'Course List'!H$7:H$1029))</f>
        <v>Prerequisite: CE 2220 (120), MAE 3126</v>
      </c>
      <c r="I83" s="45"/>
      <c r="J83" s="72"/>
      <c r="K83" s="67" t="str">
        <f>IF(I83=0,"",LOOKUP(I83,'GPA Table'!$B$5:$B$16,'GPA Table'!$E$5:$E$16))</f>
        <v/>
      </c>
      <c r="L83" s="184"/>
      <c r="N83" s="6">
        <f t="shared" ref="N83" si="37">IF(F83=0,0,IF(I83=0,0,K83*F83))</f>
        <v>0</v>
      </c>
      <c r="O83" s="6">
        <f t="shared" ref="O83" si="38">IF(I83=0,0,F83)</f>
        <v>0</v>
      </c>
      <c r="P83" s="6"/>
    </row>
    <row r="84" spans="1:16" s="71" customFormat="1" x14ac:dyDescent="0.3">
      <c r="A84" s="322"/>
      <c r="B84" s="157">
        <f>B83+1</f>
        <v>2</v>
      </c>
      <c r="C84" s="75" t="s">
        <v>290</v>
      </c>
      <c r="D84" s="75" t="str">
        <f>IF(C84=0,"",LOOKUP($C84,'Course List'!$C$7:$C$1029,'Course List'!D$7:D$1029))</f>
        <v>  185</v>
      </c>
      <c r="E84" s="75" t="str">
        <f>IF(C84=0,"",LOOKUP($C84,'Course List'!$C$7:$C$1029,'Course List'!E$7:E$1029))</f>
        <v> Geotechnical Engineering Lab</v>
      </c>
      <c r="F84" s="75">
        <f>IF(C84=0,"",LOOKUP($C84,'Course List'!$C$7:$C$1029,'Course List'!F$7:F$1029))</f>
        <v>1</v>
      </c>
      <c r="G84" s="75" t="str">
        <f>IF(C84=0,"",LOOKUP($C84,'Course List'!$C$7:$C$1029,'Course List'!G$7:G$1029))</f>
        <v>F</v>
      </c>
      <c r="H84" s="75" t="str">
        <f>IF(C84=0,"",LOOKUP($C84,'Course List'!$C$7:$C$1029,'Course List'!H$7:H$1029))</f>
        <v>Prerequisite or corequisite: CE 4410 (168)</v>
      </c>
      <c r="I84" s="45"/>
      <c r="J84" s="72"/>
      <c r="K84" s="68" t="str">
        <f>IF(I84=0,"",LOOKUP(I84,'GPA Table'!$B$5:$B$16,'GPA Table'!$E$5:$E$16))</f>
        <v/>
      </c>
      <c r="L84" s="185"/>
      <c r="N84" s="6">
        <f t="shared" ref="N84:N90" si="39">IF(F84=0,0,IF(I84=0,0,K84*F84))</f>
        <v>0</v>
      </c>
      <c r="O84" s="6">
        <f t="shared" ref="O84:O90" si="40">IF(I84=0,0,F84)</f>
        <v>0</v>
      </c>
      <c r="P84" s="6"/>
    </row>
    <row r="85" spans="1:16" s="71" customFormat="1" x14ac:dyDescent="0.3">
      <c r="A85" s="322"/>
      <c r="B85" s="157">
        <f t="shared" ref="B85:B87" si="41">B84+1</f>
        <v>3</v>
      </c>
      <c r="C85" s="75" t="s">
        <v>287</v>
      </c>
      <c r="D85" s="75" t="str">
        <f>IF(C85=0,"",LOOKUP($C85,'Course List'!$C$7:$C$1029,'Course List'!D$7:D$1029))</f>
        <v>  191</v>
      </c>
      <c r="E85" s="75" t="str">
        <f>IF(C85=0,"",LOOKUP($C85,'Course List'!$C$7:$C$1029,'Course List'!E$7:E$1029))</f>
        <v> Metal Structures</v>
      </c>
      <c r="F85" s="75">
        <f>IF(C85=0,"",LOOKUP($C85,'Course List'!$C$7:$C$1029,'Course List'!F$7:F$1029))</f>
        <v>3</v>
      </c>
      <c r="G85" s="75" t="str">
        <f>IF(C85=0,"",LOOKUP($C85,'Course List'!$C$7:$C$1029,'Course List'!G$7:G$1029))</f>
        <v>F</v>
      </c>
      <c r="H85" s="75" t="str">
        <f>IF(C85=0,"",LOOKUP($C85,'Course List'!$C$7:$C$1029,'Course List'!H$7:H$1029))</f>
        <v>Prerequisite: CE 3240 (122)</v>
      </c>
      <c r="I85" s="45"/>
      <c r="J85" s="72"/>
      <c r="K85" s="68" t="str">
        <f>IF(I85=0,"",LOOKUP(I85,'GPA Table'!$B$5:$B$16,'GPA Table'!$E$5:$E$16))</f>
        <v/>
      </c>
      <c r="L85" s="185"/>
      <c r="N85" s="6">
        <f t="shared" si="39"/>
        <v>0</v>
      </c>
      <c r="O85" s="6">
        <f t="shared" si="40"/>
        <v>0</v>
      </c>
      <c r="P85" s="6"/>
    </row>
    <row r="86" spans="1:16" s="71" customFormat="1" x14ac:dyDescent="0.3">
      <c r="A86" s="322"/>
      <c r="B86" s="157">
        <f t="shared" si="41"/>
        <v>4</v>
      </c>
      <c r="C86" s="75" t="s">
        <v>824</v>
      </c>
      <c r="D86" s="75" t="str">
        <f>IF(C86=0,"",LOOKUP($C86,'Course List'!$C$7:$C$1029,'Course List'!D$7:D$1029))</f>
        <v>---</v>
      </c>
      <c r="E86" s="75" t="str">
        <f>IF(C86=0,"",LOOKUP($C86,'Course List'!$C$7:$C$1029,'Course List'!E$7:E$1029))</f>
        <v>Senior Design 1</v>
      </c>
      <c r="F86" s="75">
        <f>IF(C86=0,"",LOOKUP($C86,'Course List'!$C$7:$C$1029,'Course List'!F$7:F$1029))</f>
        <v>1</v>
      </c>
      <c r="G86" s="75" t="str">
        <f>IF(C86=0,"",LOOKUP($C86,'Course List'!$C$7:$C$1029,'Course List'!G$7:G$1029))</f>
        <v>F</v>
      </c>
      <c r="H86" s="75" t="str">
        <f>IF(C86=0,"",LOOKUP($C86,'Course List'!$C$7:$C$1029,'Course List'!H$7:H$1029))</f>
        <v>Completed CE required courses up to the end of the 6th semester</v>
      </c>
      <c r="I86" s="45" t="s">
        <v>829</v>
      </c>
      <c r="J86" s="72"/>
      <c r="K86" s="68">
        <f>IF(I86=0,"",LOOKUP(I86,'GPA Table'!$B$5:$B$16,'GPA Table'!$E$5:$E$16))</f>
        <v>0</v>
      </c>
      <c r="L86" s="185"/>
      <c r="N86" s="235">
        <f t="shared" si="39"/>
        <v>0</v>
      </c>
      <c r="O86" s="235">
        <f t="shared" si="40"/>
        <v>1</v>
      </c>
      <c r="P86" s="6"/>
    </row>
    <row r="87" spans="1:16" s="71" customFormat="1" x14ac:dyDescent="0.3">
      <c r="A87" s="322"/>
      <c r="B87" s="157">
        <f t="shared" si="41"/>
        <v>5</v>
      </c>
      <c r="C87" s="75" t="s">
        <v>292</v>
      </c>
      <c r="D87" s="75" t="str">
        <f>IF(C87=0,"",LOOKUP($C87,'Course List'!$C$7:$C$1029,'Course List'!D$7:D$1029))</f>
        <v>  195</v>
      </c>
      <c r="E87" s="75" t="str">
        <f>IF(C87=0,"",LOOKUP($C87,'Course List'!$C$7:$C$1029,'Course List'!E$7:E$1029))</f>
        <v> Hydrology &amp; Hydraulic Design</v>
      </c>
      <c r="F87" s="75">
        <f>IF(C87=0,"",LOOKUP($C87,'Course List'!$C$7:$C$1029,'Course List'!F$7:F$1029))</f>
        <v>3</v>
      </c>
      <c r="G87" s="75" t="str">
        <f>IF(C87=0,"",LOOKUP($C87,'Course List'!$C$7:$C$1029,'Course List'!G$7:G$1029))</f>
        <v>F</v>
      </c>
      <c r="H87" s="75" t="str">
        <f>IF(C87=0,"",LOOKUP($C87,'Course List'!$C$7:$C$1029,'Course List'!H$7:H$1029))</f>
        <v>Prerequisite or corequisite: ApSc 3115 (115), CE 3610 (193)</v>
      </c>
      <c r="I87" s="45"/>
      <c r="J87" s="72"/>
      <c r="K87" s="68" t="str">
        <f>IF(I87=0,"",LOOKUP(I87,'GPA Table'!$B$5:$B$16,'GPA Table'!$E$5:$E$16))</f>
        <v/>
      </c>
      <c r="L87" s="185"/>
      <c r="N87" s="6">
        <f t="shared" si="39"/>
        <v>0</v>
      </c>
      <c r="O87" s="6">
        <f t="shared" si="40"/>
        <v>0</v>
      </c>
      <c r="P87" s="6"/>
    </row>
    <row r="88" spans="1:16" s="71" customFormat="1" x14ac:dyDescent="0.3">
      <c r="A88" s="322"/>
      <c r="B88" s="157">
        <f>B87+1</f>
        <v>6</v>
      </c>
      <c r="C88" s="75" t="s">
        <v>291</v>
      </c>
      <c r="D88" s="75" t="str">
        <f>IF(C88=0,"",LOOKUP($C88,'Course List'!$C$7:$C$1029,'Course List'!D$7:D$1029))</f>
        <v>  197</v>
      </c>
      <c r="E88" s="75" t="str">
        <f>IF(C88=0,"",LOOKUP($C88,'Course List'!$C$7:$C$1029,'Course List'!E$7:E$1029))</f>
        <v> Env Eng 2:Water Supply/Pollutn</v>
      </c>
      <c r="F88" s="75">
        <f>IF(C88=0,"",LOOKUP($C88,'Course List'!$C$7:$C$1029,'Course List'!F$7:F$1029))</f>
        <v>3</v>
      </c>
      <c r="G88" s="75" t="str">
        <f>IF(C88=0,"",LOOKUP($C88,'Course List'!$C$7:$C$1029,'Course List'!G$7:G$1029))</f>
        <v>F</v>
      </c>
      <c r="H88" s="75" t="str">
        <f>IF(C88=0,"",LOOKUP($C88,'Course List'!$C$7:$C$1029,'Course List'!H$7:H$1029))</f>
        <v>Prerequisite: CE 3520 (194)</v>
      </c>
      <c r="I88" s="45"/>
      <c r="J88" s="72"/>
      <c r="K88" s="68" t="str">
        <f>IF(I88=0,"",LOOKUP(I88,'GPA Table'!$B$5:$B$16,'GPA Table'!$E$5:$E$16))</f>
        <v/>
      </c>
      <c r="L88" s="185"/>
      <c r="N88" s="6">
        <f t="shared" si="39"/>
        <v>0</v>
      </c>
      <c r="O88" s="6">
        <f t="shared" si="40"/>
        <v>0</v>
      </c>
      <c r="P88" s="6"/>
    </row>
    <row r="89" spans="1:16" s="71" customFormat="1" x14ac:dyDescent="0.3">
      <c r="A89" s="322"/>
      <c r="B89" s="157">
        <f>B88+1</f>
        <v>7</v>
      </c>
      <c r="C89" s="75" t="s">
        <v>513</v>
      </c>
      <c r="D89" s="75">
        <f>IF(C89=0,"",LOOKUP($C89,'Course List'!$C$7:$C$1029,'Course List'!D$7:D$1029))</f>
        <v>167</v>
      </c>
      <c r="E89" s="75" t="str">
        <f>IF(C89=0,"",LOOKUP($C89,'Course List'!$C$7:$C$1029,'Course List'!E$7:E$1029))</f>
        <v>Principles of Quantum Physics</v>
      </c>
      <c r="F89" s="75">
        <f>IF(C89=0,"",LOOKUP($C89,'Course List'!$C$7:$C$1029,'Course List'!F$7:F$1029))</f>
        <v>3</v>
      </c>
      <c r="G89" s="75" t="str">
        <f>IF(C89=0,"",LOOKUP($C89,'Course List'!$C$7:$C$1029,'Course List'!G$7:G$1029))</f>
        <v>F</v>
      </c>
      <c r="H89" s="75" t="str">
        <f>IF(C89=0,"",LOOKUP($C89,'Course List'!$C$7:$C$1029,'Course List'!H$7:H$1029))</f>
        <v>Prerequisite: Phys 1023 (23), Math 2233 (33)</v>
      </c>
      <c r="I89" s="45"/>
      <c r="J89" s="72"/>
      <c r="K89" s="68" t="str">
        <f>IF(I89=0,"",LOOKUP(I89,'GPA Table'!$B$5:$B$16,'GPA Table'!$E$5:$E$16))</f>
        <v/>
      </c>
      <c r="L89" s="185"/>
      <c r="N89" s="6">
        <f t="shared" si="39"/>
        <v>0</v>
      </c>
      <c r="O89" s="6">
        <f t="shared" si="40"/>
        <v>0</v>
      </c>
      <c r="P89" s="6"/>
    </row>
    <row r="90" spans="1:16" s="71" customFormat="1" ht="16.2" thickBot="1" x14ac:dyDescent="0.35">
      <c r="A90" s="322"/>
      <c r="B90" s="160">
        <f t="shared" ref="B90" si="42">B89+1</f>
        <v>8</v>
      </c>
      <c r="C90" s="46"/>
      <c r="D90" s="46" t="str">
        <f>IF(C90=0,"",LOOKUP($C90,'Course List'!$C$7:$C$1029,'Course List'!D$7:D$1029))</f>
        <v/>
      </c>
      <c r="E90" s="46" t="str">
        <f>IF(C90=0,"",LOOKUP($C90,'Course List'!$C$7:$C$1029,'Course List'!E$7:E$1029))</f>
        <v/>
      </c>
      <c r="F90" s="45" t="str">
        <f>IF(C90=0,"",LOOKUP($C90,'Course List'!$C$7:$C$1029,'Course List'!F$7:F$1029))</f>
        <v/>
      </c>
      <c r="G90" s="46" t="str">
        <f>IF(C90=0,"",LOOKUP($C90,'Course List'!$C$7:$C$1029,'Course List'!G$7:G$1029))</f>
        <v/>
      </c>
      <c r="H90" s="46" t="str">
        <f>IF(C90=0,"",LOOKUP($C90,'Course List'!$C$7:$C$1029,'Course List'!H$7:H$1029))</f>
        <v/>
      </c>
      <c r="I90" s="46"/>
      <c r="J90" s="73"/>
      <c r="K90" s="69" t="str">
        <f>IF(I90=0,"",LOOKUP(I90,'GPA Table'!$B$5:$B$16,'GPA Table'!$E$5:$E$16))</f>
        <v/>
      </c>
      <c r="L90" s="187"/>
      <c r="N90" s="6">
        <f t="shared" si="39"/>
        <v>0</v>
      </c>
      <c r="O90" s="6">
        <f t="shared" si="40"/>
        <v>0</v>
      </c>
      <c r="P90" s="6"/>
    </row>
    <row r="91" spans="1:16" s="71" customFormat="1" ht="16.2" thickBot="1" x14ac:dyDescent="0.35">
      <c r="A91" s="322"/>
      <c r="B91" s="155"/>
      <c r="C91" s="156" t="str">
        <f>C82</f>
        <v>Semester</v>
      </c>
      <c r="D91" s="156">
        <f>D82+1</f>
        <v>10</v>
      </c>
      <c r="E91" s="156" t="str">
        <f>E82</f>
        <v>Total Credit Hours</v>
      </c>
      <c r="F91" s="156">
        <f>SUM(F92:F99)</f>
        <v>18</v>
      </c>
      <c r="G91" s="77" t="str">
        <f>G73</f>
        <v>SPRING</v>
      </c>
      <c r="H91" s="77">
        <f>H82+1</f>
        <v>2023</v>
      </c>
      <c r="I91" s="21"/>
      <c r="J91" s="22"/>
      <c r="K91" s="24">
        <f>IF(O91=0,0,ROUND(N91/O91,2))</f>
        <v>0</v>
      </c>
      <c r="L91" s="193"/>
      <c r="N91" s="15">
        <f>SUM(N92:N99)</f>
        <v>0</v>
      </c>
      <c r="O91" s="16">
        <f t="shared" ref="O91" si="43">SUM(O92:O99)</f>
        <v>0</v>
      </c>
      <c r="P91" s="214"/>
    </row>
    <row r="92" spans="1:16" s="71" customFormat="1" x14ac:dyDescent="0.3">
      <c r="A92" s="322"/>
      <c r="B92" s="157">
        <v>1</v>
      </c>
      <c r="C92" s="75" t="s">
        <v>288</v>
      </c>
      <c r="D92" s="75" t="str">
        <f>IF(C92=0,"",LOOKUP($C92,'Course List'!$C$7:$C$1029,'Course List'!D$7:D$1029))</f>
        <v>  190W</v>
      </c>
      <c r="E92" s="75" t="str">
        <f>IF(C92=0,"",LOOKUP($C92,'Course List'!$C$7:$C$1029,'Course List'!E$7:E$1029))</f>
        <v> Contracts and Specifications (WID)</v>
      </c>
      <c r="F92" s="75">
        <f>IF(C92=0,"",LOOKUP($C92,'Course List'!$C$7:$C$1029,'Course List'!F$7:F$1029))</f>
        <v>3</v>
      </c>
      <c r="G92" s="75" t="str">
        <f>IF(C92=0,"",LOOKUP($C92,'Course List'!$C$7:$C$1029,'Course List'!G$7:G$1029))</f>
        <v>S</v>
      </c>
      <c r="H92" s="75" t="str">
        <f>IF(C92=0,"",LOOKUP($C92,'Course List'!$C$7:$C$1029,'Course List'!H$7:H$1029))</f>
        <v>None</v>
      </c>
      <c r="I92" s="45"/>
      <c r="J92" s="72"/>
      <c r="K92" s="67" t="str">
        <f>IF(I92=0,"",LOOKUP(I92,'GPA Table'!$B$5:$B$16,'GPA Table'!$E$5:$E$16))</f>
        <v/>
      </c>
      <c r="L92" s="184"/>
      <c r="N92" s="6">
        <f t="shared" ref="N92" si="44">IF(F92=0,0,IF(I92=0,0,K92*F92))</f>
        <v>0</v>
      </c>
      <c r="O92" s="6">
        <f t="shared" ref="O92" si="45">IF(I92=0,0,F92)</f>
        <v>0</v>
      </c>
      <c r="P92" s="6"/>
    </row>
    <row r="93" spans="1:16" s="71" customFormat="1" x14ac:dyDescent="0.3">
      <c r="A93" s="322"/>
      <c r="B93" s="157">
        <f>B92+1</f>
        <v>2</v>
      </c>
      <c r="C93" s="75" t="s">
        <v>825</v>
      </c>
      <c r="D93" s="75">
        <f>IF(C93=0,"",LOOKUP($C93,'Course List'!$C$7:$C$1029,'Course List'!D$7:D$1029))</f>
        <v>196</v>
      </c>
      <c r="E93" s="75" t="str">
        <f>IF(C93=0,"",LOOKUP($C93,'Course List'!$C$7:$C$1029,'Course List'!E$7:E$1029))</f>
        <v>Senior Design 2</v>
      </c>
      <c r="F93" s="75">
        <f>IF(C93=0,"",LOOKUP($C93,'Course List'!$C$7:$C$1029,'Course List'!F$7:F$1029))</f>
        <v>3</v>
      </c>
      <c r="G93" s="75" t="str">
        <f>IF(C93=0,"",LOOKUP($C93,'Course List'!$C$7:$C$1029,'Course List'!G$7:G$1029))</f>
        <v>S</v>
      </c>
      <c r="H93" s="75" t="str">
        <f>IF(C93=0,"",LOOKUP($C93,'Course List'!$C$7:$C$1029,'Course List'!H$7:H$1029))</f>
        <v>CE 4341</v>
      </c>
      <c r="I93" s="45"/>
      <c r="J93" s="72"/>
      <c r="K93" s="68" t="str">
        <f>IF(I93=0,"",LOOKUP(I93,'GPA Table'!$B$5:$B$16,'GPA Table'!$E$5:$E$16))</f>
        <v/>
      </c>
      <c r="L93" s="185"/>
      <c r="N93" s="6">
        <f t="shared" ref="N93:N99" si="46">IF(F93=0,0,IF(I93=0,0,K93*F93))</f>
        <v>0</v>
      </c>
      <c r="O93" s="6">
        <f t="shared" ref="O93:O99" si="47">IF(I93=0,0,F93)</f>
        <v>0</v>
      </c>
      <c r="P93" s="6"/>
    </row>
    <row r="94" spans="1:16" s="71" customFormat="1" x14ac:dyDescent="0.3">
      <c r="A94" s="322"/>
      <c r="B94" s="157">
        <f t="shared" ref="B94:B96" si="48">B93+1</f>
        <v>3</v>
      </c>
      <c r="C94" s="75" t="s">
        <v>317</v>
      </c>
      <c r="D94" s="75" t="str">
        <f>IF(C94=0,"",LOOKUP($C94,'Course List'!$C$7:$C$1029,'Course List'!D$7:D$1029))</f>
        <v>  232</v>
      </c>
      <c r="E94" s="75" t="str">
        <f>IF(C94=0,"",LOOKUP($C94,'Course List'!$C$7:$C$1029,'Course List'!E$7:E$1029))</f>
        <v> Geotechnical Engineering</v>
      </c>
      <c r="F94" s="75">
        <f>IF(C94=0,"",LOOKUP($C94,'Course List'!$C$7:$C$1029,'Course List'!F$7:F$1029))</f>
        <v>3</v>
      </c>
      <c r="G94" s="75" t="str">
        <f>IF(C94=0,"",LOOKUP($C94,'Course List'!$C$7:$C$1029,'Course List'!G$7:G$1029))</f>
        <v>S</v>
      </c>
      <c r="H94" s="75" t="str">
        <f>IF(C94=0,"",LOOKUP($C94,'Course List'!$C$7:$C$1029,'Course List'!H$7:H$1029))</f>
        <v>Prerequisite: CE 4410 (168) or equivalent</v>
      </c>
      <c r="I94" s="45"/>
      <c r="J94" s="72"/>
      <c r="K94" s="68" t="str">
        <f>IF(I94=0,"",LOOKUP(I94,'GPA Table'!$B$5:$B$16,'GPA Table'!$E$5:$E$16))</f>
        <v/>
      </c>
      <c r="L94" s="185"/>
      <c r="N94" s="6">
        <f t="shared" si="46"/>
        <v>0</v>
      </c>
      <c r="O94" s="6">
        <f t="shared" si="47"/>
        <v>0</v>
      </c>
      <c r="P94" s="6"/>
    </row>
    <row r="95" spans="1:16" s="71" customFormat="1" ht="17.399999999999999" customHeight="1" x14ac:dyDescent="0.3">
      <c r="A95" s="322"/>
      <c r="B95" s="157">
        <f t="shared" si="48"/>
        <v>4</v>
      </c>
      <c r="C95" s="75" t="s">
        <v>809</v>
      </c>
      <c r="D95" s="75" t="str">
        <f>IF(C95=0,"",LOOKUP($C95,'Course List'!$C$7:$C$1029,'Course List'!D$7:D$1029))</f>
        <v>---</v>
      </c>
      <c r="E95" s="75" t="str">
        <f>IF(C95=0,"",LOOKUP($C95,'Course List'!$C$7:$C$1029,'Course List'!E$7:E$1029))</f>
        <v>See the CE Eng. Elective List</v>
      </c>
      <c r="F95" s="75">
        <f>IF(C95=0,"",LOOKUP($C95,'Course List'!$C$7:$C$1029,'Course List'!F$7:F$1029))</f>
        <v>3</v>
      </c>
      <c r="G95" s="75" t="str">
        <f>IF(C95=0,"",LOOKUP($C95,'Course List'!$C$7:$C$1029,'Course List'!G$7:G$1029))</f>
        <v>F &amp; S</v>
      </c>
      <c r="H95" s="75" t="str">
        <f>IF(C95=0,"",LOOKUP($C95,'Course List'!$C$7:$C$1029,'Course List'!H$7:H$1029))</f>
        <v xml:space="preserve"> ---</v>
      </c>
      <c r="I95" s="45"/>
      <c r="J95" s="72"/>
      <c r="K95" s="68" t="str">
        <f>IF(I95=0,"",LOOKUP(I95,'GPA Table'!$B$5:$B$16,'GPA Table'!$E$5:$E$16))</f>
        <v/>
      </c>
      <c r="L95" s="185"/>
      <c r="N95" s="6">
        <f t="shared" si="46"/>
        <v>0</v>
      </c>
      <c r="O95" s="6">
        <f t="shared" si="47"/>
        <v>0</v>
      </c>
      <c r="P95" s="6"/>
    </row>
    <row r="96" spans="1:16" s="71" customFormat="1" x14ac:dyDescent="0.3">
      <c r="A96" s="322"/>
      <c r="B96" s="157">
        <f t="shared" si="48"/>
        <v>5</v>
      </c>
      <c r="C96" s="75" t="s">
        <v>515</v>
      </c>
      <c r="D96" s="75" t="str">
        <f>IF(C96=0,"",LOOKUP($C96,'Course List'!$C$7:$C$1029,'Course List'!D$7:D$1029))</f>
        <v>---</v>
      </c>
      <c r="E96" s="75" t="str">
        <f>IF(C96=0,"",LOOKUP($C96,'Course List'!$C$7:$C$1029,'Course List'!E$7:E$1029))</f>
        <v>---</v>
      </c>
      <c r="F96" s="75">
        <f>IF(C96=0,"",LOOKUP($C96,'Course List'!$C$7:$C$1029,'Course List'!F$7:F$1029))</f>
        <v>3</v>
      </c>
      <c r="G96" s="75" t="str">
        <f>IF(C96=0,"",LOOKUP($C96,'Course List'!$C$7:$C$1029,'Course List'!G$7:G$1029))</f>
        <v>F &amp; S</v>
      </c>
      <c r="H96" s="75" t="str">
        <f>IF(C96=0,"",LOOKUP($C96,'Course List'!$C$7:$C$1029,'Course List'!H$7:H$1029))</f>
        <v>---</v>
      </c>
      <c r="I96" s="45"/>
      <c r="J96" s="72"/>
      <c r="K96" s="68" t="str">
        <f>IF(I96=0,"",LOOKUP(I96,'GPA Table'!$B$5:$B$16,'GPA Table'!$E$5:$E$16))</f>
        <v/>
      </c>
      <c r="L96" s="185"/>
      <c r="N96" s="6">
        <f t="shared" si="46"/>
        <v>0</v>
      </c>
      <c r="O96" s="6">
        <f t="shared" si="47"/>
        <v>0</v>
      </c>
      <c r="P96" s="6"/>
    </row>
    <row r="97" spans="1:19" s="71" customFormat="1" x14ac:dyDescent="0.3">
      <c r="A97" s="322"/>
      <c r="B97" s="157">
        <f>B96+1</f>
        <v>6</v>
      </c>
      <c r="C97" s="75" t="s">
        <v>515</v>
      </c>
      <c r="D97" s="75" t="str">
        <f>IF(C97=0,"",LOOKUP($C97,'Course List'!$C$7:$C$1029,'Course List'!D$7:D$1029))</f>
        <v>---</v>
      </c>
      <c r="E97" s="75" t="str">
        <f>IF(C97=0,"",LOOKUP($C97,'Course List'!$C$7:$C$1029,'Course List'!E$7:E$1029))</f>
        <v>---</v>
      </c>
      <c r="F97" s="75">
        <f>IF(C97=0,"",LOOKUP($C97,'Course List'!$C$7:$C$1029,'Course List'!F$7:F$1029))</f>
        <v>3</v>
      </c>
      <c r="G97" s="75" t="str">
        <f>IF(C97=0,"",LOOKUP($C97,'Course List'!$C$7:$C$1029,'Course List'!G$7:G$1029))</f>
        <v>F &amp; S</v>
      </c>
      <c r="H97" s="75" t="str">
        <f>IF(C97=0,"",LOOKUP($C97,'Course List'!$C$7:$C$1029,'Course List'!H$7:H$1029))</f>
        <v>---</v>
      </c>
      <c r="I97" s="45"/>
      <c r="J97" s="72"/>
      <c r="K97" s="68" t="str">
        <f>IF(I97=0,"",LOOKUP(I97,'GPA Table'!$B$5:$B$16,'GPA Table'!$E$5:$E$16))</f>
        <v/>
      </c>
      <c r="L97" s="185"/>
      <c r="N97" s="6">
        <f t="shared" si="46"/>
        <v>0</v>
      </c>
      <c r="O97" s="6">
        <f t="shared" si="47"/>
        <v>0</v>
      </c>
      <c r="P97" s="6"/>
    </row>
    <row r="98" spans="1:19" s="71" customFormat="1" x14ac:dyDescent="0.3">
      <c r="A98" s="322"/>
      <c r="B98" s="157">
        <f>B97+1</f>
        <v>7</v>
      </c>
      <c r="C98" s="45"/>
      <c r="D98" s="45" t="str">
        <f>IF(C98=0,"",LOOKUP($C98,'Course List'!$C$7:$C$1029,'Course List'!D$7:D$1029))</f>
        <v/>
      </c>
      <c r="E98" s="45" t="str">
        <f>IF(C98=0,"",LOOKUP($C98,'Course List'!$C$7:$C$1029,'Course List'!E$7:E$1029))</f>
        <v/>
      </c>
      <c r="F98" s="45" t="str">
        <f>IF(C98=0,"",LOOKUP($C98,'Course List'!$C$7:$C$1029,'Course List'!F$7:F$1029))</f>
        <v/>
      </c>
      <c r="G98" s="45" t="str">
        <f>IF(C98=0,"",LOOKUP($C98,'Course List'!$C$7:$C$1029,'Course List'!G$7:G$1029))</f>
        <v/>
      </c>
      <c r="H98" s="45" t="str">
        <f>IF(C98=0,"",LOOKUP($C98,'Course List'!$C$7:$C$1029,'Course List'!H$7:H$1029))</f>
        <v/>
      </c>
      <c r="I98" s="45"/>
      <c r="J98" s="72"/>
      <c r="K98" s="68" t="str">
        <f>IF(I98=0,"",LOOKUP(I98,'GPA Table'!$B$5:$B$16,'GPA Table'!$E$5:$E$16))</f>
        <v/>
      </c>
      <c r="L98" s="185"/>
      <c r="N98" s="6">
        <f t="shared" si="46"/>
        <v>0</v>
      </c>
      <c r="O98" s="6">
        <f t="shared" si="47"/>
        <v>0</v>
      </c>
      <c r="P98" s="6"/>
    </row>
    <row r="99" spans="1:19" s="71" customFormat="1" ht="16.2" thickBot="1" x14ac:dyDescent="0.35">
      <c r="A99" s="323"/>
      <c r="B99" s="160">
        <f t="shared" ref="B99" si="49">B98+1</f>
        <v>8</v>
      </c>
      <c r="C99" s="46"/>
      <c r="D99" s="46" t="str">
        <f>IF(C99=0,"",LOOKUP($C99,'Course List'!$C$7:$C$1029,'Course List'!D$7:D$1029))</f>
        <v/>
      </c>
      <c r="E99" s="46" t="str">
        <f>IF(C99=0,"",LOOKUP($C99,'Course List'!$C$7:$C$1029,'Course List'!E$7:E$1029))</f>
        <v/>
      </c>
      <c r="F99" s="46" t="str">
        <f>IF(C99=0,"",LOOKUP($C99,'Course List'!$C$7:$C$1029,'Course List'!F$7:F$1029))</f>
        <v/>
      </c>
      <c r="G99" s="46" t="str">
        <f>IF(C99=0,"",LOOKUP($C99,'Course List'!$C$7:$C$1029,'Course List'!G$7:G$1029))</f>
        <v/>
      </c>
      <c r="H99" s="46" t="str">
        <f>IF(C99=0,"",LOOKUP($C99,'Course List'!$C$7:$C$1029,'Course List'!H$7:H$1029))</f>
        <v/>
      </c>
      <c r="I99" s="46"/>
      <c r="J99" s="73"/>
      <c r="K99" s="69" t="str">
        <f>IF(I99=0,"",LOOKUP(I99,'GPA Table'!$B$5:$B$16,'GPA Table'!$E$5:$E$16))</f>
        <v/>
      </c>
      <c r="L99" s="187"/>
      <c r="N99" s="6">
        <f t="shared" si="46"/>
        <v>0</v>
      </c>
      <c r="O99" s="6">
        <f t="shared" si="47"/>
        <v>0</v>
      </c>
      <c r="P99" s="6"/>
    </row>
    <row r="100" spans="1:19" x14ac:dyDescent="0.3">
      <c r="S100" s="219"/>
    </row>
    <row r="101" spans="1:19" x14ac:dyDescent="0.3">
      <c r="S101" s="219"/>
    </row>
    <row r="102" spans="1:19" x14ac:dyDescent="0.3">
      <c r="S102" s="219"/>
    </row>
    <row r="103" spans="1:19" x14ac:dyDescent="0.3">
      <c r="S103" s="219"/>
    </row>
    <row r="104" spans="1:19" x14ac:dyDescent="0.3">
      <c r="S104" s="219"/>
    </row>
    <row r="105" spans="1:19" x14ac:dyDescent="0.3">
      <c r="S105" s="219"/>
    </row>
    <row r="106" spans="1:19" x14ac:dyDescent="0.3">
      <c r="S106" s="219"/>
    </row>
    <row r="107" spans="1:19" x14ac:dyDescent="0.3">
      <c r="S107" s="219"/>
    </row>
    <row r="108" spans="1:19" x14ac:dyDescent="0.3">
      <c r="S108" s="219"/>
    </row>
    <row r="109" spans="1:19" x14ac:dyDescent="0.3">
      <c r="S109" s="219"/>
    </row>
  </sheetData>
  <sheetProtection algorithmName="SHA-512" hashValue="jsoLy0oNVVWaj+/qNk+2OVzyG6XBnvHibvvWlKBg5Vknyyg1BphUXSq4CsQEFI5dTUaAJYqdIqvzEO6JfW34nw==" saltValue="A69wmM06geeNR5h4YdTpQw==" spinCount="100000" sheet="1" objects="1" scenarios="1"/>
  <customSheetViews>
    <customSheetView guid="{01C77170-9B80-4B41-93A1-200096C3CB54}" scale="70" showGridLines="0" fitToPage="1">
      <pane ySplit="9" topLeftCell="A10" activePane="bottomLeft" state="frozen"/>
      <selection pane="bottomLeft" activeCell="G13" sqref="G13"/>
      <pageMargins left="0.7" right="0.7" top="0.12" bottom="0.24" header="0.12" footer="0.3"/>
      <pageSetup scale="70" fitToHeight="2" orientation="landscape" r:id="rId1"/>
    </customSheetView>
  </customSheetViews>
  <mergeCells count="19">
    <mergeCell ref="A10:A27"/>
    <mergeCell ref="A28:A45"/>
    <mergeCell ref="A46:A63"/>
    <mergeCell ref="A64:A81"/>
    <mergeCell ref="A82:A99"/>
    <mergeCell ref="L9:L10"/>
    <mergeCell ref="C6:D6"/>
    <mergeCell ref="E6:G6"/>
    <mergeCell ref="I6:J6"/>
    <mergeCell ref="C7:D7"/>
    <mergeCell ref="E7:G7"/>
    <mergeCell ref="I7:J7"/>
    <mergeCell ref="C5:G5"/>
    <mergeCell ref="I5:J5"/>
    <mergeCell ref="B1:K1"/>
    <mergeCell ref="B2:K2"/>
    <mergeCell ref="B3:K3"/>
    <mergeCell ref="C4:D4"/>
    <mergeCell ref="F4:G4"/>
  </mergeCells>
  <pageMargins left="0.7" right="0.7" top="0.12" bottom="0.24" header="0.12" footer="0.3"/>
  <pageSetup scale="70" fitToHeight="2"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F168"/>
  <sheetViews>
    <sheetView showGridLines="0" zoomScale="70" zoomScaleNormal="70" workbookViewId="0">
      <pane ySplit="5" topLeftCell="A138" activePane="bottomLeft" state="frozen"/>
      <selection activeCell="C1" sqref="C1"/>
      <selection pane="bottomLeft" activeCell="H150" sqref="H150"/>
    </sheetView>
  </sheetViews>
  <sheetFormatPr defaultColWidth="8.88671875" defaultRowHeight="15" customHeight="1" x14ac:dyDescent="0.3"/>
  <cols>
    <col min="1" max="1" width="10.6640625" style="27" customWidth="1"/>
    <col min="2" max="2" width="40.88671875" style="27" customWidth="1"/>
    <col min="3" max="3" width="22.33203125" style="27" customWidth="1"/>
    <col min="4" max="4" width="8.88671875" style="27"/>
    <col min="5" max="5" width="59.109375" style="27" customWidth="1"/>
    <col min="6" max="6" width="9.33203125" style="27" customWidth="1"/>
    <col min="7" max="7" width="18.6640625" style="27" customWidth="1"/>
    <col min="8" max="8" width="110.5546875" style="27" customWidth="1"/>
    <col min="9" max="10" width="19.109375" style="27" customWidth="1"/>
    <col min="11" max="11" width="24.44140625" style="6" customWidth="1"/>
    <col min="12" max="12" width="52.44140625" style="30" customWidth="1"/>
    <col min="13" max="13" width="34.6640625" style="30" customWidth="1"/>
    <col min="14" max="14" width="8.88671875" style="30"/>
    <col min="15" max="15" width="51.33203125" style="30" customWidth="1"/>
    <col min="16" max="16" width="19.5546875" style="30" customWidth="1"/>
    <col min="17" max="110" width="8.88671875" style="30"/>
    <col min="111" max="16384" width="8.88671875" style="31"/>
  </cols>
  <sheetData>
    <row r="1" spans="1:110" s="66" customFormat="1" ht="30" customHeight="1" x14ac:dyDescent="0.3">
      <c r="A1" s="350" t="s">
        <v>11</v>
      </c>
      <c r="B1" s="350"/>
      <c r="C1" s="350"/>
      <c r="D1" s="350"/>
      <c r="E1" s="350"/>
      <c r="F1" s="350"/>
      <c r="G1" s="350"/>
      <c r="H1" s="350"/>
      <c r="I1" s="350"/>
      <c r="J1" s="350"/>
      <c r="K1" s="350"/>
      <c r="L1" s="350"/>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row>
    <row r="2" spans="1:110" s="66" customFormat="1" ht="32.25" customHeight="1" x14ac:dyDescent="0.3">
      <c r="A2" s="351" t="s">
        <v>873</v>
      </c>
      <c r="B2" s="351"/>
      <c r="C2" s="351"/>
      <c r="D2" s="351"/>
      <c r="E2" s="351"/>
      <c r="F2" s="351"/>
      <c r="G2" s="351"/>
      <c r="H2" s="351"/>
      <c r="I2" s="351"/>
      <c r="J2" s="351"/>
      <c r="K2" s="351"/>
      <c r="L2" s="351"/>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65"/>
      <c r="CE2" s="65"/>
      <c r="CF2" s="65"/>
      <c r="CG2" s="65"/>
      <c r="CH2" s="65"/>
      <c r="CI2" s="65"/>
      <c r="CJ2" s="65"/>
      <c r="CK2" s="65"/>
      <c r="CL2" s="65"/>
      <c r="CM2" s="65"/>
      <c r="CN2" s="65"/>
      <c r="CO2" s="65"/>
      <c r="CP2" s="65"/>
      <c r="CQ2" s="65"/>
      <c r="CR2" s="65"/>
      <c r="CS2" s="65"/>
      <c r="CT2" s="65"/>
      <c r="CU2" s="65"/>
      <c r="CV2" s="65"/>
      <c r="CW2" s="65"/>
      <c r="CX2" s="65"/>
      <c r="CY2" s="65"/>
      <c r="CZ2" s="65"/>
      <c r="DA2" s="65"/>
      <c r="DB2" s="65"/>
      <c r="DC2" s="65"/>
      <c r="DD2" s="65"/>
      <c r="DE2" s="65"/>
      <c r="DF2" s="65"/>
    </row>
    <row r="3" spans="1:110" s="66" customFormat="1" ht="32.25" customHeight="1" x14ac:dyDescent="0.3">
      <c r="A3" s="351" t="s">
        <v>453</v>
      </c>
      <c r="B3" s="351"/>
      <c r="C3" s="351"/>
      <c r="D3" s="351"/>
      <c r="E3" s="351"/>
      <c r="F3" s="351"/>
      <c r="G3" s="351"/>
      <c r="H3" s="351"/>
      <c r="I3" s="351"/>
      <c r="J3" s="351"/>
      <c r="K3" s="351"/>
      <c r="L3" s="351"/>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c r="BV3" s="65"/>
      <c r="BW3" s="65"/>
      <c r="BX3" s="65"/>
      <c r="BY3" s="65"/>
      <c r="BZ3" s="65"/>
      <c r="CA3" s="65"/>
      <c r="CB3" s="65"/>
      <c r="CC3" s="65"/>
      <c r="CD3" s="65"/>
      <c r="CE3" s="65"/>
      <c r="CF3" s="65"/>
      <c r="CG3" s="65"/>
      <c r="CH3" s="65"/>
      <c r="CI3" s="65"/>
      <c r="CJ3" s="65"/>
      <c r="CK3" s="65"/>
      <c r="CL3" s="65"/>
      <c r="CM3" s="65"/>
      <c r="CN3" s="65"/>
      <c r="CO3" s="65"/>
      <c r="CP3" s="65"/>
      <c r="CQ3" s="65"/>
      <c r="CR3" s="65"/>
      <c r="CS3" s="65"/>
      <c r="CT3" s="65"/>
      <c r="CU3" s="65"/>
      <c r="CV3" s="65"/>
      <c r="CW3" s="65"/>
      <c r="CX3" s="65"/>
      <c r="CY3" s="65"/>
      <c r="CZ3" s="65"/>
      <c r="DA3" s="65"/>
      <c r="DB3" s="65"/>
      <c r="DC3" s="65"/>
      <c r="DD3" s="65"/>
      <c r="DE3" s="65"/>
      <c r="DF3" s="65"/>
    </row>
    <row r="4" spans="1:110" ht="15" customHeight="1" x14ac:dyDescent="0.3">
      <c r="A4" s="43"/>
      <c r="B4" s="43"/>
      <c r="C4" s="43"/>
      <c r="D4" s="43"/>
      <c r="E4" s="43"/>
      <c r="F4" s="43"/>
      <c r="G4" s="43"/>
      <c r="H4" s="43"/>
      <c r="I4" s="43"/>
      <c r="J4" s="43"/>
      <c r="K4" s="47"/>
    </row>
    <row r="5" spans="1:110" s="33" customFormat="1" ht="43.2" customHeight="1" x14ac:dyDescent="0.3">
      <c r="A5" s="44"/>
      <c r="B5" s="44" t="s">
        <v>12</v>
      </c>
      <c r="C5" s="44" t="s">
        <v>13</v>
      </c>
      <c r="D5" s="44" t="s">
        <v>14</v>
      </c>
      <c r="E5" s="44" t="s">
        <v>15</v>
      </c>
      <c r="F5" s="44" t="s">
        <v>16</v>
      </c>
      <c r="G5" s="44" t="s">
        <v>17</v>
      </c>
      <c r="H5" s="44" t="s">
        <v>18</v>
      </c>
      <c r="I5" s="44" t="s">
        <v>856</v>
      </c>
      <c r="J5" s="202" t="s">
        <v>856</v>
      </c>
      <c r="K5" s="44" t="s">
        <v>428</v>
      </c>
      <c r="L5" s="44" t="s">
        <v>19</v>
      </c>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row>
    <row r="6" spans="1:110" ht="15" customHeight="1" x14ac:dyDescent="0.3">
      <c r="L6" s="6"/>
    </row>
    <row r="7" spans="1:110" s="35" customFormat="1" ht="30.6" customHeight="1" x14ac:dyDescent="0.3">
      <c r="A7" s="34" t="s">
        <v>20</v>
      </c>
      <c r="B7" s="34" t="s">
        <v>21</v>
      </c>
      <c r="C7" s="34" t="s">
        <v>253</v>
      </c>
      <c r="D7" s="34" t="s">
        <v>22</v>
      </c>
      <c r="E7" s="34" t="s">
        <v>590</v>
      </c>
      <c r="F7" s="34">
        <v>3</v>
      </c>
      <c r="G7" s="34" t="s">
        <v>23</v>
      </c>
      <c r="H7" s="34" t="s">
        <v>812</v>
      </c>
      <c r="I7" s="34" t="s">
        <v>92</v>
      </c>
      <c r="J7" s="34" t="s">
        <v>92</v>
      </c>
      <c r="K7" s="34" t="s">
        <v>442</v>
      </c>
      <c r="L7" s="34" t="s">
        <v>92</v>
      </c>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row>
    <row r="8" spans="1:110" s="35" customFormat="1" ht="20.100000000000001" customHeight="1" x14ac:dyDescent="0.3">
      <c r="A8" s="34" t="s">
        <v>536</v>
      </c>
      <c r="B8" s="34" t="s">
        <v>21</v>
      </c>
      <c r="C8" s="34" t="s">
        <v>274</v>
      </c>
      <c r="D8" s="34" t="s">
        <v>24</v>
      </c>
      <c r="E8" s="34" t="s">
        <v>589</v>
      </c>
      <c r="F8" s="34">
        <v>3</v>
      </c>
      <c r="G8" s="34" t="s">
        <v>23</v>
      </c>
      <c r="H8" s="34" t="s">
        <v>803</v>
      </c>
      <c r="I8" s="34" t="s">
        <v>92</v>
      </c>
      <c r="J8" s="34" t="s">
        <v>92</v>
      </c>
      <c r="K8" s="34" t="s">
        <v>439</v>
      </c>
      <c r="L8" s="34" t="s">
        <v>92</v>
      </c>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row>
    <row r="9" spans="1:110" s="35" customFormat="1" ht="20.100000000000001" customHeight="1" x14ac:dyDescent="0.3">
      <c r="A9" s="34" t="s">
        <v>536</v>
      </c>
      <c r="B9" s="34" t="s">
        <v>21</v>
      </c>
      <c r="C9" s="34" t="s">
        <v>275</v>
      </c>
      <c r="D9" s="34" t="s">
        <v>25</v>
      </c>
      <c r="E9" s="34" t="s">
        <v>26</v>
      </c>
      <c r="F9" s="34">
        <v>3</v>
      </c>
      <c r="G9" s="34" t="s">
        <v>23</v>
      </c>
      <c r="H9" s="34" t="s">
        <v>807</v>
      </c>
      <c r="I9" s="34" t="s">
        <v>92</v>
      </c>
      <c r="J9" s="34" t="s">
        <v>92</v>
      </c>
      <c r="K9" s="34" t="s">
        <v>434</v>
      </c>
      <c r="L9" s="34" t="s">
        <v>92</v>
      </c>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row>
    <row r="10" spans="1:110" s="35" customFormat="1" ht="20.100000000000001" customHeight="1" x14ac:dyDescent="0.3">
      <c r="A10" s="34" t="s">
        <v>536</v>
      </c>
      <c r="B10" s="34" t="s">
        <v>21</v>
      </c>
      <c r="C10" s="34" t="s">
        <v>485</v>
      </c>
      <c r="D10" s="34">
        <v>115</v>
      </c>
      <c r="E10" s="34" t="s">
        <v>484</v>
      </c>
      <c r="F10" s="34">
        <v>3</v>
      </c>
      <c r="G10" s="34" t="s">
        <v>23</v>
      </c>
      <c r="H10" s="34" t="s">
        <v>804</v>
      </c>
      <c r="I10" s="34" t="s">
        <v>92</v>
      </c>
      <c r="J10" s="34" t="s">
        <v>92</v>
      </c>
      <c r="K10" s="34" t="s">
        <v>439</v>
      </c>
      <c r="L10" s="34" t="s">
        <v>92</v>
      </c>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row>
    <row r="11" spans="1:110" s="35" customFormat="1" ht="20.100000000000001" customHeight="1" x14ac:dyDescent="0.3">
      <c r="A11" s="34" t="s">
        <v>536</v>
      </c>
      <c r="B11" s="34" t="s">
        <v>430</v>
      </c>
      <c r="C11" s="34" t="s">
        <v>533</v>
      </c>
      <c r="D11" s="34">
        <v>211</v>
      </c>
      <c r="E11" s="34" t="s">
        <v>431</v>
      </c>
      <c r="F11" s="34">
        <v>3</v>
      </c>
      <c r="G11" s="34" t="s">
        <v>30</v>
      </c>
      <c r="H11" s="34" t="s">
        <v>125</v>
      </c>
      <c r="I11" s="34" t="s">
        <v>857</v>
      </c>
      <c r="J11" s="34" t="s">
        <v>857</v>
      </c>
      <c r="K11" s="34" t="s">
        <v>432</v>
      </c>
      <c r="L11" s="34" t="s">
        <v>92</v>
      </c>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row>
    <row r="12" spans="1:110" s="35" customFormat="1" ht="20.100000000000001" customHeight="1" x14ac:dyDescent="0.3">
      <c r="A12" s="34" t="s">
        <v>536</v>
      </c>
      <c r="B12" s="34" t="s">
        <v>430</v>
      </c>
      <c r="C12" s="34" t="s">
        <v>534</v>
      </c>
      <c r="D12" s="34">
        <v>212</v>
      </c>
      <c r="E12" s="34" t="s">
        <v>433</v>
      </c>
      <c r="F12" s="34">
        <v>3</v>
      </c>
      <c r="G12" s="34" t="s">
        <v>27</v>
      </c>
      <c r="H12" s="34" t="s">
        <v>125</v>
      </c>
      <c r="I12" s="34" t="s">
        <v>857</v>
      </c>
      <c r="J12" s="34" t="s">
        <v>857</v>
      </c>
      <c r="K12" s="34" t="s">
        <v>434</v>
      </c>
      <c r="L12" s="34" t="s">
        <v>92</v>
      </c>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row>
    <row r="13" spans="1:110" s="35" customFormat="1" ht="20.100000000000001" customHeight="1" x14ac:dyDescent="0.3">
      <c r="A13" s="34" t="s">
        <v>536</v>
      </c>
      <c r="B13" s="34" t="s">
        <v>430</v>
      </c>
      <c r="C13" s="34" t="s">
        <v>535</v>
      </c>
      <c r="D13" s="34">
        <v>213</v>
      </c>
      <c r="E13" s="34" t="s">
        <v>435</v>
      </c>
      <c r="F13" s="34">
        <v>3</v>
      </c>
      <c r="G13" s="34" t="s">
        <v>30</v>
      </c>
      <c r="H13" s="34" t="s">
        <v>125</v>
      </c>
      <c r="I13" s="34" t="s">
        <v>857</v>
      </c>
      <c r="J13" s="34" t="s">
        <v>857</v>
      </c>
      <c r="K13" s="34" t="s">
        <v>434</v>
      </c>
      <c r="L13" s="34" t="s">
        <v>122</v>
      </c>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row>
    <row r="14" spans="1:110" s="30" customFormat="1" ht="20.100000000000001" customHeight="1" x14ac:dyDescent="0.3">
      <c r="A14" s="34" t="s">
        <v>474</v>
      </c>
      <c r="B14" s="34" t="s">
        <v>478</v>
      </c>
      <c r="C14" s="34" t="s">
        <v>475</v>
      </c>
      <c r="D14" s="34">
        <v>11</v>
      </c>
      <c r="E14" s="34" t="s">
        <v>473</v>
      </c>
      <c r="F14" s="34">
        <v>4</v>
      </c>
      <c r="G14" s="34" t="s">
        <v>30</v>
      </c>
      <c r="H14" s="34" t="s">
        <v>58</v>
      </c>
      <c r="I14" s="34"/>
      <c r="J14" s="34"/>
      <c r="K14" s="34" t="s">
        <v>439</v>
      </c>
      <c r="L14" s="34" t="s">
        <v>92</v>
      </c>
    </row>
    <row r="15" spans="1:110" s="30" customFormat="1" ht="20.100000000000001" customHeight="1" x14ac:dyDescent="0.3">
      <c r="A15" s="34" t="s">
        <v>474</v>
      </c>
      <c r="B15" s="34" t="s">
        <v>478</v>
      </c>
      <c r="C15" s="34" t="s">
        <v>477</v>
      </c>
      <c r="D15" s="34">
        <v>12</v>
      </c>
      <c r="E15" s="34" t="s">
        <v>476</v>
      </c>
      <c r="F15" s="34">
        <v>4</v>
      </c>
      <c r="G15" s="34" t="s">
        <v>27</v>
      </c>
      <c r="H15" s="34" t="s">
        <v>58</v>
      </c>
      <c r="I15" s="34"/>
      <c r="J15" s="34"/>
      <c r="K15" s="34" t="s">
        <v>439</v>
      </c>
      <c r="L15" s="34" t="s">
        <v>92</v>
      </c>
    </row>
    <row r="16" spans="1:110" s="35" customFormat="1" ht="27" customHeight="1" x14ac:dyDescent="0.3">
      <c r="A16" s="36" t="s">
        <v>54</v>
      </c>
      <c r="B16" s="36" t="s">
        <v>55</v>
      </c>
      <c r="C16" s="36" t="s">
        <v>265</v>
      </c>
      <c r="D16" s="36" t="s">
        <v>56</v>
      </c>
      <c r="E16" s="36" t="s">
        <v>57</v>
      </c>
      <c r="F16" s="36">
        <v>1</v>
      </c>
      <c r="G16" s="36" t="s">
        <v>30</v>
      </c>
      <c r="H16" s="36" t="s">
        <v>585</v>
      </c>
      <c r="I16" s="36"/>
      <c r="J16" s="36"/>
      <c r="K16" s="36" t="s">
        <v>447</v>
      </c>
      <c r="L16" s="36" t="s">
        <v>92</v>
      </c>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row>
    <row r="17" spans="1:110" s="35" customFormat="1" ht="27" customHeight="1" x14ac:dyDescent="0.3">
      <c r="A17" s="36" t="s">
        <v>54</v>
      </c>
      <c r="B17" s="36" t="s">
        <v>55</v>
      </c>
      <c r="C17" s="36" t="s">
        <v>266</v>
      </c>
      <c r="D17" s="37" t="s">
        <v>58</v>
      </c>
      <c r="E17" s="36" t="s">
        <v>59</v>
      </c>
      <c r="F17" s="36">
        <v>1</v>
      </c>
      <c r="G17" s="36" t="s">
        <v>27</v>
      </c>
      <c r="H17" s="36" t="s">
        <v>585</v>
      </c>
      <c r="I17" s="36"/>
      <c r="J17" s="36"/>
      <c r="K17" s="36" t="s">
        <v>520</v>
      </c>
      <c r="L17" s="36" t="s">
        <v>92</v>
      </c>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row>
    <row r="18" spans="1:110" s="35" customFormat="1" ht="20.100000000000001" customHeight="1" x14ac:dyDescent="0.3">
      <c r="A18" s="36" t="s">
        <v>60</v>
      </c>
      <c r="B18" s="36" t="s">
        <v>55</v>
      </c>
      <c r="C18" s="36" t="s">
        <v>267</v>
      </c>
      <c r="D18" s="36" t="s">
        <v>61</v>
      </c>
      <c r="E18" s="36" t="s">
        <v>586</v>
      </c>
      <c r="F18" s="36">
        <v>3</v>
      </c>
      <c r="G18" s="36" t="s">
        <v>27</v>
      </c>
      <c r="H18" s="36" t="s">
        <v>885</v>
      </c>
      <c r="I18" s="38"/>
      <c r="J18" s="38"/>
      <c r="K18" s="36" t="s">
        <v>520</v>
      </c>
      <c r="L18" s="36" t="s">
        <v>92</v>
      </c>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row>
    <row r="19" spans="1:110" s="35" customFormat="1" ht="20.100000000000001" customHeight="1" x14ac:dyDescent="0.3">
      <c r="A19" s="36" t="s">
        <v>60</v>
      </c>
      <c r="B19" s="36" t="s">
        <v>55</v>
      </c>
      <c r="C19" s="36" t="s">
        <v>268</v>
      </c>
      <c r="D19" s="36" t="s">
        <v>62</v>
      </c>
      <c r="E19" s="36" t="s">
        <v>63</v>
      </c>
      <c r="F19" s="36">
        <v>3</v>
      </c>
      <c r="G19" s="36" t="s">
        <v>23</v>
      </c>
      <c r="H19" s="36" t="s">
        <v>740</v>
      </c>
      <c r="I19" s="38"/>
      <c r="J19" s="38"/>
      <c r="K19" s="36" t="s">
        <v>521</v>
      </c>
      <c r="L19" s="36" t="s">
        <v>92</v>
      </c>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row>
    <row r="20" spans="1:110" s="40" customFormat="1" ht="20.100000000000001" customHeight="1" x14ac:dyDescent="0.3">
      <c r="A20" s="36" t="s">
        <v>60</v>
      </c>
      <c r="B20" s="36" t="s">
        <v>55</v>
      </c>
      <c r="C20" s="36" t="s">
        <v>269</v>
      </c>
      <c r="D20" s="36" t="str">
        <f>D17</f>
        <v>---</v>
      </c>
      <c r="E20" s="36" t="s">
        <v>64</v>
      </c>
      <c r="F20" s="36">
        <v>3</v>
      </c>
      <c r="G20" s="36" t="s">
        <v>23</v>
      </c>
      <c r="H20" s="36" t="s">
        <v>585</v>
      </c>
      <c r="I20" s="38"/>
      <c r="J20" s="38"/>
      <c r="K20" s="36" t="s">
        <v>448</v>
      </c>
      <c r="L20" s="36"/>
      <c r="M20" s="30"/>
      <c r="N20" s="30"/>
    </row>
    <row r="21" spans="1:110" s="40" customFormat="1" ht="20.100000000000001" customHeight="1" x14ac:dyDescent="0.3">
      <c r="A21" s="36" t="s">
        <v>60</v>
      </c>
      <c r="B21" s="36" t="s">
        <v>55</v>
      </c>
      <c r="C21" s="36" t="s">
        <v>276</v>
      </c>
      <c r="D21" s="36" t="s">
        <v>65</v>
      </c>
      <c r="E21" s="36" t="s">
        <v>66</v>
      </c>
      <c r="F21" s="36">
        <v>3</v>
      </c>
      <c r="G21" s="36" t="s">
        <v>27</v>
      </c>
      <c r="H21" s="36" t="s">
        <v>741</v>
      </c>
      <c r="I21" s="38"/>
      <c r="J21" s="38"/>
      <c r="K21" s="36" t="s">
        <v>451</v>
      </c>
      <c r="L21" s="36" t="s">
        <v>92</v>
      </c>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row>
    <row r="22" spans="1:110" s="227" customFormat="1" ht="20.100000000000001" customHeight="1" x14ac:dyDescent="0.3">
      <c r="A22" s="36" t="s">
        <v>60</v>
      </c>
      <c r="B22" s="36" t="s">
        <v>55</v>
      </c>
      <c r="C22" s="36" t="s">
        <v>554</v>
      </c>
      <c r="D22" s="36" t="s">
        <v>555</v>
      </c>
      <c r="E22" s="36" t="s">
        <v>68</v>
      </c>
      <c r="F22" s="36">
        <v>2</v>
      </c>
      <c r="G22" s="36" t="s">
        <v>30</v>
      </c>
      <c r="H22" s="36" t="s">
        <v>738</v>
      </c>
      <c r="I22" s="38"/>
      <c r="J22" s="38" t="s">
        <v>69</v>
      </c>
      <c r="K22" s="36" t="s">
        <v>522</v>
      </c>
      <c r="L22" s="36" t="s">
        <v>92</v>
      </c>
      <c r="M22" s="30"/>
      <c r="N22" s="226"/>
      <c r="O22" s="226"/>
      <c r="P22" s="226"/>
      <c r="Q22" s="226"/>
      <c r="R22" s="226"/>
      <c r="S22" s="226"/>
      <c r="T22" s="226"/>
      <c r="U22" s="226"/>
      <c r="V22" s="226"/>
      <c r="W22" s="226"/>
      <c r="X22" s="226"/>
      <c r="Y22" s="226"/>
      <c r="Z22" s="226"/>
      <c r="AA22" s="226"/>
      <c r="AB22" s="226"/>
      <c r="AC22" s="226"/>
      <c r="AD22" s="226"/>
      <c r="AE22" s="226"/>
      <c r="AF22" s="226"/>
      <c r="AG22" s="226"/>
      <c r="AH22" s="226"/>
      <c r="AI22" s="226"/>
      <c r="AJ22" s="226"/>
      <c r="AK22" s="226"/>
      <c r="AL22" s="226"/>
      <c r="AM22" s="226"/>
      <c r="AN22" s="226"/>
      <c r="AO22" s="226"/>
      <c r="AP22" s="226"/>
      <c r="AQ22" s="226"/>
      <c r="AR22" s="226"/>
      <c r="AS22" s="226"/>
      <c r="AT22" s="226"/>
      <c r="AU22" s="226"/>
      <c r="AV22" s="226"/>
      <c r="AW22" s="226"/>
      <c r="AX22" s="226"/>
      <c r="AY22" s="226"/>
      <c r="AZ22" s="226"/>
      <c r="BA22" s="226"/>
      <c r="BB22" s="226"/>
    </row>
    <row r="23" spans="1:110" s="40" customFormat="1" ht="20.100000000000001" customHeight="1" x14ac:dyDescent="0.3">
      <c r="A23" s="36" t="s">
        <v>60</v>
      </c>
      <c r="B23" s="36" t="s">
        <v>55</v>
      </c>
      <c r="C23" s="36" t="s">
        <v>278</v>
      </c>
      <c r="D23" s="36" t="s">
        <v>70</v>
      </c>
      <c r="E23" s="36" t="s">
        <v>556</v>
      </c>
      <c r="F23" s="36">
        <v>1</v>
      </c>
      <c r="G23" s="36" t="s">
        <v>30</v>
      </c>
      <c r="H23" s="36" t="s">
        <v>739</v>
      </c>
      <c r="I23" s="38"/>
      <c r="J23" s="38" t="s">
        <v>69</v>
      </c>
      <c r="K23" s="36" t="s">
        <v>522</v>
      </c>
      <c r="L23" s="36" t="s">
        <v>92</v>
      </c>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row>
    <row r="24" spans="1:110" s="40" customFormat="1" ht="20.100000000000001" customHeight="1" x14ac:dyDescent="0.3">
      <c r="A24" s="36" t="s">
        <v>60</v>
      </c>
      <c r="B24" s="36" t="s">
        <v>55</v>
      </c>
      <c r="C24" s="36" t="s">
        <v>454</v>
      </c>
      <c r="D24" s="37" t="s">
        <v>58</v>
      </c>
      <c r="E24" s="36" t="s">
        <v>461</v>
      </c>
      <c r="F24" s="36">
        <v>2</v>
      </c>
      <c r="G24" s="36" t="s">
        <v>27</v>
      </c>
      <c r="H24" s="36" t="s">
        <v>742</v>
      </c>
      <c r="I24" s="38"/>
      <c r="J24" s="38"/>
      <c r="K24" s="36" t="s">
        <v>523</v>
      </c>
      <c r="L24" s="36" t="s">
        <v>92</v>
      </c>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row>
    <row r="25" spans="1:110" s="40" customFormat="1" ht="20.100000000000001" customHeight="1" x14ac:dyDescent="0.3">
      <c r="A25" s="36" t="s">
        <v>60</v>
      </c>
      <c r="B25" s="36" t="s">
        <v>55</v>
      </c>
      <c r="C25" s="36" t="s">
        <v>279</v>
      </c>
      <c r="D25" s="36" t="s">
        <v>71</v>
      </c>
      <c r="E25" s="36" t="s">
        <v>587</v>
      </c>
      <c r="F25" s="36">
        <v>3</v>
      </c>
      <c r="G25" s="36" t="s">
        <v>30</v>
      </c>
      <c r="H25" s="36" t="s">
        <v>743</v>
      </c>
      <c r="I25" s="38"/>
      <c r="J25" s="38"/>
      <c r="K25" s="36" t="s">
        <v>524</v>
      </c>
      <c r="L25" s="36" t="s">
        <v>92</v>
      </c>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row>
    <row r="26" spans="1:110" s="40" customFormat="1" ht="20.100000000000001" customHeight="1" x14ac:dyDescent="0.3">
      <c r="A26" s="36" t="s">
        <v>60</v>
      </c>
      <c r="B26" s="36" t="s">
        <v>55</v>
      </c>
      <c r="C26" s="36" t="s">
        <v>280</v>
      </c>
      <c r="D26" s="36" t="s">
        <v>72</v>
      </c>
      <c r="E26" s="36" t="s">
        <v>588</v>
      </c>
      <c r="F26" s="36">
        <v>3</v>
      </c>
      <c r="G26" s="36" t="s">
        <v>27</v>
      </c>
      <c r="H26" s="36" t="s">
        <v>552</v>
      </c>
      <c r="I26" s="38"/>
      <c r="J26" s="38"/>
      <c r="K26" s="36" t="s">
        <v>443</v>
      </c>
      <c r="L26" s="36" t="s">
        <v>92</v>
      </c>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row>
    <row r="27" spans="1:110" s="40" customFormat="1" ht="20.100000000000001" customHeight="1" x14ac:dyDescent="0.3">
      <c r="A27" s="36" t="s">
        <v>60</v>
      </c>
      <c r="B27" s="36" t="s">
        <v>55</v>
      </c>
      <c r="C27" s="36" t="s">
        <v>281</v>
      </c>
      <c r="D27" s="36" t="s">
        <v>73</v>
      </c>
      <c r="E27" s="36" t="s">
        <v>74</v>
      </c>
      <c r="F27" s="36">
        <v>3</v>
      </c>
      <c r="G27" s="36" t="s">
        <v>27</v>
      </c>
      <c r="H27" s="36" t="s">
        <v>736</v>
      </c>
      <c r="I27" s="38"/>
      <c r="J27" s="38"/>
      <c r="K27" s="36" t="s">
        <v>444</v>
      </c>
      <c r="L27" s="36" t="s">
        <v>92</v>
      </c>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row>
    <row r="28" spans="1:110" s="40" customFormat="1" ht="20.100000000000001" customHeight="1" x14ac:dyDescent="0.3">
      <c r="A28" s="36" t="s">
        <v>60</v>
      </c>
      <c r="B28" s="36" t="s">
        <v>55</v>
      </c>
      <c r="C28" s="36" t="s">
        <v>282</v>
      </c>
      <c r="D28" s="36" t="s">
        <v>75</v>
      </c>
      <c r="E28" s="36" t="s">
        <v>76</v>
      </c>
      <c r="F28" s="36">
        <v>3</v>
      </c>
      <c r="G28" s="36" t="s">
        <v>27</v>
      </c>
      <c r="H28" s="36" t="s">
        <v>732</v>
      </c>
      <c r="I28" s="38"/>
      <c r="J28" s="38"/>
      <c r="K28" s="36" t="s">
        <v>448</v>
      </c>
      <c r="L28" s="36" t="s">
        <v>92</v>
      </c>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row>
    <row r="29" spans="1:110" s="40" customFormat="1" ht="20.100000000000001" customHeight="1" x14ac:dyDescent="0.3">
      <c r="A29" s="36" t="s">
        <v>60</v>
      </c>
      <c r="B29" s="36" t="s">
        <v>55</v>
      </c>
      <c r="C29" s="36" t="s">
        <v>283</v>
      </c>
      <c r="D29" s="36" t="s">
        <v>77</v>
      </c>
      <c r="E29" s="36" t="s">
        <v>78</v>
      </c>
      <c r="F29" s="36">
        <v>1</v>
      </c>
      <c r="G29" s="36" t="s">
        <v>27</v>
      </c>
      <c r="H29" s="36" t="s">
        <v>733</v>
      </c>
      <c r="I29" s="38"/>
      <c r="J29" s="38"/>
      <c r="K29" s="36" t="s">
        <v>448</v>
      </c>
      <c r="L29" s="36" t="s">
        <v>92</v>
      </c>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row>
    <row r="30" spans="1:110" s="40" customFormat="1" ht="20.100000000000001" customHeight="1" x14ac:dyDescent="0.3">
      <c r="A30" s="36" t="s">
        <v>60</v>
      </c>
      <c r="B30" s="36" t="s">
        <v>55</v>
      </c>
      <c r="C30" s="36" t="s">
        <v>284</v>
      </c>
      <c r="D30" s="36" t="s">
        <v>79</v>
      </c>
      <c r="E30" s="36" t="s">
        <v>80</v>
      </c>
      <c r="F30" s="36">
        <v>3</v>
      </c>
      <c r="G30" s="36" t="s">
        <v>27</v>
      </c>
      <c r="H30" s="36" t="s">
        <v>744</v>
      </c>
      <c r="I30" s="38"/>
      <c r="J30" s="38"/>
      <c r="K30" s="36" t="s">
        <v>439</v>
      </c>
      <c r="L30" s="36" t="s">
        <v>92</v>
      </c>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row>
    <row r="31" spans="1:110" s="40" customFormat="1" ht="20.100000000000001" customHeight="1" x14ac:dyDescent="0.3">
      <c r="A31" s="36" t="s">
        <v>60</v>
      </c>
      <c r="B31" s="36" t="s">
        <v>55</v>
      </c>
      <c r="C31" s="36" t="s">
        <v>285</v>
      </c>
      <c r="D31" s="36" t="s">
        <v>81</v>
      </c>
      <c r="E31" s="36" t="s">
        <v>82</v>
      </c>
      <c r="F31" s="36">
        <v>1</v>
      </c>
      <c r="G31" s="36" t="s">
        <v>27</v>
      </c>
      <c r="H31" s="36" t="s">
        <v>734</v>
      </c>
      <c r="I31" s="38"/>
      <c r="J31" s="38"/>
      <c r="K31" s="36" t="s">
        <v>439</v>
      </c>
      <c r="L31" s="36" t="s">
        <v>92</v>
      </c>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row>
    <row r="32" spans="1:110" s="40" customFormat="1" ht="22.2" customHeight="1" x14ac:dyDescent="0.3">
      <c r="A32" s="36" t="s">
        <v>60</v>
      </c>
      <c r="B32" s="36" t="s">
        <v>55</v>
      </c>
      <c r="C32" s="36" t="s">
        <v>286</v>
      </c>
      <c r="D32" s="36" t="s">
        <v>83</v>
      </c>
      <c r="E32" s="36" t="s">
        <v>84</v>
      </c>
      <c r="F32" s="36">
        <v>3</v>
      </c>
      <c r="G32" s="36" t="s">
        <v>30</v>
      </c>
      <c r="H32" s="36" t="s">
        <v>731</v>
      </c>
      <c r="I32" s="38"/>
      <c r="J32" s="38"/>
      <c r="K32" s="36" t="s">
        <v>451</v>
      </c>
      <c r="L32" s="36" t="s">
        <v>92</v>
      </c>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row>
    <row r="33" spans="1:110" s="49" customFormat="1" ht="31.95" customHeight="1" x14ac:dyDescent="0.3">
      <c r="A33" s="36" t="s">
        <v>60</v>
      </c>
      <c r="B33" s="36" t="s">
        <v>55</v>
      </c>
      <c r="C33" s="36" t="s">
        <v>270</v>
      </c>
      <c r="D33" s="37" t="s">
        <v>58</v>
      </c>
      <c r="E33" s="36" t="s">
        <v>462</v>
      </c>
      <c r="F33" s="36">
        <v>3</v>
      </c>
      <c r="G33" s="36" t="s">
        <v>30</v>
      </c>
      <c r="H33" s="36" t="s">
        <v>745</v>
      </c>
      <c r="I33" s="38"/>
      <c r="J33" s="38"/>
      <c r="K33" s="36" t="s">
        <v>451</v>
      </c>
      <c r="L33" s="36" t="s">
        <v>92</v>
      </c>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row>
    <row r="34" spans="1:110" s="40" customFormat="1" ht="20.100000000000001" customHeight="1" x14ac:dyDescent="0.3">
      <c r="A34" s="36" t="s">
        <v>60</v>
      </c>
      <c r="B34" s="36" t="s">
        <v>55</v>
      </c>
      <c r="C34" s="36" t="s">
        <v>287</v>
      </c>
      <c r="D34" s="36" t="s">
        <v>85</v>
      </c>
      <c r="E34" s="36" t="s">
        <v>86</v>
      </c>
      <c r="F34" s="36">
        <v>3</v>
      </c>
      <c r="G34" s="36" t="s">
        <v>30</v>
      </c>
      <c r="H34" s="36" t="s">
        <v>746</v>
      </c>
      <c r="I34" s="38"/>
      <c r="J34" s="38"/>
      <c r="K34" s="36" t="s">
        <v>447</v>
      </c>
      <c r="L34" s="36" t="s">
        <v>92</v>
      </c>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row>
    <row r="35" spans="1:110" s="40" customFormat="1" ht="22.2" customHeight="1" x14ac:dyDescent="0.3">
      <c r="A35" s="36" t="s">
        <v>60</v>
      </c>
      <c r="B35" s="36" t="s">
        <v>55</v>
      </c>
      <c r="C35" s="36" t="s">
        <v>288</v>
      </c>
      <c r="D35" s="37" t="s">
        <v>87</v>
      </c>
      <c r="E35" s="36" t="s">
        <v>553</v>
      </c>
      <c r="F35" s="36">
        <v>3</v>
      </c>
      <c r="G35" s="36" t="s">
        <v>27</v>
      </c>
      <c r="H35" s="36" t="s">
        <v>585</v>
      </c>
      <c r="I35" s="38"/>
      <c r="J35" s="38" t="s">
        <v>69</v>
      </c>
      <c r="K35" s="36" t="s">
        <v>439</v>
      </c>
      <c r="L35" s="36" t="s">
        <v>92</v>
      </c>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row>
    <row r="36" spans="1:110" s="40" customFormat="1" ht="20.100000000000001" customHeight="1" x14ac:dyDescent="0.3">
      <c r="A36" s="36" t="s">
        <v>60</v>
      </c>
      <c r="B36" s="36" t="s">
        <v>55</v>
      </c>
      <c r="C36" s="36" t="s">
        <v>824</v>
      </c>
      <c r="D36" s="36" t="s">
        <v>58</v>
      </c>
      <c r="E36" s="36" t="s">
        <v>826</v>
      </c>
      <c r="F36" s="36">
        <v>1</v>
      </c>
      <c r="G36" s="36" t="s">
        <v>30</v>
      </c>
      <c r="H36" s="36" t="s">
        <v>828</v>
      </c>
      <c r="I36" s="38"/>
      <c r="J36" s="38"/>
      <c r="K36" s="36" t="s">
        <v>525</v>
      </c>
      <c r="L36" s="36" t="s">
        <v>92</v>
      </c>
      <c r="M36" s="30" t="s">
        <v>858</v>
      </c>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row>
    <row r="37" spans="1:110" s="40" customFormat="1" ht="20.100000000000001" customHeight="1" x14ac:dyDescent="0.3">
      <c r="A37" s="36" t="s">
        <v>60</v>
      </c>
      <c r="B37" s="36" t="s">
        <v>55</v>
      </c>
      <c r="C37" s="36" t="s">
        <v>825</v>
      </c>
      <c r="D37" s="36">
        <v>196</v>
      </c>
      <c r="E37" s="36" t="s">
        <v>827</v>
      </c>
      <c r="F37" s="36">
        <v>3</v>
      </c>
      <c r="G37" s="36" t="s">
        <v>27</v>
      </c>
      <c r="H37" s="36" t="s">
        <v>824</v>
      </c>
      <c r="I37" s="38"/>
      <c r="J37" s="38"/>
      <c r="K37" s="36"/>
      <c r="L37" s="36"/>
      <c r="M37" s="30" t="s">
        <v>858</v>
      </c>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row>
    <row r="38" spans="1:110" s="40" customFormat="1" ht="20.100000000000001" customHeight="1" x14ac:dyDescent="0.3">
      <c r="A38" s="36" t="s">
        <v>60</v>
      </c>
      <c r="B38" s="36" t="s">
        <v>55</v>
      </c>
      <c r="C38" s="36" t="s">
        <v>289</v>
      </c>
      <c r="D38" s="36" t="s">
        <v>88</v>
      </c>
      <c r="E38" s="36" t="s">
        <v>89</v>
      </c>
      <c r="F38" s="36">
        <v>3</v>
      </c>
      <c r="G38" s="36" t="s">
        <v>30</v>
      </c>
      <c r="H38" s="36" t="s">
        <v>747</v>
      </c>
      <c r="I38" s="38"/>
      <c r="J38" s="38"/>
      <c r="K38" s="36" t="s">
        <v>443</v>
      </c>
      <c r="L38" s="36" t="s">
        <v>92</v>
      </c>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row>
    <row r="39" spans="1:110" s="40" customFormat="1" ht="20.100000000000001" customHeight="1" x14ac:dyDescent="0.3">
      <c r="A39" s="36" t="s">
        <v>60</v>
      </c>
      <c r="B39" s="36" t="s">
        <v>55</v>
      </c>
      <c r="C39" s="36" t="s">
        <v>290</v>
      </c>
      <c r="D39" s="36" t="s">
        <v>90</v>
      </c>
      <c r="E39" s="36" t="s">
        <v>91</v>
      </c>
      <c r="F39" s="36">
        <v>1</v>
      </c>
      <c r="G39" s="36" t="s">
        <v>30</v>
      </c>
      <c r="H39" s="36" t="s">
        <v>735</v>
      </c>
      <c r="I39" s="38"/>
      <c r="J39" s="38"/>
      <c r="K39" s="36" t="s">
        <v>443</v>
      </c>
      <c r="L39" s="36" t="s">
        <v>92</v>
      </c>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row>
    <row r="40" spans="1:110" s="40" customFormat="1" ht="20.100000000000001" customHeight="1" x14ac:dyDescent="0.3">
      <c r="A40" s="36" t="s">
        <v>60</v>
      </c>
      <c r="B40" s="36" t="s">
        <v>55</v>
      </c>
      <c r="C40" s="36" t="s">
        <v>271</v>
      </c>
      <c r="D40" s="36" t="s">
        <v>92</v>
      </c>
      <c r="E40" s="36" t="s">
        <v>93</v>
      </c>
      <c r="F40" s="36">
        <v>3</v>
      </c>
      <c r="G40" s="36" t="s">
        <v>27</v>
      </c>
      <c r="H40" s="36" t="s">
        <v>748</v>
      </c>
      <c r="I40" s="38"/>
      <c r="J40" s="38"/>
      <c r="K40" s="36" t="s">
        <v>443</v>
      </c>
      <c r="L40" s="36" t="s">
        <v>92</v>
      </c>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row>
    <row r="41" spans="1:110" s="30" customFormat="1" ht="20.100000000000001" customHeight="1" x14ac:dyDescent="0.3">
      <c r="A41" s="36" t="s">
        <v>60</v>
      </c>
      <c r="B41" s="36" t="s">
        <v>55</v>
      </c>
      <c r="C41" s="36" t="s">
        <v>291</v>
      </c>
      <c r="D41" s="36" t="s">
        <v>94</v>
      </c>
      <c r="E41" s="36" t="s">
        <v>95</v>
      </c>
      <c r="F41" s="36">
        <v>3</v>
      </c>
      <c r="G41" s="36" t="s">
        <v>30</v>
      </c>
      <c r="H41" s="36" t="s">
        <v>749</v>
      </c>
      <c r="I41" s="38"/>
      <c r="J41" s="38"/>
      <c r="K41" s="36" t="s">
        <v>448</v>
      </c>
      <c r="L41" s="36" t="s">
        <v>92</v>
      </c>
    </row>
    <row r="42" spans="1:110" s="30" customFormat="1" ht="20.100000000000001" customHeight="1" x14ac:dyDescent="0.3">
      <c r="A42" s="36" t="s">
        <v>60</v>
      </c>
      <c r="B42" s="36" t="s">
        <v>55</v>
      </c>
      <c r="C42" s="36" t="s">
        <v>292</v>
      </c>
      <c r="D42" s="36" t="s">
        <v>96</v>
      </c>
      <c r="E42" s="36" t="s">
        <v>97</v>
      </c>
      <c r="F42" s="36">
        <v>3</v>
      </c>
      <c r="G42" s="36" t="s">
        <v>30</v>
      </c>
      <c r="H42" s="36" t="s">
        <v>737</v>
      </c>
      <c r="I42" s="38"/>
      <c r="J42" s="38"/>
      <c r="K42" s="36" t="s">
        <v>434</v>
      </c>
      <c r="L42" s="36" t="s">
        <v>92</v>
      </c>
    </row>
    <row r="43" spans="1:110" s="30" customFormat="1" ht="20.100000000000001" customHeight="1" x14ac:dyDescent="0.3">
      <c r="A43" s="36" t="s">
        <v>60</v>
      </c>
      <c r="B43" s="36" t="s">
        <v>55</v>
      </c>
      <c r="C43" s="36" t="s">
        <v>293</v>
      </c>
      <c r="D43" s="36" t="s">
        <v>98</v>
      </c>
      <c r="E43" s="36" t="s">
        <v>99</v>
      </c>
      <c r="F43" s="36" t="s">
        <v>100</v>
      </c>
      <c r="G43" s="36" t="s">
        <v>23</v>
      </c>
      <c r="H43" s="36" t="s">
        <v>585</v>
      </c>
      <c r="I43" s="38"/>
      <c r="J43" s="38"/>
      <c r="K43" s="36" t="s">
        <v>439</v>
      </c>
      <c r="L43" s="36" t="s">
        <v>92</v>
      </c>
    </row>
    <row r="44" spans="1:110" s="30" customFormat="1" ht="20.100000000000001" customHeight="1" x14ac:dyDescent="0.3">
      <c r="A44" s="36" t="s">
        <v>60</v>
      </c>
      <c r="B44" s="36" t="s">
        <v>55</v>
      </c>
      <c r="C44" s="36" t="s">
        <v>294</v>
      </c>
      <c r="D44" s="36" t="s">
        <v>101</v>
      </c>
      <c r="E44" s="36" t="s">
        <v>102</v>
      </c>
      <c r="F44" s="36" t="s">
        <v>103</v>
      </c>
      <c r="G44" s="36" t="s">
        <v>23</v>
      </c>
      <c r="H44" s="36" t="s">
        <v>585</v>
      </c>
      <c r="I44" s="38"/>
      <c r="J44" s="38"/>
      <c r="K44" s="36" t="s">
        <v>439</v>
      </c>
      <c r="L44" s="36" t="s">
        <v>92</v>
      </c>
    </row>
    <row r="45" spans="1:110" s="30" customFormat="1" ht="20.100000000000001" customHeight="1" x14ac:dyDescent="0.3">
      <c r="A45" s="39" t="s">
        <v>60</v>
      </c>
      <c r="B45" s="39" t="s">
        <v>55</v>
      </c>
      <c r="C45" s="39" t="s">
        <v>272</v>
      </c>
      <c r="D45" s="39" t="s">
        <v>104</v>
      </c>
      <c r="E45" s="39" t="s">
        <v>105</v>
      </c>
      <c r="F45" s="39">
        <v>3</v>
      </c>
      <c r="G45" s="39" t="s">
        <v>30</v>
      </c>
      <c r="H45" s="39" t="s">
        <v>750</v>
      </c>
      <c r="I45" s="39" t="s">
        <v>857</v>
      </c>
      <c r="J45" s="39" t="s">
        <v>857</v>
      </c>
      <c r="K45" s="39" t="s">
        <v>441</v>
      </c>
      <c r="L45" s="39" t="s">
        <v>92</v>
      </c>
    </row>
    <row r="46" spans="1:110" s="30" customFormat="1" ht="20.100000000000001" customHeight="1" x14ac:dyDescent="0.3">
      <c r="A46" s="39" t="s">
        <v>60</v>
      </c>
      <c r="B46" s="39" t="s">
        <v>55</v>
      </c>
      <c r="C46" s="39" t="s">
        <v>273</v>
      </c>
      <c r="D46" s="39" t="s">
        <v>106</v>
      </c>
      <c r="E46" s="39" t="s">
        <v>107</v>
      </c>
      <c r="F46" s="39">
        <v>3</v>
      </c>
      <c r="G46" s="39" t="s">
        <v>527</v>
      </c>
      <c r="H46" s="39" t="s">
        <v>751</v>
      </c>
      <c r="I46" s="39" t="s">
        <v>857</v>
      </c>
      <c r="J46" s="39" t="s">
        <v>857</v>
      </c>
      <c r="K46" s="39" t="s">
        <v>442</v>
      </c>
      <c r="L46" s="39" t="s">
        <v>108</v>
      </c>
    </row>
    <row r="47" spans="1:110" ht="20.100000000000001" customHeight="1" x14ac:dyDescent="0.3">
      <c r="A47" s="39" t="s">
        <v>60</v>
      </c>
      <c r="B47" s="39" t="s">
        <v>55</v>
      </c>
      <c r="C47" s="174" t="s">
        <v>295</v>
      </c>
      <c r="D47" s="39" t="s">
        <v>109</v>
      </c>
      <c r="E47" s="39" t="s">
        <v>110</v>
      </c>
      <c r="F47" s="39">
        <v>3</v>
      </c>
      <c r="G47" s="39" t="s">
        <v>27</v>
      </c>
      <c r="H47" s="39" t="s">
        <v>752</v>
      </c>
      <c r="I47" s="39" t="s">
        <v>857</v>
      </c>
      <c r="J47" s="39" t="s">
        <v>857</v>
      </c>
      <c r="K47" s="39" t="s">
        <v>443</v>
      </c>
      <c r="L47" s="174" t="s">
        <v>111</v>
      </c>
    </row>
    <row r="48" spans="1:110" ht="20.100000000000001" customHeight="1" x14ac:dyDescent="0.3">
      <c r="A48" s="39" t="s">
        <v>60</v>
      </c>
      <c r="B48" s="39" t="s">
        <v>55</v>
      </c>
      <c r="C48" s="174" t="s">
        <v>296</v>
      </c>
      <c r="D48" s="39" t="s">
        <v>112</v>
      </c>
      <c r="E48" s="39" t="s">
        <v>113</v>
      </c>
      <c r="F48" s="39">
        <v>3</v>
      </c>
      <c r="G48" s="39" t="s">
        <v>30</v>
      </c>
      <c r="H48" s="39" t="s">
        <v>753</v>
      </c>
      <c r="I48" s="39" t="s">
        <v>857</v>
      </c>
      <c r="J48" s="39" t="s">
        <v>857</v>
      </c>
      <c r="K48" s="39" t="s">
        <v>444</v>
      </c>
      <c r="L48" s="174" t="s">
        <v>111</v>
      </c>
    </row>
    <row r="49" spans="1:12" ht="20.100000000000001" customHeight="1" x14ac:dyDescent="0.3">
      <c r="A49" s="39" t="s">
        <v>60</v>
      </c>
      <c r="B49" s="39" t="s">
        <v>55</v>
      </c>
      <c r="C49" s="39" t="s">
        <v>297</v>
      </c>
      <c r="D49" s="39" t="s">
        <v>114</v>
      </c>
      <c r="E49" s="39" t="s">
        <v>115</v>
      </c>
      <c r="F49" s="39">
        <v>3</v>
      </c>
      <c r="G49" s="39" t="s">
        <v>528</v>
      </c>
      <c r="H49" s="39" t="s">
        <v>751</v>
      </c>
      <c r="I49" s="39" t="s">
        <v>857</v>
      </c>
      <c r="J49" s="39" t="s">
        <v>857</v>
      </c>
      <c r="K49" s="39" t="s">
        <v>445</v>
      </c>
      <c r="L49" s="39" t="s">
        <v>92</v>
      </c>
    </row>
    <row r="50" spans="1:12" ht="20.100000000000001" customHeight="1" x14ac:dyDescent="0.3">
      <c r="A50" s="39" t="s">
        <v>60</v>
      </c>
      <c r="B50" s="39" t="s">
        <v>55</v>
      </c>
      <c r="C50" s="39" t="s">
        <v>298</v>
      </c>
      <c r="D50" s="39" t="s">
        <v>116</v>
      </c>
      <c r="E50" s="39" t="s">
        <v>117</v>
      </c>
      <c r="F50" s="39">
        <v>3</v>
      </c>
      <c r="G50" s="39" t="s">
        <v>530</v>
      </c>
      <c r="H50" s="39" t="s">
        <v>753</v>
      </c>
      <c r="I50" s="39" t="s">
        <v>857</v>
      </c>
      <c r="J50" s="39" t="s">
        <v>857</v>
      </c>
      <c r="K50" s="39" t="s">
        <v>434</v>
      </c>
      <c r="L50" s="39" t="s">
        <v>92</v>
      </c>
    </row>
    <row r="51" spans="1:12" ht="20.100000000000001" customHeight="1" x14ac:dyDescent="0.3">
      <c r="A51" s="39" t="s">
        <v>60</v>
      </c>
      <c r="B51" s="39" t="s">
        <v>55</v>
      </c>
      <c r="C51" s="39" t="s">
        <v>299</v>
      </c>
      <c r="D51" s="39" t="s">
        <v>118</v>
      </c>
      <c r="E51" s="39" t="s">
        <v>119</v>
      </c>
      <c r="F51" s="39">
        <v>3</v>
      </c>
      <c r="G51" s="39" t="s">
        <v>30</v>
      </c>
      <c r="H51" s="39" t="s">
        <v>753</v>
      </c>
      <c r="I51" s="39" t="s">
        <v>857</v>
      </c>
      <c r="J51" s="39" t="s">
        <v>857</v>
      </c>
      <c r="K51" s="39" t="s">
        <v>434</v>
      </c>
      <c r="L51" s="39" t="s">
        <v>92</v>
      </c>
    </row>
    <row r="52" spans="1:12" ht="20.100000000000001" customHeight="1" x14ac:dyDescent="0.3">
      <c r="A52" s="39" t="s">
        <v>60</v>
      </c>
      <c r="B52" s="39" t="s">
        <v>55</v>
      </c>
      <c r="C52" s="39" t="s">
        <v>300</v>
      </c>
      <c r="D52" s="39" t="s">
        <v>120</v>
      </c>
      <c r="E52" s="39" t="s">
        <v>121</v>
      </c>
      <c r="F52" s="39">
        <v>3</v>
      </c>
      <c r="G52" s="39" t="s">
        <v>528</v>
      </c>
      <c r="H52" s="39" t="s">
        <v>754</v>
      </c>
      <c r="I52" s="39" t="s">
        <v>857</v>
      </c>
      <c r="J52" s="39" t="s">
        <v>857</v>
      </c>
      <c r="K52" s="39" t="s">
        <v>443</v>
      </c>
      <c r="L52" s="39" t="s">
        <v>122</v>
      </c>
    </row>
    <row r="53" spans="1:12" ht="20.100000000000001" customHeight="1" x14ac:dyDescent="0.3">
      <c r="A53" s="39" t="s">
        <v>60</v>
      </c>
      <c r="B53" s="39" t="s">
        <v>55</v>
      </c>
      <c r="C53" s="39" t="s">
        <v>301</v>
      </c>
      <c r="D53" s="39" t="s">
        <v>123</v>
      </c>
      <c r="E53" s="39" t="s">
        <v>124</v>
      </c>
      <c r="F53" s="39">
        <v>3</v>
      </c>
      <c r="G53" s="39" t="s">
        <v>27</v>
      </c>
      <c r="H53" s="39" t="s">
        <v>754</v>
      </c>
      <c r="I53" s="39" t="s">
        <v>857</v>
      </c>
      <c r="J53" s="39" t="s">
        <v>857</v>
      </c>
      <c r="K53" s="39" t="s">
        <v>443</v>
      </c>
      <c r="L53" s="39" t="s">
        <v>92</v>
      </c>
    </row>
    <row r="54" spans="1:12" ht="20.100000000000001" customHeight="1" x14ac:dyDescent="0.3">
      <c r="A54" s="39" t="s">
        <v>60</v>
      </c>
      <c r="B54" s="39" t="s">
        <v>55</v>
      </c>
      <c r="C54" s="39" t="s">
        <v>302</v>
      </c>
      <c r="D54" s="39" t="s">
        <v>126</v>
      </c>
      <c r="E54" s="39" t="s">
        <v>127</v>
      </c>
      <c r="F54" s="39">
        <v>3</v>
      </c>
      <c r="G54" s="39" t="s">
        <v>529</v>
      </c>
      <c r="H54" s="39" t="s">
        <v>755</v>
      </c>
      <c r="I54" s="39" t="s">
        <v>857</v>
      </c>
      <c r="J54" s="39" t="s">
        <v>857</v>
      </c>
      <c r="K54" s="39" t="s">
        <v>443</v>
      </c>
      <c r="L54" s="39" t="s">
        <v>92</v>
      </c>
    </row>
    <row r="55" spans="1:12" ht="20.100000000000001" customHeight="1" x14ac:dyDescent="0.3">
      <c r="A55" s="39" t="s">
        <v>60</v>
      </c>
      <c r="B55" s="39" t="s">
        <v>55</v>
      </c>
      <c r="C55" s="39" t="s">
        <v>303</v>
      </c>
      <c r="D55" s="39" t="s">
        <v>128</v>
      </c>
      <c r="E55" s="39" t="s">
        <v>129</v>
      </c>
      <c r="F55" s="39">
        <v>3</v>
      </c>
      <c r="G55" s="39" t="s">
        <v>530</v>
      </c>
      <c r="H55" s="39" t="s">
        <v>756</v>
      </c>
      <c r="I55" s="39" t="s">
        <v>857</v>
      </c>
      <c r="J55" s="39" t="s">
        <v>857</v>
      </c>
      <c r="K55" s="39" t="s">
        <v>443</v>
      </c>
      <c r="L55" s="39" t="s">
        <v>92</v>
      </c>
    </row>
    <row r="56" spans="1:12" ht="76.2" customHeight="1" x14ac:dyDescent="0.3">
      <c r="A56" s="39" t="s">
        <v>60</v>
      </c>
      <c r="B56" s="39" t="s">
        <v>55</v>
      </c>
      <c r="C56" s="174" t="s">
        <v>304</v>
      </c>
      <c r="D56" s="39" t="s">
        <v>130</v>
      </c>
      <c r="E56" s="39" t="s">
        <v>131</v>
      </c>
      <c r="F56" s="39">
        <v>3</v>
      </c>
      <c r="G56" s="39" t="s">
        <v>30</v>
      </c>
      <c r="H56" s="39" t="s">
        <v>538</v>
      </c>
      <c r="I56" s="39" t="s">
        <v>857</v>
      </c>
      <c r="J56" s="39" t="s">
        <v>857</v>
      </c>
      <c r="K56" s="39" t="s">
        <v>434</v>
      </c>
      <c r="L56" s="174" t="s">
        <v>132</v>
      </c>
    </row>
    <row r="57" spans="1:12" ht="20.100000000000001" customHeight="1" x14ac:dyDescent="0.3">
      <c r="A57" s="39" t="s">
        <v>60</v>
      </c>
      <c r="B57" s="39" t="s">
        <v>55</v>
      </c>
      <c r="C57" s="39" t="s">
        <v>305</v>
      </c>
      <c r="D57" s="39" t="s">
        <v>133</v>
      </c>
      <c r="E57" s="39" t="s">
        <v>134</v>
      </c>
      <c r="F57" s="39">
        <v>3</v>
      </c>
      <c r="G57" s="39" t="s">
        <v>30</v>
      </c>
      <c r="H57" s="39" t="s">
        <v>757</v>
      </c>
      <c r="I57" s="39" t="s">
        <v>857</v>
      </c>
      <c r="J57" s="39" t="s">
        <v>857</v>
      </c>
      <c r="K57" s="39" t="s">
        <v>444</v>
      </c>
      <c r="L57" s="39" t="s">
        <v>136</v>
      </c>
    </row>
    <row r="58" spans="1:12" ht="25.95" customHeight="1" x14ac:dyDescent="0.3">
      <c r="A58" s="39" t="s">
        <v>60</v>
      </c>
      <c r="B58" s="39" t="s">
        <v>55</v>
      </c>
      <c r="C58" s="39" t="s">
        <v>306</v>
      </c>
      <c r="D58" s="39" t="s">
        <v>137</v>
      </c>
      <c r="E58" s="39" t="s">
        <v>138</v>
      </c>
      <c r="F58" s="39">
        <v>3</v>
      </c>
      <c r="G58" s="39" t="s">
        <v>27</v>
      </c>
      <c r="H58" s="39" t="s">
        <v>757</v>
      </c>
      <c r="I58" s="39" t="s">
        <v>857</v>
      </c>
      <c r="J58" s="39" t="s">
        <v>857</v>
      </c>
      <c r="K58" s="39" t="s">
        <v>444</v>
      </c>
      <c r="L58" s="39" t="s">
        <v>136</v>
      </c>
    </row>
    <row r="59" spans="1:12" ht="20.100000000000001" customHeight="1" x14ac:dyDescent="0.3">
      <c r="A59" s="39" t="s">
        <v>60</v>
      </c>
      <c r="B59" s="39" t="s">
        <v>55</v>
      </c>
      <c r="C59" s="39" t="s">
        <v>307</v>
      </c>
      <c r="D59" s="39" t="s">
        <v>139</v>
      </c>
      <c r="E59" s="39" t="s">
        <v>140</v>
      </c>
      <c r="F59" s="39">
        <v>3</v>
      </c>
      <c r="G59" s="39" t="s">
        <v>529</v>
      </c>
      <c r="H59" s="39" t="s">
        <v>758</v>
      </c>
      <c r="I59" s="39" t="s">
        <v>857</v>
      </c>
      <c r="J59" s="39" t="s">
        <v>857</v>
      </c>
      <c r="K59" s="39" t="s">
        <v>444</v>
      </c>
      <c r="L59" s="39" t="s">
        <v>136</v>
      </c>
    </row>
    <row r="60" spans="1:12" ht="20.100000000000001" customHeight="1" x14ac:dyDescent="0.3">
      <c r="A60" s="39" t="s">
        <v>60</v>
      </c>
      <c r="B60" s="39" t="s">
        <v>55</v>
      </c>
      <c r="C60" s="39" t="s">
        <v>308</v>
      </c>
      <c r="D60" s="39" t="s">
        <v>141</v>
      </c>
      <c r="E60" s="39" t="s">
        <v>142</v>
      </c>
      <c r="F60" s="39">
        <v>3</v>
      </c>
      <c r="G60" s="39" t="s">
        <v>529</v>
      </c>
      <c r="H60" s="39" t="s">
        <v>759</v>
      </c>
      <c r="I60" s="39" t="s">
        <v>857</v>
      </c>
      <c r="J60" s="39" t="s">
        <v>857</v>
      </c>
      <c r="K60" s="39" t="s">
        <v>444</v>
      </c>
      <c r="L60" s="39" t="s">
        <v>136</v>
      </c>
    </row>
    <row r="61" spans="1:12" ht="20.100000000000001" customHeight="1" x14ac:dyDescent="0.3">
      <c r="A61" s="39" t="s">
        <v>60</v>
      </c>
      <c r="B61" s="39" t="s">
        <v>55</v>
      </c>
      <c r="C61" s="39" t="s">
        <v>309</v>
      </c>
      <c r="D61" s="39" t="s">
        <v>143</v>
      </c>
      <c r="E61" s="39" t="s">
        <v>144</v>
      </c>
      <c r="F61" s="39">
        <v>3</v>
      </c>
      <c r="G61" s="39" t="s">
        <v>27</v>
      </c>
      <c r="H61" s="39" t="s">
        <v>760</v>
      </c>
      <c r="I61" s="39" t="s">
        <v>857</v>
      </c>
      <c r="J61" s="39" t="s">
        <v>857</v>
      </c>
      <c r="K61" s="39" t="s">
        <v>447</v>
      </c>
      <c r="L61" s="39" t="s">
        <v>145</v>
      </c>
    </row>
    <row r="62" spans="1:12" ht="20.100000000000001" customHeight="1" x14ac:dyDescent="0.3">
      <c r="A62" s="39" t="s">
        <v>60</v>
      </c>
      <c r="B62" s="39" t="s">
        <v>55</v>
      </c>
      <c r="C62" s="39" t="s">
        <v>310</v>
      </c>
      <c r="D62" s="39" t="s">
        <v>146</v>
      </c>
      <c r="E62" s="39" t="s">
        <v>147</v>
      </c>
      <c r="F62" s="39">
        <v>3</v>
      </c>
      <c r="G62" s="39" t="s">
        <v>529</v>
      </c>
      <c r="H62" s="39" t="s">
        <v>761</v>
      </c>
      <c r="I62" s="39" t="s">
        <v>857</v>
      </c>
      <c r="J62" s="39" t="s">
        <v>857</v>
      </c>
      <c r="K62" s="39" t="s">
        <v>447</v>
      </c>
      <c r="L62" s="39" t="s">
        <v>145</v>
      </c>
    </row>
    <row r="63" spans="1:12" ht="20.100000000000001" customHeight="1" x14ac:dyDescent="0.3">
      <c r="A63" s="39" t="s">
        <v>60</v>
      </c>
      <c r="B63" s="39" t="s">
        <v>55</v>
      </c>
      <c r="C63" s="39" t="s">
        <v>311</v>
      </c>
      <c r="D63" s="39" t="s">
        <v>148</v>
      </c>
      <c r="E63" s="39" t="s">
        <v>149</v>
      </c>
      <c r="F63" s="39">
        <v>3</v>
      </c>
      <c r="G63" s="39" t="s">
        <v>528</v>
      </c>
      <c r="H63" s="39" t="s">
        <v>762</v>
      </c>
      <c r="I63" s="39" t="s">
        <v>857</v>
      </c>
      <c r="J63" s="39" t="s">
        <v>857</v>
      </c>
      <c r="K63" s="39" t="s">
        <v>443</v>
      </c>
      <c r="L63" s="39" t="s">
        <v>92</v>
      </c>
    </row>
    <row r="64" spans="1:12" ht="20.100000000000001" customHeight="1" x14ac:dyDescent="0.3">
      <c r="A64" s="39" t="s">
        <v>60</v>
      </c>
      <c r="B64" s="39" t="s">
        <v>55</v>
      </c>
      <c r="C64" s="39" t="s">
        <v>312</v>
      </c>
      <c r="D64" s="39" t="s">
        <v>150</v>
      </c>
      <c r="E64" s="39" t="s">
        <v>151</v>
      </c>
      <c r="F64" s="39">
        <v>3</v>
      </c>
      <c r="G64" s="39" t="s">
        <v>527</v>
      </c>
      <c r="H64" s="39" t="s">
        <v>763</v>
      </c>
      <c r="I64" s="39" t="s">
        <v>857</v>
      </c>
      <c r="J64" s="39" t="s">
        <v>857</v>
      </c>
      <c r="K64" s="39" t="s">
        <v>439</v>
      </c>
      <c r="L64" s="39" t="s">
        <v>92</v>
      </c>
    </row>
    <row r="65" spans="1:12" s="30" customFormat="1" ht="20.100000000000001" customHeight="1" x14ac:dyDescent="0.3">
      <c r="A65" s="39" t="s">
        <v>60</v>
      </c>
      <c r="B65" s="39" t="s">
        <v>55</v>
      </c>
      <c r="C65" s="39" t="s">
        <v>313</v>
      </c>
      <c r="D65" s="39" t="s">
        <v>152</v>
      </c>
      <c r="E65" s="39" t="s">
        <v>153</v>
      </c>
      <c r="F65" s="39">
        <v>3</v>
      </c>
      <c r="G65" s="39" t="s">
        <v>27</v>
      </c>
      <c r="H65" s="39" t="s">
        <v>764</v>
      </c>
      <c r="I65" s="39" t="s">
        <v>857</v>
      </c>
      <c r="J65" s="39" t="s">
        <v>857</v>
      </c>
      <c r="K65" s="39" t="s">
        <v>442</v>
      </c>
      <c r="L65" s="48" t="s">
        <v>58</v>
      </c>
    </row>
    <row r="66" spans="1:12" s="30" customFormat="1" ht="20.100000000000001" customHeight="1" x14ac:dyDescent="0.3">
      <c r="A66" s="39" t="s">
        <v>60</v>
      </c>
      <c r="B66" s="39" t="s">
        <v>55</v>
      </c>
      <c r="C66" s="39" t="s">
        <v>314</v>
      </c>
      <c r="D66" s="39" t="s">
        <v>154</v>
      </c>
      <c r="E66" s="39" t="s">
        <v>155</v>
      </c>
      <c r="F66" s="39">
        <v>3</v>
      </c>
      <c r="G66" s="39" t="s">
        <v>27</v>
      </c>
      <c r="H66" s="39" t="s">
        <v>754</v>
      </c>
      <c r="I66" s="39" t="s">
        <v>857</v>
      </c>
      <c r="J66" s="39" t="s">
        <v>857</v>
      </c>
      <c r="K66" s="39" t="s">
        <v>441</v>
      </c>
      <c r="L66" s="39" t="s">
        <v>92</v>
      </c>
    </row>
    <row r="67" spans="1:12" s="30" customFormat="1" ht="20.100000000000001" customHeight="1" x14ac:dyDescent="0.3">
      <c r="A67" s="39" t="s">
        <v>60</v>
      </c>
      <c r="B67" s="39" t="s">
        <v>55</v>
      </c>
      <c r="C67" s="39" t="s">
        <v>315</v>
      </c>
      <c r="D67" s="39" t="s">
        <v>156</v>
      </c>
      <c r="E67" s="39" t="s">
        <v>157</v>
      </c>
      <c r="F67" s="39">
        <v>3</v>
      </c>
      <c r="G67" s="39" t="s">
        <v>531</v>
      </c>
      <c r="H67" s="39" t="s">
        <v>765</v>
      </c>
      <c r="I67" s="39" t="s">
        <v>857</v>
      </c>
      <c r="J67" s="39" t="s">
        <v>857</v>
      </c>
      <c r="K67" s="39" t="s">
        <v>443</v>
      </c>
      <c r="L67" s="39" t="s">
        <v>163</v>
      </c>
    </row>
    <row r="68" spans="1:12" s="30" customFormat="1" ht="20.100000000000001" customHeight="1" x14ac:dyDescent="0.3">
      <c r="A68" s="39" t="s">
        <v>60</v>
      </c>
      <c r="B68" s="39" t="s">
        <v>55</v>
      </c>
      <c r="C68" s="39" t="s">
        <v>316</v>
      </c>
      <c r="D68" s="39" t="s">
        <v>158</v>
      </c>
      <c r="E68" s="39" t="s">
        <v>159</v>
      </c>
      <c r="F68" s="39">
        <v>3</v>
      </c>
      <c r="G68" s="39" t="s">
        <v>528</v>
      </c>
      <c r="H68" s="39" t="s">
        <v>766</v>
      </c>
      <c r="I68" s="39" t="s">
        <v>857</v>
      </c>
      <c r="J68" s="39" t="s">
        <v>857</v>
      </c>
      <c r="K68" s="39" t="s">
        <v>443</v>
      </c>
      <c r="L68" s="39" t="s">
        <v>160</v>
      </c>
    </row>
    <row r="69" spans="1:12" ht="20.100000000000001" customHeight="1" x14ac:dyDescent="0.3">
      <c r="A69" s="39" t="s">
        <v>60</v>
      </c>
      <c r="B69" s="39" t="s">
        <v>55</v>
      </c>
      <c r="C69" s="39" t="s">
        <v>317</v>
      </c>
      <c r="D69" s="39" t="s">
        <v>161</v>
      </c>
      <c r="E69" s="39" t="s">
        <v>162</v>
      </c>
      <c r="F69" s="39">
        <v>3</v>
      </c>
      <c r="G69" s="39" t="s">
        <v>27</v>
      </c>
      <c r="H69" s="39" t="s">
        <v>765</v>
      </c>
      <c r="I69" s="39" t="s">
        <v>857</v>
      </c>
      <c r="J69" s="39" t="s">
        <v>857</v>
      </c>
      <c r="K69" s="39" t="s">
        <v>443</v>
      </c>
      <c r="L69" s="39" t="s">
        <v>163</v>
      </c>
    </row>
    <row r="70" spans="1:12" ht="20.100000000000001" customHeight="1" x14ac:dyDescent="0.3">
      <c r="A70" s="39" t="s">
        <v>60</v>
      </c>
      <c r="B70" s="39" t="s">
        <v>55</v>
      </c>
      <c r="C70" s="39" t="s">
        <v>318</v>
      </c>
      <c r="D70" s="39" t="s">
        <v>164</v>
      </c>
      <c r="E70" s="39" t="s">
        <v>165</v>
      </c>
      <c r="F70" s="39">
        <v>3</v>
      </c>
      <c r="G70" s="39" t="s">
        <v>529</v>
      </c>
      <c r="H70" s="39" t="s">
        <v>765</v>
      </c>
      <c r="I70" s="39" t="s">
        <v>857</v>
      </c>
      <c r="J70" s="39" t="s">
        <v>857</v>
      </c>
      <c r="K70" s="39" t="s">
        <v>443</v>
      </c>
      <c r="L70" s="39" t="s">
        <v>163</v>
      </c>
    </row>
    <row r="71" spans="1:12" ht="20.100000000000001" customHeight="1" x14ac:dyDescent="0.3">
      <c r="A71" s="39" t="s">
        <v>60</v>
      </c>
      <c r="B71" s="39" t="s">
        <v>55</v>
      </c>
      <c r="C71" s="39" t="s">
        <v>319</v>
      </c>
      <c r="D71" s="39" t="s">
        <v>166</v>
      </c>
      <c r="E71" s="39" t="s">
        <v>167</v>
      </c>
      <c r="F71" s="39">
        <v>3</v>
      </c>
      <c r="G71" s="39" t="s">
        <v>529</v>
      </c>
      <c r="H71" s="39" t="s">
        <v>765</v>
      </c>
      <c r="I71" s="39" t="s">
        <v>857</v>
      </c>
      <c r="J71" s="39" t="s">
        <v>857</v>
      </c>
      <c r="K71" s="39" t="s">
        <v>443</v>
      </c>
      <c r="L71" s="39" t="s">
        <v>163</v>
      </c>
    </row>
    <row r="72" spans="1:12" ht="20.100000000000001" customHeight="1" x14ac:dyDescent="0.3">
      <c r="A72" s="39" t="s">
        <v>60</v>
      </c>
      <c r="B72" s="39" t="s">
        <v>55</v>
      </c>
      <c r="C72" s="39" t="s">
        <v>320</v>
      </c>
      <c r="D72" s="39" t="s">
        <v>168</v>
      </c>
      <c r="E72" s="39" t="s">
        <v>169</v>
      </c>
      <c r="F72" s="39">
        <v>3</v>
      </c>
      <c r="G72" s="39" t="s">
        <v>30</v>
      </c>
      <c r="H72" s="39" t="s">
        <v>767</v>
      </c>
      <c r="I72" s="39" t="s">
        <v>857</v>
      </c>
      <c r="J72" s="39" t="s">
        <v>857</v>
      </c>
      <c r="K72" s="39" t="s">
        <v>448</v>
      </c>
      <c r="L72" s="39" t="s">
        <v>517</v>
      </c>
    </row>
    <row r="73" spans="1:12" ht="20.100000000000001" customHeight="1" x14ac:dyDescent="0.3">
      <c r="A73" s="39" t="s">
        <v>60</v>
      </c>
      <c r="B73" s="39" t="s">
        <v>55</v>
      </c>
      <c r="C73" s="39" t="s">
        <v>321</v>
      </c>
      <c r="D73" s="39" t="s">
        <v>170</v>
      </c>
      <c r="E73" s="39" t="s">
        <v>171</v>
      </c>
      <c r="F73" s="39">
        <v>3</v>
      </c>
      <c r="G73" s="39" t="s">
        <v>27</v>
      </c>
      <c r="H73" s="39" t="s">
        <v>768</v>
      </c>
      <c r="I73" s="39" t="s">
        <v>857</v>
      </c>
      <c r="J73" s="39" t="s">
        <v>857</v>
      </c>
      <c r="K73" s="39" t="s">
        <v>448</v>
      </c>
      <c r="L73" s="39" t="s">
        <v>518</v>
      </c>
    </row>
    <row r="74" spans="1:12" ht="47.4" customHeight="1" x14ac:dyDescent="0.3">
      <c r="A74" s="39" t="s">
        <v>60</v>
      </c>
      <c r="B74" s="39" t="s">
        <v>55</v>
      </c>
      <c r="C74" s="39" t="s">
        <v>322</v>
      </c>
      <c r="D74" s="39" t="s">
        <v>172</v>
      </c>
      <c r="E74" s="39" t="s">
        <v>173</v>
      </c>
      <c r="F74" s="39">
        <v>3</v>
      </c>
      <c r="G74" s="39" t="s">
        <v>30</v>
      </c>
      <c r="H74" s="39" t="s">
        <v>769</v>
      </c>
      <c r="I74" s="39" t="s">
        <v>857</v>
      </c>
      <c r="J74" s="39" t="s">
        <v>857</v>
      </c>
      <c r="K74" s="39" t="s">
        <v>448</v>
      </c>
      <c r="L74" s="39" t="s">
        <v>449</v>
      </c>
    </row>
    <row r="75" spans="1:12" ht="20.100000000000001" customHeight="1" x14ac:dyDescent="0.3">
      <c r="A75" s="39" t="s">
        <v>60</v>
      </c>
      <c r="B75" s="39" t="s">
        <v>55</v>
      </c>
      <c r="C75" s="39" t="s">
        <v>323</v>
      </c>
      <c r="D75" s="39" t="s">
        <v>174</v>
      </c>
      <c r="E75" s="39" t="s">
        <v>175</v>
      </c>
      <c r="F75" s="39">
        <v>3</v>
      </c>
      <c r="G75" s="39" t="s">
        <v>27</v>
      </c>
      <c r="H75" s="39" t="s">
        <v>770</v>
      </c>
      <c r="I75" s="39" t="s">
        <v>857</v>
      </c>
      <c r="J75" s="39" t="s">
        <v>857</v>
      </c>
      <c r="K75" s="39" t="s">
        <v>448</v>
      </c>
      <c r="L75" s="39" t="s">
        <v>517</v>
      </c>
    </row>
    <row r="76" spans="1:12" ht="42.6" customHeight="1" x14ac:dyDescent="0.3">
      <c r="A76" s="39" t="s">
        <v>60</v>
      </c>
      <c r="B76" s="39" t="s">
        <v>55</v>
      </c>
      <c r="C76" s="39" t="s">
        <v>324</v>
      </c>
      <c r="D76" s="39" t="s">
        <v>176</v>
      </c>
      <c r="E76" s="39" t="s">
        <v>177</v>
      </c>
      <c r="F76" s="39">
        <v>3</v>
      </c>
      <c r="G76" s="39" t="s">
        <v>30</v>
      </c>
      <c r="H76" s="39" t="s">
        <v>771</v>
      </c>
      <c r="I76" s="39" t="s">
        <v>857</v>
      </c>
      <c r="J76" s="39" t="s">
        <v>857</v>
      </c>
      <c r="K76" s="39" t="s">
        <v>448</v>
      </c>
      <c r="L76" s="39" t="s">
        <v>517</v>
      </c>
    </row>
    <row r="77" spans="1:12" ht="20.100000000000001" customHeight="1" x14ac:dyDescent="0.3">
      <c r="A77" s="39" t="s">
        <v>60</v>
      </c>
      <c r="B77" s="39" t="s">
        <v>55</v>
      </c>
      <c r="C77" s="39" t="s">
        <v>325</v>
      </c>
      <c r="D77" s="39" t="s">
        <v>178</v>
      </c>
      <c r="E77" s="39" t="s">
        <v>179</v>
      </c>
      <c r="F77" s="39">
        <v>3</v>
      </c>
      <c r="G77" s="39" t="s">
        <v>527</v>
      </c>
      <c r="H77" s="39" t="s">
        <v>771</v>
      </c>
      <c r="I77" s="39" t="s">
        <v>857</v>
      </c>
      <c r="J77" s="39" t="s">
        <v>857</v>
      </c>
      <c r="K77" s="39" t="s">
        <v>448</v>
      </c>
      <c r="L77" s="39" t="s">
        <v>517</v>
      </c>
    </row>
    <row r="78" spans="1:12" ht="20.100000000000001" customHeight="1" x14ac:dyDescent="0.3">
      <c r="A78" s="39" t="s">
        <v>60</v>
      </c>
      <c r="B78" s="39" t="s">
        <v>55</v>
      </c>
      <c r="C78" s="39" t="s">
        <v>326</v>
      </c>
      <c r="D78" s="39" t="s">
        <v>180</v>
      </c>
      <c r="E78" s="39" t="s">
        <v>181</v>
      </c>
      <c r="F78" s="39">
        <v>3</v>
      </c>
      <c r="G78" s="39" t="s">
        <v>531</v>
      </c>
      <c r="H78" s="39" t="s">
        <v>772</v>
      </c>
      <c r="I78" s="39" t="s">
        <v>857</v>
      </c>
      <c r="J78" s="39" t="s">
        <v>857</v>
      </c>
      <c r="K78" s="39" t="s">
        <v>448</v>
      </c>
      <c r="L78" s="39" t="s">
        <v>517</v>
      </c>
    </row>
    <row r="79" spans="1:12" ht="20.100000000000001" customHeight="1" x14ac:dyDescent="0.3">
      <c r="A79" s="39" t="s">
        <v>60</v>
      </c>
      <c r="B79" s="39" t="s">
        <v>55</v>
      </c>
      <c r="C79" s="39" t="s">
        <v>327</v>
      </c>
      <c r="D79" s="39" t="s">
        <v>182</v>
      </c>
      <c r="E79" s="39" t="s">
        <v>183</v>
      </c>
      <c r="F79" s="39">
        <v>3</v>
      </c>
      <c r="G79" s="39" t="s">
        <v>30</v>
      </c>
      <c r="H79" s="39" t="s">
        <v>771</v>
      </c>
      <c r="I79" s="39" t="s">
        <v>857</v>
      </c>
      <c r="J79" s="39" t="s">
        <v>857</v>
      </c>
      <c r="K79" s="39" t="s">
        <v>448</v>
      </c>
      <c r="L79" s="39" t="s">
        <v>517</v>
      </c>
    </row>
    <row r="80" spans="1:12" ht="20.100000000000001" customHeight="1" x14ac:dyDescent="0.3">
      <c r="A80" s="39" t="s">
        <v>60</v>
      </c>
      <c r="B80" s="39" t="s">
        <v>55</v>
      </c>
      <c r="C80" s="39" t="s">
        <v>328</v>
      </c>
      <c r="D80" s="39" t="s">
        <v>184</v>
      </c>
      <c r="E80" s="39" t="s">
        <v>185</v>
      </c>
      <c r="F80" s="39">
        <v>3</v>
      </c>
      <c r="G80" s="39" t="s">
        <v>27</v>
      </c>
      <c r="H80" s="39" t="s">
        <v>771</v>
      </c>
      <c r="I80" s="39" t="s">
        <v>857</v>
      </c>
      <c r="J80" s="39" t="s">
        <v>857</v>
      </c>
      <c r="K80" s="39" t="s">
        <v>448</v>
      </c>
      <c r="L80" s="39" t="s">
        <v>517</v>
      </c>
    </row>
    <row r="81" spans="1:12" ht="47.4" customHeight="1" x14ac:dyDescent="0.3">
      <c r="A81" s="39" t="s">
        <v>60</v>
      </c>
      <c r="B81" s="39" t="s">
        <v>55</v>
      </c>
      <c r="C81" s="39" t="s">
        <v>329</v>
      </c>
      <c r="D81" s="39" t="s">
        <v>186</v>
      </c>
      <c r="E81" s="39" t="s">
        <v>187</v>
      </c>
      <c r="F81" s="39">
        <v>3</v>
      </c>
      <c r="G81" s="39" t="s">
        <v>30</v>
      </c>
      <c r="H81" s="39" t="s">
        <v>773</v>
      </c>
      <c r="I81" s="39" t="s">
        <v>857</v>
      </c>
      <c r="J81" s="39" t="s">
        <v>857</v>
      </c>
      <c r="K81" s="39" t="s">
        <v>439</v>
      </c>
      <c r="L81" s="39" t="s">
        <v>449</v>
      </c>
    </row>
    <row r="82" spans="1:12" ht="20.100000000000001" customHeight="1" x14ac:dyDescent="0.3">
      <c r="A82" s="39" t="s">
        <v>60</v>
      </c>
      <c r="B82" s="39" t="s">
        <v>55</v>
      </c>
      <c r="C82" s="39" t="s">
        <v>330</v>
      </c>
      <c r="D82" s="39" t="s">
        <v>188</v>
      </c>
      <c r="E82" s="39" t="s">
        <v>189</v>
      </c>
      <c r="F82" s="39">
        <v>3</v>
      </c>
      <c r="G82" s="39" t="s">
        <v>529</v>
      </c>
      <c r="H82" s="39" t="s">
        <v>774</v>
      </c>
      <c r="I82" s="39" t="s">
        <v>857</v>
      </c>
      <c r="J82" s="39" t="s">
        <v>857</v>
      </c>
      <c r="K82" s="39" t="s">
        <v>434</v>
      </c>
      <c r="L82" s="39" t="s">
        <v>192</v>
      </c>
    </row>
    <row r="83" spans="1:12" ht="43.95" customHeight="1" x14ac:dyDescent="0.3">
      <c r="A83" s="39" t="s">
        <v>60</v>
      </c>
      <c r="B83" s="39" t="s">
        <v>55</v>
      </c>
      <c r="C83" s="39" t="s">
        <v>331</v>
      </c>
      <c r="D83" s="39" t="s">
        <v>190</v>
      </c>
      <c r="E83" s="39" t="s">
        <v>191</v>
      </c>
      <c r="F83" s="39">
        <v>3</v>
      </c>
      <c r="G83" s="39" t="s">
        <v>529</v>
      </c>
      <c r="H83" s="39" t="s">
        <v>774</v>
      </c>
      <c r="I83" s="39" t="s">
        <v>857</v>
      </c>
      <c r="J83" s="39" t="s">
        <v>857</v>
      </c>
      <c r="K83" s="39" t="s">
        <v>439</v>
      </c>
      <c r="L83" s="39" t="s">
        <v>192</v>
      </c>
    </row>
    <row r="84" spans="1:12" ht="20.100000000000001" customHeight="1" x14ac:dyDescent="0.3">
      <c r="A84" s="39" t="s">
        <v>60</v>
      </c>
      <c r="B84" s="39" t="s">
        <v>55</v>
      </c>
      <c r="C84" s="39" t="s">
        <v>332</v>
      </c>
      <c r="D84" s="39" t="s">
        <v>193</v>
      </c>
      <c r="E84" s="39" t="s">
        <v>194</v>
      </c>
      <c r="F84" s="39">
        <v>3</v>
      </c>
      <c r="G84" s="39" t="s">
        <v>529</v>
      </c>
      <c r="H84" s="39" t="s">
        <v>775</v>
      </c>
      <c r="I84" s="39" t="s">
        <v>857</v>
      </c>
      <c r="J84" s="39" t="s">
        <v>857</v>
      </c>
      <c r="K84" s="39" t="s">
        <v>439</v>
      </c>
      <c r="L84" s="39" t="s">
        <v>192</v>
      </c>
    </row>
    <row r="85" spans="1:12" ht="20.100000000000001" customHeight="1" x14ac:dyDescent="0.3">
      <c r="A85" s="39" t="s">
        <v>60</v>
      </c>
      <c r="B85" s="39" t="s">
        <v>55</v>
      </c>
      <c r="C85" s="39" t="s">
        <v>333</v>
      </c>
      <c r="D85" s="39" t="s">
        <v>195</v>
      </c>
      <c r="E85" s="39" t="s">
        <v>196</v>
      </c>
      <c r="F85" s="39">
        <v>3</v>
      </c>
      <c r="G85" s="39" t="s">
        <v>27</v>
      </c>
      <c r="H85" s="39" t="s">
        <v>776</v>
      </c>
      <c r="I85" s="39" t="s">
        <v>857</v>
      </c>
      <c r="J85" s="39" t="s">
        <v>857</v>
      </c>
      <c r="K85" s="39" t="s">
        <v>434</v>
      </c>
      <c r="L85" s="39" t="s">
        <v>160</v>
      </c>
    </row>
    <row r="86" spans="1:12" ht="20.100000000000001" customHeight="1" x14ac:dyDescent="0.3">
      <c r="A86" s="39" t="s">
        <v>60</v>
      </c>
      <c r="B86" s="39" t="s">
        <v>55</v>
      </c>
      <c r="C86" s="39" t="s">
        <v>334</v>
      </c>
      <c r="D86" s="39" t="s">
        <v>197</v>
      </c>
      <c r="E86" s="39" t="s">
        <v>198</v>
      </c>
      <c r="F86" s="39">
        <v>3</v>
      </c>
      <c r="G86" s="39" t="s">
        <v>529</v>
      </c>
      <c r="H86" s="39" t="s">
        <v>777</v>
      </c>
      <c r="I86" s="39" t="s">
        <v>857</v>
      </c>
      <c r="J86" s="39" t="s">
        <v>857</v>
      </c>
      <c r="K86" s="39" t="s">
        <v>434</v>
      </c>
      <c r="L86" s="39" t="s">
        <v>192</v>
      </c>
    </row>
    <row r="87" spans="1:12" ht="20.100000000000001" customHeight="1" x14ac:dyDescent="0.3">
      <c r="A87" s="39" t="s">
        <v>395</v>
      </c>
      <c r="B87" s="39" t="s">
        <v>540</v>
      </c>
      <c r="C87" s="39" t="s">
        <v>541</v>
      </c>
      <c r="D87" s="39">
        <v>256</v>
      </c>
      <c r="E87" s="39" t="s">
        <v>539</v>
      </c>
      <c r="F87" s="39">
        <v>3</v>
      </c>
      <c r="G87" s="39" t="s">
        <v>529</v>
      </c>
      <c r="H87" s="39" t="s">
        <v>766</v>
      </c>
      <c r="I87" s="39" t="s">
        <v>857</v>
      </c>
      <c r="J87" s="39" t="s">
        <v>857</v>
      </c>
      <c r="K87" s="39" t="s">
        <v>439</v>
      </c>
      <c r="L87" s="39" t="s">
        <v>192</v>
      </c>
    </row>
    <row r="88" spans="1:12" ht="20.100000000000001" customHeight="1" x14ac:dyDescent="0.3">
      <c r="A88" s="39" t="s">
        <v>60</v>
      </c>
      <c r="B88" s="39" t="s">
        <v>55</v>
      </c>
      <c r="C88" s="39" t="s">
        <v>335</v>
      </c>
      <c r="D88" s="39" t="s">
        <v>199</v>
      </c>
      <c r="E88" s="39" t="s">
        <v>200</v>
      </c>
      <c r="F88" s="39">
        <v>3</v>
      </c>
      <c r="G88" s="39" t="s">
        <v>529</v>
      </c>
      <c r="H88" s="39" t="s">
        <v>774</v>
      </c>
      <c r="I88" s="39" t="s">
        <v>857</v>
      </c>
      <c r="J88" s="39" t="s">
        <v>857</v>
      </c>
      <c r="K88" s="39" t="s">
        <v>439</v>
      </c>
      <c r="L88" s="39" t="s">
        <v>192</v>
      </c>
    </row>
    <row r="89" spans="1:12" ht="39" customHeight="1" x14ac:dyDescent="0.3">
      <c r="A89" s="39" t="s">
        <v>60</v>
      </c>
      <c r="B89" s="39" t="s">
        <v>55</v>
      </c>
      <c r="C89" s="39" t="s">
        <v>336</v>
      </c>
      <c r="D89" s="39" t="s">
        <v>201</v>
      </c>
      <c r="E89" s="39" t="s">
        <v>202</v>
      </c>
      <c r="F89" s="39">
        <v>3</v>
      </c>
      <c r="G89" s="39" t="s">
        <v>27</v>
      </c>
      <c r="H89" s="39" t="s">
        <v>778</v>
      </c>
      <c r="I89" s="39" t="s">
        <v>857</v>
      </c>
      <c r="J89" s="39" t="s">
        <v>857</v>
      </c>
      <c r="K89" s="39" t="s">
        <v>439</v>
      </c>
      <c r="L89" s="39" t="s">
        <v>449</v>
      </c>
    </row>
    <row r="90" spans="1:12" ht="20.100000000000001" customHeight="1" x14ac:dyDescent="0.3">
      <c r="A90" s="39" t="s">
        <v>60</v>
      </c>
      <c r="B90" s="39" t="s">
        <v>55</v>
      </c>
      <c r="C90" s="39" t="s">
        <v>337</v>
      </c>
      <c r="D90" s="39" t="s">
        <v>203</v>
      </c>
      <c r="E90" s="39" t="s">
        <v>204</v>
      </c>
      <c r="F90" s="39">
        <v>3</v>
      </c>
      <c r="G90" s="39" t="s">
        <v>529</v>
      </c>
      <c r="H90" s="39" t="s">
        <v>779</v>
      </c>
      <c r="I90" s="39" t="s">
        <v>857</v>
      </c>
      <c r="J90" s="39" t="s">
        <v>857</v>
      </c>
      <c r="K90" s="39" t="s">
        <v>439</v>
      </c>
      <c r="L90" s="39"/>
    </row>
    <row r="91" spans="1:12" ht="27" customHeight="1" x14ac:dyDescent="0.3">
      <c r="A91" s="39" t="s">
        <v>60</v>
      </c>
      <c r="B91" s="39" t="s">
        <v>55</v>
      </c>
      <c r="C91" s="39" t="s">
        <v>338</v>
      </c>
      <c r="D91" s="39" t="s">
        <v>205</v>
      </c>
      <c r="E91" s="39" t="s">
        <v>206</v>
      </c>
      <c r="F91" s="39">
        <v>3</v>
      </c>
      <c r="G91" s="39" t="s">
        <v>30</v>
      </c>
      <c r="H91" s="39" t="s">
        <v>780</v>
      </c>
      <c r="I91" s="39" t="s">
        <v>857</v>
      </c>
      <c r="J91" s="39" t="s">
        <v>857</v>
      </c>
      <c r="K91" s="39" t="s">
        <v>441</v>
      </c>
      <c r="L91" s="39" t="s">
        <v>108</v>
      </c>
    </row>
    <row r="92" spans="1:12" ht="20.100000000000001" customHeight="1" x14ac:dyDescent="0.3">
      <c r="A92" s="39" t="s">
        <v>60</v>
      </c>
      <c r="B92" s="39" t="s">
        <v>55</v>
      </c>
      <c r="C92" s="39" t="s">
        <v>339</v>
      </c>
      <c r="D92" s="39" t="s">
        <v>207</v>
      </c>
      <c r="E92" s="39" t="s">
        <v>208</v>
      </c>
      <c r="F92" s="39">
        <v>3</v>
      </c>
      <c r="G92" s="39" t="s">
        <v>527</v>
      </c>
      <c r="H92" s="39" t="s">
        <v>781</v>
      </c>
      <c r="I92" s="39" t="s">
        <v>857</v>
      </c>
      <c r="J92" s="39" t="s">
        <v>857</v>
      </c>
      <c r="K92" s="39" t="s">
        <v>441</v>
      </c>
      <c r="L92" s="39" t="s">
        <v>519</v>
      </c>
    </row>
    <row r="93" spans="1:12" ht="20.100000000000001" customHeight="1" x14ac:dyDescent="0.3">
      <c r="A93" s="39" t="s">
        <v>60</v>
      </c>
      <c r="B93" s="39" t="s">
        <v>55</v>
      </c>
      <c r="C93" s="39" t="s">
        <v>340</v>
      </c>
      <c r="D93" s="39" t="s">
        <v>209</v>
      </c>
      <c r="E93" s="39" t="s">
        <v>210</v>
      </c>
      <c r="F93" s="39">
        <v>3</v>
      </c>
      <c r="G93" s="39" t="s">
        <v>30</v>
      </c>
      <c r="H93" s="39" t="s">
        <v>782</v>
      </c>
      <c r="I93" s="39" t="s">
        <v>857</v>
      </c>
      <c r="J93" s="39" t="s">
        <v>857</v>
      </c>
      <c r="K93" s="39" t="s">
        <v>450</v>
      </c>
      <c r="L93" s="39" t="s">
        <v>519</v>
      </c>
    </row>
    <row r="94" spans="1:12" ht="20.100000000000001" customHeight="1" x14ac:dyDescent="0.3">
      <c r="A94" s="39" t="s">
        <v>60</v>
      </c>
      <c r="B94" s="39" t="s">
        <v>55</v>
      </c>
      <c r="C94" s="39" t="s">
        <v>341</v>
      </c>
      <c r="D94" s="39" t="s">
        <v>211</v>
      </c>
      <c r="E94" s="39" t="s">
        <v>212</v>
      </c>
      <c r="F94" s="39">
        <v>3</v>
      </c>
      <c r="G94" s="39" t="s">
        <v>27</v>
      </c>
      <c r="H94" s="39" t="s">
        <v>783</v>
      </c>
      <c r="I94" s="39" t="s">
        <v>857</v>
      </c>
      <c r="J94" s="39" t="s">
        <v>857</v>
      </c>
      <c r="K94" s="39" t="s">
        <v>450</v>
      </c>
      <c r="L94" s="39" t="s">
        <v>519</v>
      </c>
    </row>
    <row r="95" spans="1:12" ht="20.100000000000001" customHeight="1" x14ac:dyDescent="0.3">
      <c r="A95" s="39" t="s">
        <v>60</v>
      </c>
      <c r="B95" s="39" t="s">
        <v>55</v>
      </c>
      <c r="C95" s="39" t="s">
        <v>342</v>
      </c>
      <c r="D95" s="39" t="s">
        <v>213</v>
      </c>
      <c r="E95" s="39" t="s">
        <v>214</v>
      </c>
      <c r="F95" s="39">
        <v>3</v>
      </c>
      <c r="G95" s="39" t="s">
        <v>27</v>
      </c>
      <c r="H95" s="39" t="s">
        <v>784</v>
      </c>
      <c r="I95" s="39" t="s">
        <v>857</v>
      </c>
      <c r="J95" s="39" t="s">
        <v>857</v>
      </c>
      <c r="K95" s="39" t="s">
        <v>441</v>
      </c>
      <c r="L95" s="39" t="s">
        <v>519</v>
      </c>
    </row>
    <row r="96" spans="1:12" ht="20.100000000000001" customHeight="1" x14ac:dyDescent="0.3">
      <c r="A96" s="39" t="s">
        <v>395</v>
      </c>
      <c r="B96" s="39" t="s">
        <v>55</v>
      </c>
      <c r="C96" s="39" t="s">
        <v>343</v>
      </c>
      <c r="D96" s="39" t="s">
        <v>215</v>
      </c>
      <c r="E96" s="39" t="s">
        <v>216</v>
      </c>
      <c r="F96" s="39">
        <v>3</v>
      </c>
      <c r="G96" s="39" t="s">
        <v>530</v>
      </c>
      <c r="H96" s="39" t="s">
        <v>765</v>
      </c>
      <c r="I96" s="39" t="s">
        <v>857</v>
      </c>
      <c r="J96" s="39" t="s">
        <v>857</v>
      </c>
      <c r="K96" s="39" t="s">
        <v>443</v>
      </c>
      <c r="L96" s="39" t="s">
        <v>217</v>
      </c>
    </row>
    <row r="97" spans="1:12" ht="20.100000000000001" customHeight="1" x14ac:dyDescent="0.3">
      <c r="A97" s="39" t="s">
        <v>60</v>
      </c>
      <c r="B97" s="39" t="s">
        <v>55</v>
      </c>
      <c r="C97" s="39" t="s">
        <v>344</v>
      </c>
      <c r="D97" s="39" t="s">
        <v>218</v>
      </c>
      <c r="E97" s="39" t="s">
        <v>219</v>
      </c>
      <c r="F97" s="39">
        <v>3</v>
      </c>
      <c r="G97" s="39" t="s">
        <v>30</v>
      </c>
      <c r="H97" s="39" t="s">
        <v>780</v>
      </c>
      <c r="I97" s="39" t="s">
        <v>857</v>
      </c>
      <c r="J97" s="39" t="s">
        <v>857</v>
      </c>
      <c r="K97" s="39" t="s">
        <v>441</v>
      </c>
      <c r="L97" s="39" t="s">
        <v>519</v>
      </c>
    </row>
    <row r="98" spans="1:12" ht="20.100000000000001" customHeight="1" x14ac:dyDescent="0.3">
      <c r="A98" s="39" t="s">
        <v>60</v>
      </c>
      <c r="B98" s="39" t="s">
        <v>55</v>
      </c>
      <c r="C98" s="39" t="s">
        <v>345</v>
      </c>
      <c r="D98" s="39" t="s">
        <v>220</v>
      </c>
      <c r="E98" s="39" t="s">
        <v>221</v>
      </c>
      <c r="F98" s="39">
        <v>3</v>
      </c>
      <c r="G98" s="39" t="s">
        <v>30</v>
      </c>
      <c r="H98" s="39" t="s">
        <v>785</v>
      </c>
      <c r="I98" s="39" t="s">
        <v>857</v>
      </c>
      <c r="J98" s="39" t="s">
        <v>857</v>
      </c>
      <c r="K98" s="39" t="s">
        <v>451</v>
      </c>
      <c r="L98" s="39" t="s">
        <v>108</v>
      </c>
    </row>
    <row r="99" spans="1:12" ht="20.100000000000001" customHeight="1" x14ac:dyDescent="0.3">
      <c r="A99" s="39" t="s">
        <v>60</v>
      </c>
      <c r="B99" s="39" t="s">
        <v>55</v>
      </c>
      <c r="C99" s="39" t="s">
        <v>346</v>
      </c>
      <c r="D99" s="39" t="s">
        <v>222</v>
      </c>
      <c r="E99" s="39" t="s">
        <v>223</v>
      </c>
      <c r="F99" s="39">
        <v>3</v>
      </c>
      <c r="G99" s="39" t="s">
        <v>27</v>
      </c>
      <c r="H99" s="39" t="s">
        <v>786</v>
      </c>
      <c r="I99" s="39" t="s">
        <v>857</v>
      </c>
      <c r="J99" s="39" t="s">
        <v>857</v>
      </c>
      <c r="K99" s="39" t="s">
        <v>441</v>
      </c>
      <c r="L99" s="39" t="s">
        <v>108</v>
      </c>
    </row>
    <row r="100" spans="1:12" ht="20.100000000000001" customHeight="1" x14ac:dyDescent="0.3">
      <c r="A100" s="39" t="s">
        <v>60</v>
      </c>
      <c r="B100" s="39" t="s">
        <v>55</v>
      </c>
      <c r="C100" s="39" t="s">
        <v>834</v>
      </c>
      <c r="D100" s="39" t="s">
        <v>58</v>
      </c>
      <c r="E100" s="39" t="s">
        <v>835</v>
      </c>
      <c r="F100" s="39">
        <v>3</v>
      </c>
      <c r="G100" s="39" t="s">
        <v>27</v>
      </c>
      <c r="H100" s="39" t="s">
        <v>836</v>
      </c>
      <c r="I100" s="39" t="s">
        <v>58</v>
      </c>
      <c r="J100" s="39" t="s">
        <v>58</v>
      </c>
      <c r="K100" s="39" t="s">
        <v>520</v>
      </c>
      <c r="L100" s="39" t="s">
        <v>837</v>
      </c>
    </row>
    <row r="101" spans="1:12" ht="20.100000000000001" customHeight="1" x14ac:dyDescent="0.3">
      <c r="A101" s="39" t="s">
        <v>60</v>
      </c>
      <c r="B101" s="39" t="s">
        <v>55</v>
      </c>
      <c r="C101" s="39" t="s">
        <v>347</v>
      </c>
      <c r="D101" s="39" t="s">
        <v>224</v>
      </c>
      <c r="E101" s="39" t="s">
        <v>102</v>
      </c>
      <c r="F101" s="39">
        <v>3</v>
      </c>
      <c r="G101" s="39" t="s">
        <v>23</v>
      </c>
      <c r="H101" s="39" t="s">
        <v>58</v>
      </c>
      <c r="I101" s="39" t="s">
        <v>857</v>
      </c>
      <c r="J101" s="39" t="s">
        <v>857</v>
      </c>
      <c r="K101" s="39" t="s">
        <v>439</v>
      </c>
      <c r="L101" s="39"/>
    </row>
    <row r="102" spans="1:12" ht="20.100000000000001" customHeight="1" x14ac:dyDescent="0.3">
      <c r="A102" s="39" t="s">
        <v>60</v>
      </c>
      <c r="B102" s="39" t="s">
        <v>55</v>
      </c>
      <c r="C102" s="39" t="s">
        <v>348</v>
      </c>
      <c r="D102" s="39" t="s">
        <v>225</v>
      </c>
      <c r="E102" s="39" t="s">
        <v>226</v>
      </c>
      <c r="F102" s="39">
        <v>3</v>
      </c>
      <c r="G102" s="39" t="s">
        <v>23</v>
      </c>
      <c r="H102" s="39" t="s">
        <v>227</v>
      </c>
      <c r="I102" s="39" t="s">
        <v>228</v>
      </c>
      <c r="J102" s="39" t="s">
        <v>228</v>
      </c>
      <c r="K102" s="39" t="s">
        <v>439</v>
      </c>
      <c r="L102" s="39" t="s">
        <v>92</v>
      </c>
    </row>
    <row r="103" spans="1:12" ht="20.100000000000001" customHeight="1" x14ac:dyDescent="0.3">
      <c r="A103" s="39" t="s">
        <v>60</v>
      </c>
      <c r="B103" s="39" t="s">
        <v>55</v>
      </c>
      <c r="C103" s="39" t="s">
        <v>349</v>
      </c>
      <c r="D103" s="39" t="s">
        <v>229</v>
      </c>
      <c r="E103" s="39" t="s">
        <v>99</v>
      </c>
      <c r="F103" s="39">
        <v>3</v>
      </c>
      <c r="G103" s="39" t="s">
        <v>23</v>
      </c>
      <c r="H103" s="39" t="s">
        <v>58</v>
      </c>
      <c r="I103" s="39" t="s">
        <v>228</v>
      </c>
      <c r="J103" s="39" t="s">
        <v>228</v>
      </c>
      <c r="K103" s="39" t="s">
        <v>439</v>
      </c>
      <c r="L103" s="39" t="s">
        <v>92</v>
      </c>
    </row>
    <row r="104" spans="1:12" ht="43.95" customHeight="1" x14ac:dyDescent="0.3">
      <c r="A104" s="39" t="s">
        <v>60</v>
      </c>
      <c r="B104" s="39" t="s">
        <v>55</v>
      </c>
      <c r="C104" s="39" t="s">
        <v>350</v>
      </c>
      <c r="D104" s="39" t="s">
        <v>230</v>
      </c>
      <c r="E104" s="39" t="s">
        <v>231</v>
      </c>
      <c r="F104" s="39">
        <v>3</v>
      </c>
      <c r="G104" s="39" t="s">
        <v>23</v>
      </c>
      <c r="H104" s="39" t="s">
        <v>58</v>
      </c>
      <c r="I104" s="39" t="s">
        <v>228</v>
      </c>
      <c r="J104" s="39" t="s">
        <v>228</v>
      </c>
      <c r="K104" s="39" t="s">
        <v>439</v>
      </c>
      <c r="L104" s="39" t="s">
        <v>92</v>
      </c>
    </row>
    <row r="105" spans="1:12" ht="20.100000000000001" customHeight="1" x14ac:dyDescent="0.3">
      <c r="A105" s="39" t="s">
        <v>60</v>
      </c>
      <c r="B105" s="39" t="s">
        <v>55</v>
      </c>
      <c r="C105" s="39" t="s">
        <v>351</v>
      </c>
      <c r="D105" s="39" t="s">
        <v>232</v>
      </c>
      <c r="E105" s="39" t="s">
        <v>231</v>
      </c>
      <c r="F105" s="39">
        <v>3</v>
      </c>
      <c r="G105" s="39" t="s">
        <v>23</v>
      </c>
      <c r="H105" s="39" t="s">
        <v>58</v>
      </c>
      <c r="I105" s="39" t="s">
        <v>228</v>
      </c>
      <c r="J105" s="39" t="s">
        <v>228</v>
      </c>
      <c r="K105" s="39" t="s">
        <v>439</v>
      </c>
      <c r="L105" s="39" t="s">
        <v>92</v>
      </c>
    </row>
    <row r="106" spans="1:12" ht="20.100000000000001" customHeight="1" x14ac:dyDescent="0.3">
      <c r="A106" s="39" t="s">
        <v>60</v>
      </c>
      <c r="B106" s="39" t="s">
        <v>55</v>
      </c>
      <c r="C106" s="39" t="s">
        <v>352</v>
      </c>
      <c r="D106" s="39" t="s">
        <v>233</v>
      </c>
      <c r="E106" s="39" t="s">
        <v>234</v>
      </c>
      <c r="F106" s="39">
        <v>3</v>
      </c>
      <c r="G106" s="39" t="s">
        <v>529</v>
      </c>
      <c r="H106" s="39" t="s">
        <v>787</v>
      </c>
      <c r="I106" s="39" t="s">
        <v>228</v>
      </c>
      <c r="J106" s="39" t="s">
        <v>228</v>
      </c>
      <c r="K106" s="39" t="s">
        <v>443</v>
      </c>
      <c r="L106" s="39" t="s">
        <v>92</v>
      </c>
    </row>
    <row r="107" spans="1:12" ht="20.100000000000001" customHeight="1" x14ac:dyDescent="0.3">
      <c r="A107" s="39" t="s">
        <v>60</v>
      </c>
      <c r="B107" s="39" t="s">
        <v>55</v>
      </c>
      <c r="C107" s="39" t="s">
        <v>353</v>
      </c>
      <c r="D107" s="39" t="s">
        <v>235</v>
      </c>
      <c r="E107" s="39" t="s">
        <v>236</v>
      </c>
      <c r="F107" s="39">
        <v>3</v>
      </c>
      <c r="G107" s="39" t="s">
        <v>529</v>
      </c>
      <c r="H107" s="39" t="s">
        <v>788</v>
      </c>
      <c r="I107" s="39" t="s">
        <v>228</v>
      </c>
      <c r="J107" s="39" t="s">
        <v>228</v>
      </c>
      <c r="K107" s="39" t="s">
        <v>443</v>
      </c>
      <c r="L107" s="39" t="s">
        <v>92</v>
      </c>
    </row>
    <row r="108" spans="1:12" ht="20.100000000000001" customHeight="1" x14ac:dyDescent="0.3">
      <c r="A108" s="39" t="s">
        <v>60</v>
      </c>
      <c r="B108" s="39" t="s">
        <v>55</v>
      </c>
      <c r="C108" s="39" t="s">
        <v>354</v>
      </c>
      <c r="D108" s="39" t="s">
        <v>237</v>
      </c>
      <c r="E108" s="39" t="s">
        <v>238</v>
      </c>
      <c r="F108" s="39">
        <v>3</v>
      </c>
      <c r="G108" s="39" t="s">
        <v>529</v>
      </c>
      <c r="H108" s="39" t="s">
        <v>789</v>
      </c>
      <c r="I108" s="39" t="s">
        <v>228</v>
      </c>
      <c r="J108" s="39" t="s">
        <v>228</v>
      </c>
      <c r="K108" s="39" t="s">
        <v>443</v>
      </c>
      <c r="L108" s="39" t="s">
        <v>92</v>
      </c>
    </row>
    <row r="109" spans="1:12" ht="20.100000000000001" customHeight="1" x14ac:dyDescent="0.3">
      <c r="A109" s="39" t="s">
        <v>60</v>
      </c>
      <c r="B109" s="39" t="s">
        <v>55</v>
      </c>
      <c r="C109" s="39" t="s">
        <v>355</v>
      </c>
      <c r="D109" s="39" t="s">
        <v>239</v>
      </c>
      <c r="E109" s="39" t="s">
        <v>240</v>
      </c>
      <c r="F109" s="39">
        <v>3</v>
      </c>
      <c r="G109" s="39" t="s">
        <v>529</v>
      </c>
      <c r="H109" s="39" t="s">
        <v>790</v>
      </c>
      <c r="I109" s="39" t="s">
        <v>228</v>
      </c>
      <c r="J109" s="39" t="s">
        <v>228</v>
      </c>
      <c r="K109" s="39" t="s">
        <v>526</v>
      </c>
      <c r="L109" s="39" t="s">
        <v>92</v>
      </c>
    </row>
    <row r="110" spans="1:12" ht="20.100000000000001" customHeight="1" x14ac:dyDescent="0.3">
      <c r="A110" s="39" t="s">
        <v>60</v>
      </c>
      <c r="B110" s="39" t="s">
        <v>55</v>
      </c>
      <c r="C110" s="39" t="s">
        <v>356</v>
      </c>
      <c r="D110" s="39" t="s">
        <v>241</v>
      </c>
      <c r="E110" s="39" t="s">
        <v>242</v>
      </c>
      <c r="F110" s="39">
        <v>3</v>
      </c>
      <c r="G110" s="39" t="s">
        <v>529</v>
      </c>
      <c r="H110" s="39" t="s">
        <v>790</v>
      </c>
      <c r="I110" s="39" t="s">
        <v>228</v>
      </c>
      <c r="J110" s="39" t="s">
        <v>228</v>
      </c>
      <c r="K110" s="39" t="s">
        <v>526</v>
      </c>
      <c r="L110" s="39" t="s">
        <v>92</v>
      </c>
    </row>
    <row r="111" spans="1:12" ht="20.100000000000001" customHeight="1" x14ac:dyDescent="0.3">
      <c r="A111" s="39" t="s">
        <v>60</v>
      </c>
      <c r="B111" s="39" t="s">
        <v>55</v>
      </c>
      <c r="C111" s="39" t="s">
        <v>357</v>
      </c>
      <c r="D111" s="39" t="s">
        <v>243</v>
      </c>
      <c r="E111" s="39" t="s">
        <v>244</v>
      </c>
      <c r="F111" s="39">
        <v>3</v>
      </c>
      <c r="G111" s="39" t="s">
        <v>529</v>
      </c>
      <c r="H111" s="39" t="s">
        <v>790</v>
      </c>
      <c r="I111" s="39" t="s">
        <v>228</v>
      </c>
      <c r="J111" s="39" t="s">
        <v>228</v>
      </c>
      <c r="K111" s="39" t="s">
        <v>526</v>
      </c>
      <c r="L111" s="39" t="s">
        <v>92</v>
      </c>
    </row>
    <row r="112" spans="1:12" ht="20.100000000000001" customHeight="1" x14ac:dyDescent="0.3">
      <c r="A112" s="39" t="s">
        <v>60</v>
      </c>
      <c r="B112" s="39" t="s">
        <v>55</v>
      </c>
      <c r="C112" s="39" t="s">
        <v>358</v>
      </c>
      <c r="D112" s="39" t="s">
        <v>245</v>
      </c>
      <c r="E112" s="39" t="s">
        <v>246</v>
      </c>
      <c r="F112" s="39">
        <v>3</v>
      </c>
      <c r="G112" s="39" t="s">
        <v>529</v>
      </c>
      <c r="H112" s="39" t="s">
        <v>791</v>
      </c>
      <c r="I112" s="39" t="s">
        <v>228</v>
      </c>
      <c r="J112" s="39" t="s">
        <v>228</v>
      </c>
      <c r="K112" s="39" t="s">
        <v>441</v>
      </c>
      <c r="L112" s="39" t="s">
        <v>92</v>
      </c>
    </row>
    <row r="113" spans="1:110" ht="20.100000000000001" customHeight="1" x14ac:dyDescent="0.3">
      <c r="A113" s="39" t="s">
        <v>60</v>
      </c>
      <c r="B113" s="39" t="s">
        <v>55</v>
      </c>
      <c r="C113" s="39" t="s">
        <v>359</v>
      </c>
      <c r="D113" s="39" t="s">
        <v>247</v>
      </c>
      <c r="E113" s="39" t="s">
        <v>248</v>
      </c>
      <c r="F113" s="39">
        <v>3</v>
      </c>
      <c r="G113" s="39" t="s">
        <v>529</v>
      </c>
      <c r="H113" s="39" t="s">
        <v>792</v>
      </c>
      <c r="I113" s="39" t="s">
        <v>228</v>
      </c>
      <c r="J113" s="39" t="s">
        <v>228</v>
      </c>
      <c r="K113" s="39" t="s">
        <v>526</v>
      </c>
      <c r="L113" s="39" t="s">
        <v>92</v>
      </c>
    </row>
    <row r="114" spans="1:110" ht="20.100000000000001" customHeight="1" x14ac:dyDescent="0.3">
      <c r="A114" s="39" t="s">
        <v>60</v>
      </c>
      <c r="B114" s="39" t="s">
        <v>55</v>
      </c>
      <c r="C114" s="39" t="s">
        <v>360</v>
      </c>
      <c r="D114" s="39" t="s">
        <v>249</v>
      </c>
      <c r="E114" s="39" t="s">
        <v>250</v>
      </c>
      <c r="F114" s="39">
        <v>3</v>
      </c>
      <c r="G114" s="39" t="s">
        <v>23</v>
      </c>
      <c r="H114" s="39" t="s">
        <v>92</v>
      </c>
      <c r="I114" s="39" t="s">
        <v>228</v>
      </c>
      <c r="J114" s="39" t="s">
        <v>228</v>
      </c>
      <c r="K114" s="39" t="s">
        <v>526</v>
      </c>
      <c r="L114" s="39" t="s">
        <v>92</v>
      </c>
    </row>
    <row r="115" spans="1:110" ht="20.100000000000001" customHeight="1" x14ac:dyDescent="0.3">
      <c r="A115" s="39" t="s">
        <v>60</v>
      </c>
      <c r="B115" s="39" t="s">
        <v>55</v>
      </c>
      <c r="C115" s="39" t="s">
        <v>361</v>
      </c>
      <c r="D115" s="39" t="s">
        <v>251</v>
      </c>
      <c r="E115" s="39" t="s">
        <v>252</v>
      </c>
      <c r="F115" s="39">
        <v>3</v>
      </c>
      <c r="G115" s="39" t="s">
        <v>23</v>
      </c>
      <c r="H115" s="39" t="s">
        <v>92</v>
      </c>
      <c r="I115" s="39" t="s">
        <v>228</v>
      </c>
      <c r="J115" s="39" t="s">
        <v>228</v>
      </c>
      <c r="K115" s="39" t="s">
        <v>526</v>
      </c>
      <c r="L115" s="39" t="s">
        <v>92</v>
      </c>
    </row>
    <row r="116" spans="1:110" s="41" customFormat="1" ht="20.100000000000001" customHeight="1" x14ac:dyDescent="0.3">
      <c r="A116" s="39" t="s">
        <v>395</v>
      </c>
      <c r="B116" s="39" t="s">
        <v>55</v>
      </c>
      <c r="C116" s="39" t="s">
        <v>809</v>
      </c>
      <c r="D116" s="48" t="s">
        <v>58</v>
      </c>
      <c r="E116" s="39" t="s">
        <v>810</v>
      </c>
      <c r="F116" s="39">
        <v>3</v>
      </c>
      <c r="G116" s="39" t="s">
        <v>23</v>
      </c>
      <c r="H116" s="39" t="s">
        <v>92</v>
      </c>
      <c r="I116" s="39" t="s">
        <v>228</v>
      </c>
      <c r="J116" s="39" t="s">
        <v>228</v>
      </c>
      <c r="K116" s="39" t="s">
        <v>92</v>
      </c>
      <c r="L116" s="39" t="s">
        <v>92</v>
      </c>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row>
    <row r="117" spans="1:110" s="41" customFormat="1" ht="20.100000000000001" customHeight="1" x14ac:dyDescent="0.3">
      <c r="A117" s="39" t="s">
        <v>395</v>
      </c>
      <c r="B117" s="39" t="s">
        <v>55</v>
      </c>
      <c r="C117" s="39" t="s">
        <v>488</v>
      </c>
      <c r="D117" s="48" t="s">
        <v>58</v>
      </c>
      <c r="E117" s="39" t="s">
        <v>487</v>
      </c>
      <c r="F117" s="39">
        <v>3</v>
      </c>
      <c r="G117" s="39" t="s">
        <v>23</v>
      </c>
      <c r="H117" s="39" t="s">
        <v>92</v>
      </c>
      <c r="I117" s="39" t="s">
        <v>228</v>
      </c>
      <c r="J117" s="39" t="s">
        <v>228</v>
      </c>
      <c r="K117" s="39" t="s">
        <v>92</v>
      </c>
      <c r="L117" s="39" t="s">
        <v>92</v>
      </c>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row>
    <row r="118" spans="1:110" s="41" customFormat="1" ht="20.100000000000001" customHeight="1" x14ac:dyDescent="0.3">
      <c r="A118" s="60" t="s">
        <v>31</v>
      </c>
      <c r="B118" s="60" t="s">
        <v>32</v>
      </c>
      <c r="C118" s="60" t="s">
        <v>254</v>
      </c>
      <c r="D118" s="60">
        <v>11</v>
      </c>
      <c r="E118" s="60" t="s">
        <v>33</v>
      </c>
      <c r="F118" s="60">
        <v>4</v>
      </c>
      <c r="G118" s="60" t="s">
        <v>23</v>
      </c>
      <c r="H118" s="60" t="s">
        <v>545</v>
      </c>
      <c r="I118" s="60"/>
      <c r="J118" s="60"/>
      <c r="K118" s="60"/>
      <c r="L118" s="6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row>
    <row r="119" spans="1:110" s="41" customFormat="1" ht="20.100000000000001" customHeight="1" x14ac:dyDescent="0.3">
      <c r="A119" s="60" t="s">
        <v>31</v>
      </c>
      <c r="B119" s="60" t="s">
        <v>32</v>
      </c>
      <c r="C119" s="60" t="s">
        <v>403</v>
      </c>
      <c r="D119" s="60">
        <v>12</v>
      </c>
      <c r="E119" s="60" t="s">
        <v>404</v>
      </c>
      <c r="F119" s="60">
        <v>4</v>
      </c>
      <c r="G119" s="60" t="s">
        <v>23</v>
      </c>
      <c r="H119" s="60" t="s">
        <v>793</v>
      </c>
      <c r="I119" s="60"/>
      <c r="J119" s="60"/>
      <c r="K119" s="60"/>
      <c r="L119" s="6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row>
    <row r="120" spans="1:110" ht="20.100000000000001" customHeight="1" x14ac:dyDescent="0.3">
      <c r="A120" s="60" t="s">
        <v>31</v>
      </c>
      <c r="B120" s="60" t="s">
        <v>32</v>
      </c>
      <c r="C120" s="60" t="s">
        <v>466</v>
      </c>
      <c r="D120" s="60">
        <v>151</v>
      </c>
      <c r="E120" s="60" t="s">
        <v>468</v>
      </c>
      <c r="F120" s="60">
        <v>3</v>
      </c>
      <c r="G120" s="60" t="s">
        <v>483</v>
      </c>
      <c r="H120" s="60" t="s">
        <v>794</v>
      </c>
      <c r="I120" s="60"/>
      <c r="J120" s="60"/>
      <c r="K120" s="60"/>
      <c r="L120" s="60"/>
    </row>
    <row r="121" spans="1:110" ht="20.100000000000001" customHeight="1" x14ac:dyDescent="0.3">
      <c r="A121" s="60" t="s">
        <v>31</v>
      </c>
      <c r="B121" s="60" t="s">
        <v>32</v>
      </c>
      <c r="C121" s="60" t="s">
        <v>472</v>
      </c>
      <c r="D121" s="60">
        <v>152</v>
      </c>
      <c r="E121" s="60" t="s">
        <v>468</v>
      </c>
      <c r="F121" s="60">
        <v>3</v>
      </c>
      <c r="G121" s="60" t="s">
        <v>483</v>
      </c>
      <c r="H121" s="60" t="s">
        <v>795</v>
      </c>
      <c r="I121" s="60"/>
      <c r="J121" s="60"/>
      <c r="K121" s="60"/>
      <c r="L121" s="60"/>
    </row>
    <row r="122" spans="1:110" s="41" customFormat="1" ht="20.100000000000001" customHeight="1" x14ac:dyDescent="0.3">
      <c r="A122" s="60" t="s">
        <v>31</v>
      </c>
      <c r="B122" s="60" t="s">
        <v>32</v>
      </c>
      <c r="C122" s="60" t="s">
        <v>467</v>
      </c>
      <c r="D122" s="60">
        <v>153</v>
      </c>
      <c r="E122" s="60" t="s">
        <v>469</v>
      </c>
      <c r="F122" s="60">
        <v>1</v>
      </c>
      <c r="G122" s="60" t="s">
        <v>483</v>
      </c>
      <c r="H122" s="60" t="s">
        <v>805</v>
      </c>
      <c r="I122" s="60"/>
      <c r="J122" s="60"/>
      <c r="K122" s="60"/>
      <c r="L122" s="6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row>
    <row r="123" spans="1:110" ht="20.100000000000001" customHeight="1" x14ac:dyDescent="0.3">
      <c r="A123" s="60" t="s">
        <v>31</v>
      </c>
      <c r="B123" s="60" t="s">
        <v>32</v>
      </c>
      <c r="C123" s="60" t="s">
        <v>471</v>
      </c>
      <c r="D123" s="60">
        <v>154</v>
      </c>
      <c r="E123" s="60" t="s">
        <v>469</v>
      </c>
      <c r="F123" s="60">
        <v>1</v>
      </c>
      <c r="G123" s="60" t="s">
        <v>483</v>
      </c>
      <c r="H123" s="60" t="s">
        <v>806</v>
      </c>
      <c r="I123" s="60"/>
      <c r="J123" s="60"/>
      <c r="K123" s="60"/>
      <c r="L123" s="60"/>
    </row>
    <row r="124" spans="1:110" ht="20.100000000000001" customHeight="1" x14ac:dyDescent="0.3">
      <c r="A124" s="34" t="s">
        <v>559</v>
      </c>
      <c r="B124" s="34" t="s">
        <v>28</v>
      </c>
      <c r="C124" s="34" t="s">
        <v>362</v>
      </c>
      <c r="D124" s="34">
        <v>50</v>
      </c>
      <c r="E124" s="34" t="s">
        <v>29</v>
      </c>
      <c r="F124" s="34">
        <v>3</v>
      </c>
      <c r="G124" s="34" t="s">
        <v>30</v>
      </c>
      <c r="H124" s="34" t="s">
        <v>796</v>
      </c>
      <c r="I124" s="34"/>
      <c r="J124" s="34"/>
      <c r="K124" s="34"/>
      <c r="L124" s="34"/>
    </row>
    <row r="125" spans="1:110" ht="20.100000000000001" customHeight="1" x14ac:dyDescent="0.3">
      <c r="A125" s="34" t="s">
        <v>559</v>
      </c>
      <c r="B125" s="34" t="s">
        <v>28</v>
      </c>
      <c r="C125" s="34" t="s">
        <v>558</v>
      </c>
      <c r="D125" s="34" t="s">
        <v>58</v>
      </c>
      <c r="E125" s="34" t="s">
        <v>557</v>
      </c>
      <c r="F125" s="34">
        <v>3</v>
      </c>
      <c r="G125" s="34" t="s">
        <v>27</v>
      </c>
      <c r="H125" s="34" t="s">
        <v>796</v>
      </c>
      <c r="I125" s="34"/>
      <c r="J125" s="34"/>
      <c r="K125" s="34"/>
      <c r="L125" s="34"/>
    </row>
    <row r="126" spans="1:110" ht="20.100000000000001" customHeight="1" x14ac:dyDescent="0.3">
      <c r="A126" s="36" t="s">
        <v>721</v>
      </c>
      <c r="B126" s="36" t="s">
        <v>720</v>
      </c>
      <c r="C126" s="36" t="s">
        <v>722</v>
      </c>
      <c r="D126" s="36">
        <v>10</v>
      </c>
      <c r="E126" s="36" t="s">
        <v>726</v>
      </c>
      <c r="F126" s="36">
        <v>3</v>
      </c>
      <c r="G126" s="36" t="s">
        <v>23</v>
      </c>
      <c r="H126" s="37" t="s">
        <v>58</v>
      </c>
      <c r="I126" s="36"/>
      <c r="J126" s="36"/>
      <c r="K126" s="36"/>
      <c r="L126" s="36"/>
    </row>
    <row r="127" spans="1:110" ht="20.100000000000001" customHeight="1" x14ac:dyDescent="0.3">
      <c r="A127" s="36" t="s">
        <v>721</v>
      </c>
      <c r="B127" s="36" t="s">
        <v>720</v>
      </c>
      <c r="C127" s="36" t="s">
        <v>723</v>
      </c>
      <c r="D127" s="36">
        <v>15</v>
      </c>
      <c r="E127" s="36" t="s">
        <v>727</v>
      </c>
      <c r="F127" s="36">
        <v>3</v>
      </c>
      <c r="G127" s="36" t="s">
        <v>23</v>
      </c>
      <c r="H127" s="37" t="s">
        <v>730</v>
      </c>
      <c r="I127" s="36"/>
      <c r="J127" s="36"/>
      <c r="K127" s="36"/>
      <c r="L127" s="36"/>
    </row>
    <row r="128" spans="1:110" s="40" customFormat="1" ht="20.100000000000001" customHeight="1" x14ac:dyDescent="0.3">
      <c r="A128" s="36" t="s">
        <v>721</v>
      </c>
      <c r="B128" s="36" t="s">
        <v>720</v>
      </c>
      <c r="C128" s="36" t="s">
        <v>724</v>
      </c>
      <c r="D128" s="36">
        <v>46</v>
      </c>
      <c r="E128" s="36" t="s">
        <v>729</v>
      </c>
      <c r="F128" s="36" t="s">
        <v>728</v>
      </c>
      <c r="G128" s="36" t="s">
        <v>23</v>
      </c>
      <c r="H128" s="36" t="s">
        <v>725</v>
      </c>
      <c r="I128" s="36"/>
      <c r="J128" s="36"/>
      <c r="K128" s="36"/>
      <c r="L128" s="36"/>
      <c r="M128" s="30"/>
      <c r="N128" s="30"/>
    </row>
    <row r="129" spans="1:110" s="40" customFormat="1" ht="20.100000000000001" customHeight="1" x14ac:dyDescent="0.3">
      <c r="A129" s="60" t="s">
        <v>463</v>
      </c>
      <c r="B129" s="60" t="s">
        <v>368</v>
      </c>
      <c r="C129" s="60" t="s">
        <v>464</v>
      </c>
      <c r="D129" s="60">
        <v>11</v>
      </c>
      <c r="E129" s="60" t="s">
        <v>465</v>
      </c>
      <c r="F129" s="60">
        <v>4</v>
      </c>
      <c r="G129" s="60" t="s">
        <v>23</v>
      </c>
      <c r="H129" s="60" t="s">
        <v>551</v>
      </c>
      <c r="I129" s="60"/>
      <c r="J129" s="60"/>
      <c r="K129" s="60"/>
      <c r="L129" s="60"/>
      <c r="M129" s="30"/>
      <c r="N129" s="30"/>
    </row>
    <row r="130" spans="1:110" s="40" customFormat="1" ht="20.100000000000001" customHeight="1" x14ac:dyDescent="0.3">
      <c r="A130" s="233" t="s">
        <v>844</v>
      </c>
      <c r="B130" s="233" t="s">
        <v>847</v>
      </c>
      <c r="C130" s="39" t="s">
        <v>845</v>
      </c>
      <c r="D130" s="48" t="s">
        <v>58</v>
      </c>
      <c r="E130" s="39" t="s">
        <v>846</v>
      </c>
      <c r="F130" s="39">
        <v>3</v>
      </c>
      <c r="G130" s="39" t="s">
        <v>30</v>
      </c>
      <c r="H130" s="48" t="s">
        <v>58</v>
      </c>
      <c r="I130" s="39" t="s">
        <v>857</v>
      </c>
      <c r="J130" s="39" t="s">
        <v>857</v>
      </c>
      <c r="K130" s="39" t="s">
        <v>439</v>
      </c>
      <c r="L130" s="39" t="str">
        <f>L12</f>
        <v xml:space="preserve"> ---</v>
      </c>
      <c r="M130" s="30"/>
      <c r="N130" s="30"/>
    </row>
    <row r="131" spans="1:110" ht="20.100000000000001" customHeight="1" x14ac:dyDescent="0.3">
      <c r="A131" s="87" t="s">
        <v>436</v>
      </c>
      <c r="B131" s="87" t="s">
        <v>437</v>
      </c>
      <c r="C131" s="87" t="s">
        <v>841</v>
      </c>
      <c r="D131" s="232" t="s">
        <v>58</v>
      </c>
      <c r="E131" s="87" t="s">
        <v>842</v>
      </c>
      <c r="F131" s="87">
        <v>3</v>
      </c>
      <c r="G131" s="87" t="s">
        <v>27</v>
      </c>
      <c r="H131" s="87" t="s">
        <v>58</v>
      </c>
      <c r="I131" s="87" t="s">
        <v>857</v>
      </c>
      <c r="J131" s="87" t="s">
        <v>857</v>
      </c>
      <c r="K131" s="87" t="s">
        <v>439</v>
      </c>
      <c r="L131" s="87" t="s">
        <v>843</v>
      </c>
    </row>
    <row r="132" spans="1:110" s="30" customFormat="1" ht="20.100000000000001" customHeight="1" x14ac:dyDescent="0.3">
      <c r="A132" s="87" t="s">
        <v>436</v>
      </c>
      <c r="B132" s="87" t="s">
        <v>437</v>
      </c>
      <c r="C132" s="87" t="s">
        <v>608</v>
      </c>
      <c r="D132" s="87">
        <v>260</v>
      </c>
      <c r="E132" s="87" t="s">
        <v>438</v>
      </c>
      <c r="F132" s="87">
        <v>3</v>
      </c>
      <c r="G132" s="87" t="s">
        <v>532</v>
      </c>
      <c r="H132" s="87" t="s">
        <v>58</v>
      </c>
      <c r="I132" s="87" t="s">
        <v>857</v>
      </c>
      <c r="J132" s="87" t="s">
        <v>857</v>
      </c>
      <c r="K132" s="87" t="s">
        <v>439</v>
      </c>
      <c r="L132" s="87" t="s">
        <v>92</v>
      </c>
    </row>
    <row r="133" spans="1:110" ht="20.100000000000001" customHeight="1" x14ac:dyDescent="0.3">
      <c r="A133" s="34" t="s">
        <v>493</v>
      </c>
      <c r="B133" s="34" t="s">
        <v>493</v>
      </c>
      <c r="C133" s="34" t="s">
        <v>493</v>
      </c>
      <c r="D133" s="34" t="s">
        <v>58</v>
      </c>
      <c r="E133" s="34" t="s">
        <v>516</v>
      </c>
      <c r="F133" s="34">
        <v>3</v>
      </c>
      <c r="G133" s="34" t="s">
        <v>23</v>
      </c>
      <c r="H133" s="34" t="s">
        <v>58</v>
      </c>
      <c r="I133" s="34"/>
      <c r="J133" s="34"/>
      <c r="K133" s="34"/>
      <c r="L133" s="34"/>
    </row>
    <row r="134" spans="1:110" s="41" customFormat="1" ht="20.100000000000001" customHeight="1" x14ac:dyDescent="0.3">
      <c r="A134" s="60" t="s">
        <v>34</v>
      </c>
      <c r="B134" s="60" t="s">
        <v>35</v>
      </c>
      <c r="C134" s="60" t="s">
        <v>255</v>
      </c>
      <c r="D134" s="60">
        <v>1</v>
      </c>
      <c r="E134" s="60" t="s">
        <v>36</v>
      </c>
      <c r="F134" s="60">
        <v>3</v>
      </c>
      <c r="G134" s="60" t="s">
        <v>23</v>
      </c>
      <c r="H134" s="60" t="s">
        <v>92</v>
      </c>
      <c r="I134" s="60"/>
      <c r="J134" s="60"/>
      <c r="K134" s="60"/>
      <c r="L134" s="6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30"/>
      <c r="CP134" s="30"/>
      <c r="CQ134" s="30"/>
      <c r="CR134" s="30"/>
      <c r="CS134" s="30"/>
      <c r="CT134" s="30"/>
      <c r="CU134" s="30"/>
      <c r="CV134" s="30"/>
      <c r="CW134" s="30"/>
      <c r="CX134" s="30"/>
      <c r="CY134" s="30"/>
      <c r="CZ134" s="30"/>
      <c r="DA134" s="30"/>
      <c r="DB134" s="30"/>
      <c r="DC134" s="30"/>
      <c r="DD134" s="30"/>
      <c r="DE134" s="30"/>
      <c r="DF134" s="30"/>
    </row>
    <row r="135" spans="1:110" s="41" customFormat="1" ht="20.100000000000001" customHeight="1" x14ac:dyDescent="0.3">
      <c r="A135" s="34" t="s">
        <v>384</v>
      </c>
      <c r="B135" s="34" t="s">
        <v>52</v>
      </c>
      <c r="C135" s="34" t="s">
        <v>383</v>
      </c>
      <c r="D135" s="42" t="s">
        <v>58</v>
      </c>
      <c r="E135" s="34" t="s">
        <v>543</v>
      </c>
      <c r="F135" s="34">
        <v>3</v>
      </c>
      <c r="G135" s="34" t="s">
        <v>23</v>
      </c>
      <c r="H135" s="34" t="s">
        <v>92</v>
      </c>
      <c r="I135" s="34"/>
      <c r="J135" s="34"/>
      <c r="K135" s="34"/>
      <c r="L135" s="34"/>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row>
    <row r="136" spans="1:110" ht="20.100000000000001" customHeight="1" x14ac:dyDescent="0.3">
      <c r="A136" s="34" t="s">
        <v>384</v>
      </c>
      <c r="B136" s="34" t="s">
        <v>52</v>
      </c>
      <c r="C136" s="34" t="s">
        <v>385</v>
      </c>
      <c r="D136" s="42" t="s">
        <v>58</v>
      </c>
      <c r="E136" s="34" t="s">
        <v>543</v>
      </c>
      <c r="F136" s="34">
        <v>3</v>
      </c>
      <c r="G136" s="34" t="s">
        <v>23</v>
      </c>
      <c r="H136" s="34" t="s">
        <v>92</v>
      </c>
      <c r="I136" s="34"/>
      <c r="J136" s="34"/>
      <c r="K136" s="34"/>
      <c r="L136" s="34"/>
    </row>
    <row r="137" spans="1:110" ht="20.100000000000001" customHeight="1" x14ac:dyDescent="0.3">
      <c r="A137" s="34" t="s">
        <v>384</v>
      </c>
      <c r="B137" s="34" t="s">
        <v>52</v>
      </c>
      <c r="C137" s="34" t="s">
        <v>7</v>
      </c>
      <c r="D137" s="42" t="s">
        <v>58</v>
      </c>
      <c r="E137" s="34" t="s">
        <v>543</v>
      </c>
      <c r="F137" s="34">
        <v>3</v>
      </c>
      <c r="G137" s="34" t="s">
        <v>23</v>
      </c>
      <c r="H137" s="34" t="s">
        <v>92</v>
      </c>
      <c r="I137" s="34"/>
      <c r="J137" s="34"/>
      <c r="K137" s="34"/>
      <c r="L137" s="34"/>
    </row>
    <row r="138" spans="1:110" ht="20.100000000000001" customHeight="1" x14ac:dyDescent="0.3">
      <c r="A138" s="34" t="s">
        <v>384</v>
      </c>
      <c r="B138" s="34" t="s">
        <v>52</v>
      </c>
      <c r="C138" s="34" t="s">
        <v>8</v>
      </c>
      <c r="D138" s="42" t="s">
        <v>58</v>
      </c>
      <c r="E138" s="34" t="s">
        <v>543</v>
      </c>
      <c r="F138" s="34">
        <v>3</v>
      </c>
      <c r="G138" s="34" t="s">
        <v>23</v>
      </c>
      <c r="H138" s="34" t="s">
        <v>92</v>
      </c>
      <c r="I138" s="34"/>
      <c r="J138" s="34"/>
      <c r="K138" s="34"/>
      <c r="L138" s="34"/>
    </row>
    <row r="139" spans="1:110" ht="20.100000000000001" customHeight="1" x14ac:dyDescent="0.3">
      <c r="A139" s="34" t="s">
        <v>384</v>
      </c>
      <c r="B139" s="34" t="s">
        <v>52</v>
      </c>
      <c r="C139" s="34" t="s">
        <v>9</v>
      </c>
      <c r="D139" s="42" t="s">
        <v>58</v>
      </c>
      <c r="E139" s="34" t="s">
        <v>543</v>
      </c>
      <c r="F139" s="34">
        <v>3</v>
      </c>
      <c r="G139" s="34" t="s">
        <v>23</v>
      </c>
      <c r="H139" s="34" t="s">
        <v>92</v>
      </c>
      <c r="I139" s="34"/>
      <c r="J139" s="34"/>
      <c r="K139" s="34"/>
      <c r="L139" s="34"/>
    </row>
    <row r="140" spans="1:110" ht="20.100000000000001" customHeight="1" x14ac:dyDescent="0.3">
      <c r="A140" s="34" t="s">
        <v>384</v>
      </c>
      <c r="B140" s="34" t="s">
        <v>52</v>
      </c>
      <c r="C140" s="34" t="s">
        <v>10</v>
      </c>
      <c r="D140" s="42" t="s">
        <v>58</v>
      </c>
      <c r="E140" s="34" t="s">
        <v>543</v>
      </c>
      <c r="F140" s="34">
        <v>3</v>
      </c>
      <c r="G140" s="34" t="s">
        <v>23</v>
      </c>
      <c r="H140" s="34" t="s">
        <v>92</v>
      </c>
      <c r="I140" s="34"/>
      <c r="J140" s="34"/>
      <c r="K140" s="34"/>
      <c r="L140" s="34"/>
    </row>
    <row r="141" spans="1:110" s="41" customFormat="1" ht="20.100000000000001" customHeight="1" x14ac:dyDescent="0.3">
      <c r="A141" s="60" t="s">
        <v>37</v>
      </c>
      <c r="B141" s="60" t="s">
        <v>38</v>
      </c>
      <c r="C141" s="60" t="s">
        <v>256</v>
      </c>
      <c r="D141" s="60">
        <v>4</v>
      </c>
      <c r="E141" s="60" t="s">
        <v>39</v>
      </c>
      <c r="F141" s="60">
        <v>3</v>
      </c>
      <c r="G141" s="60" t="s">
        <v>23</v>
      </c>
      <c r="H141" s="60" t="s">
        <v>92</v>
      </c>
      <c r="I141" s="60"/>
      <c r="J141" s="60"/>
      <c r="K141" s="60"/>
      <c r="L141" s="6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row>
    <row r="142" spans="1:110" s="41" customFormat="1" ht="20.100000000000001" customHeight="1" x14ac:dyDescent="0.3">
      <c r="A142" s="60" t="s">
        <v>37</v>
      </c>
      <c r="B142" s="60" t="s">
        <v>38</v>
      </c>
      <c r="C142" s="60" t="s">
        <v>257</v>
      </c>
      <c r="D142" s="60">
        <v>126</v>
      </c>
      <c r="E142" s="60" t="s">
        <v>40</v>
      </c>
      <c r="F142" s="60">
        <v>3</v>
      </c>
      <c r="G142" s="60" t="s">
        <v>30</v>
      </c>
      <c r="H142" s="60" t="s">
        <v>797</v>
      </c>
      <c r="I142" s="60"/>
      <c r="J142" s="60"/>
      <c r="K142" s="60"/>
      <c r="L142" s="6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row>
    <row r="143" spans="1:110" ht="20.100000000000001" customHeight="1" x14ac:dyDescent="0.3">
      <c r="A143" s="34" t="s">
        <v>41</v>
      </c>
      <c r="B143" s="34" t="s">
        <v>42</v>
      </c>
      <c r="C143" s="34" t="s">
        <v>258</v>
      </c>
      <c r="D143" s="34">
        <v>20</v>
      </c>
      <c r="E143" s="34" t="s">
        <v>43</v>
      </c>
      <c r="F143" s="34">
        <v>3</v>
      </c>
      <c r="G143" s="34" t="s">
        <v>23</v>
      </c>
      <c r="H143" s="34" t="s">
        <v>546</v>
      </c>
      <c r="I143" s="34"/>
      <c r="J143" s="34"/>
      <c r="K143" s="34"/>
      <c r="L143" s="34"/>
    </row>
    <row r="144" spans="1:110" ht="20.100000000000001" customHeight="1" x14ac:dyDescent="0.3">
      <c r="A144" s="34" t="s">
        <v>41</v>
      </c>
      <c r="B144" s="34" t="s">
        <v>42</v>
      </c>
      <c r="C144" s="34" t="s">
        <v>259</v>
      </c>
      <c r="D144" s="34">
        <v>21</v>
      </c>
      <c r="E144" s="34" t="s">
        <v>44</v>
      </c>
      <c r="F144" s="34">
        <v>3</v>
      </c>
      <c r="G144" s="34" t="s">
        <v>23</v>
      </c>
      <c r="H144" s="34" t="s">
        <v>798</v>
      </c>
      <c r="I144" s="34"/>
      <c r="J144" s="34"/>
      <c r="K144" s="34"/>
      <c r="L144" s="34"/>
    </row>
    <row r="145" spans="1:110" ht="20.100000000000001" customHeight="1" x14ac:dyDescent="0.3">
      <c r="A145" s="34" t="s">
        <v>41</v>
      </c>
      <c r="B145" s="34" t="s">
        <v>42</v>
      </c>
      <c r="C145" s="34" t="s">
        <v>260</v>
      </c>
      <c r="D145" s="34">
        <v>31</v>
      </c>
      <c r="E145" s="34" t="s">
        <v>486</v>
      </c>
      <c r="F145" s="34">
        <v>3</v>
      </c>
      <c r="G145" s="34" t="s">
        <v>23</v>
      </c>
      <c r="H145" s="34" t="s">
        <v>547</v>
      </c>
      <c r="I145" s="34"/>
      <c r="J145" s="34"/>
      <c r="K145" s="34"/>
      <c r="L145" s="34"/>
    </row>
    <row r="146" spans="1:110" ht="20.100000000000001" customHeight="1" x14ac:dyDescent="0.3">
      <c r="A146" s="34" t="s">
        <v>41</v>
      </c>
      <c r="B146" s="34" t="s">
        <v>42</v>
      </c>
      <c r="C146" s="34" t="s">
        <v>261</v>
      </c>
      <c r="D146" s="34">
        <v>32</v>
      </c>
      <c r="E146" s="34" t="s">
        <v>45</v>
      </c>
      <c r="F146" s="34">
        <v>3</v>
      </c>
      <c r="G146" s="34" t="s">
        <v>23</v>
      </c>
      <c r="H146" s="34" t="s">
        <v>799</v>
      </c>
      <c r="I146" s="34"/>
      <c r="J146" s="34"/>
      <c r="K146" s="34"/>
      <c r="L146" s="34"/>
    </row>
    <row r="147" spans="1:110" ht="20.100000000000001" customHeight="1" x14ac:dyDescent="0.3">
      <c r="A147" s="34" t="s">
        <v>41</v>
      </c>
      <c r="B147" s="34" t="s">
        <v>42</v>
      </c>
      <c r="C147" s="34" t="s">
        <v>719</v>
      </c>
      <c r="D147" s="34">
        <v>33</v>
      </c>
      <c r="E147" s="34" t="s">
        <v>46</v>
      </c>
      <c r="F147" s="34">
        <v>3</v>
      </c>
      <c r="G147" s="34" t="s">
        <v>23</v>
      </c>
      <c r="H147" s="34" t="s">
        <v>800</v>
      </c>
      <c r="I147" s="34"/>
      <c r="J147" s="34"/>
      <c r="K147" s="34"/>
      <c r="L147" s="34"/>
    </row>
    <row r="148" spans="1:110" ht="20.100000000000001" customHeight="1" x14ac:dyDescent="0.3">
      <c r="A148" s="60" t="s">
        <v>47</v>
      </c>
      <c r="B148" s="60" t="s">
        <v>48</v>
      </c>
      <c r="C148" s="60" t="s">
        <v>262</v>
      </c>
      <c r="D148" s="60">
        <v>21</v>
      </c>
      <c r="E148" s="60" t="s">
        <v>49</v>
      </c>
      <c r="F148" s="60">
        <v>4</v>
      </c>
      <c r="G148" s="60" t="s">
        <v>23</v>
      </c>
      <c r="H148" s="60" t="s">
        <v>801</v>
      </c>
      <c r="I148" s="60"/>
      <c r="J148" s="60"/>
      <c r="K148" s="60"/>
      <c r="L148" s="60"/>
    </row>
    <row r="149" spans="1:110" ht="20.100000000000001" customHeight="1" x14ac:dyDescent="0.3">
      <c r="A149" s="60" t="s">
        <v>47</v>
      </c>
      <c r="B149" s="60" t="s">
        <v>48</v>
      </c>
      <c r="C149" s="60" t="s">
        <v>263</v>
      </c>
      <c r="D149" s="60">
        <v>22</v>
      </c>
      <c r="E149" s="60" t="s">
        <v>50</v>
      </c>
      <c r="F149" s="60">
        <v>4</v>
      </c>
      <c r="G149" s="60" t="s">
        <v>23</v>
      </c>
      <c r="H149" s="60" t="s">
        <v>886</v>
      </c>
      <c r="I149" s="60"/>
      <c r="J149" s="60"/>
      <c r="K149" s="60"/>
      <c r="L149" s="60"/>
    </row>
    <row r="150" spans="1:110" ht="20.100000000000001" customHeight="1" x14ac:dyDescent="0.3">
      <c r="A150" s="60" t="s">
        <v>47</v>
      </c>
      <c r="B150" s="60" t="s">
        <v>48</v>
      </c>
      <c r="C150" s="60" t="s">
        <v>495</v>
      </c>
      <c r="D150" s="60">
        <v>23</v>
      </c>
      <c r="E150" s="60" t="s">
        <v>496</v>
      </c>
      <c r="F150" s="60">
        <v>3</v>
      </c>
      <c r="G150" s="60" t="s">
        <v>30</v>
      </c>
      <c r="H150" s="60" t="s">
        <v>549</v>
      </c>
      <c r="I150" s="60"/>
      <c r="J150" s="60"/>
      <c r="K150" s="60"/>
      <c r="L150" s="60"/>
    </row>
    <row r="151" spans="1:110" ht="20.100000000000001" customHeight="1" x14ac:dyDescent="0.3">
      <c r="A151" s="60" t="s">
        <v>47</v>
      </c>
      <c r="B151" s="60" t="s">
        <v>48</v>
      </c>
      <c r="C151" s="60" t="s">
        <v>498</v>
      </c>
      <c r="D151" s="60" t="s">
        <v>499</v>
      </c>
      <c r="E151" s="60" t="s">
        <v>497</v>
      </c>
      <c r="F151" s="60">
        <v>3</v>
      </c>
      <c r="G151" s="60" t="s">
        <v>23</v>
      </c>
      <c r="H151" s="60" t="s">
        <v>550</v>
      </c>
      <c r="I151" s="60"/>
      <c r="J151" s="60" t="s">
        <v>69</v>
      </c>
      <c r="K151" s="60"/>
      <c r="L151" s="60"/>
    </row>
    <row r="152" spans="1:110" ht="20.100000000000001" customHeight="1" x14ac:dyDescent="0.3">
      <c r="A152" s="60" t="s">
        <v>47</v>
      </c>
      <c r="B152" s="60" t="s">
        <v>48</v>
      </c>
      <c r="C152" s="60" t="s">
        <v>501</v>
      </c>
      <c r="D152" s="60">
        <v>161</v>
      </c>
      <c r="E152" s="60" t="s">
        <v>502</v>
      </c>
      <c r="F152" s="60">
        <v>3</v>
      </c>
      <c r="G152" s="60" t="s">
        <v>27</v>
      </c>
      <c r="H152" s="60" t="s">
        <v>802</v>
      </c>
      <c r="I152" s="60"/>
      <c r="J152" s="60"/>
      <c r="K152" s="60"/>
      <c r="L152" s="60"/>
    </row>
    <row r="153" spans="1:110" ht="20.100000000000001" customHeight="1" x14ac:dyDescent="0.3">
      <c r="A153" s="60" t="s">
        <v>47</v>
      </c>
      <c r="B153" s="60" t="s">
        <v>48</v>
      </c>
      <c r="C153" s="60" t="s">
        <v>508</v>
      </c>
      <c r="D153" s="60">
        <v>164</v>
      </c>
      <c r="E153" s="60" t="s">
        <v>509</v>
      </c>
      <c r="F153" s="60">
        <v>3</v>
      </c>
      <c r="G153" s="60" t="s">
        <v>27</v>
      </c>
      <c r="H153" s="60" t="s">
        <v>802</v>
      </c>
      <c r="I153" s="60"/>
      <c r="J153" s="60"/>
      <c r="K153" s="60"/>
      <c r="L153" s="60"/>
    </row>
    <row r="154" spans="1:110" ht="20.100000000000001" customHeight="1" x14ac:dyDescent="0.3">
      <c r="A154" s="60" t="s">
        <v>47</v>
      </c>
      <c r="B154" s="60" t="s">
        <v>48</v>
      </c>
      <c r="C154" s="60" t="s">
        <v>505</v>
      </c>
      <c r="D154" s="60">
        <v>165</v>
      </c>
      <c r="E154" s="60" t="s">
        <v>510</v>
      </c>
      <c r="F154" s="60">
        <v>3</v>
      </c>
      <c r="G154" s="60" t="s">
        <v>30</v>
      </c>
      <c r="H154" s="60" t="s">
        <v>802</v>
      </c>
      <c r="I154" s="60"/>
      <c r="J154" s="60"/>
      <c r="K154" s="60"/>
      <c r="L154" s="60"/>
    </row>
    <row r="155" spans="1:110" ht="20.100000000000001" customHeight="1" x14ac:dyDescent="0.3">
      <c r="A155" s="60" t="s">
        <v>47</v>
      </c>
      <c r="B155" s="60" t="s">
        <v>48</v>
      </c>
      <c r="C155" s="60" t="s">
        <v>511</v>
      </c>
      <c r="D155" s="60">
        <v>167</v>
      </c>
      <c r="E155" s="60" t="s">
        <v>512</v>
      </c>
      <c r="F155" s="60">
        <v>3</v>
      </c>
      <c r="G155" s="60" t="s">
        <v>30</v>
      </c>
      <c r="H155" s="60" t="s">
        <v>802</v>
      </c>
      <c r="I155" s="60"/>
      <c r="J155" s="60"/>
      <c r="K155" s="60"/>
      <c r="L155" s="60"/>
    </row>
    <row r="156" spans="1:110" ht="20.100000000000001" customHeight="1" x14ac:dyDescent="0.3">
      <c r="A156" s="60" t="s">
        <v>47</v>
      </c>
      <c r="B156" s="60" t="s">
        <v>48</v>
      </c>
      <c r="C156" s="60" t="s">
        <v>514</v>
      </c>
      <c r="D156" s="61" t="s">
        <v>58</v>
      </c>
      <c r="E156" s="61" t="s">
        <v>58</v>
      </c>
      <c r="F156" s="60">
        <v>3</v>
      </c>
      <c r="G156" s="60" t="s">
        <v>23</v>
      </c>
      <c r="H156" s="61" t="s">
        <v>58</v>
      </c>
      <c r="I156" s="60"/>
      <c r="J156" s="60"/>
      <c r="K156" s="60"/>
      <c r="L156" s="60"/>
    </row>
    <row r="157" spans="1:110" s="41" customFormat="1" ht="23.4" customHeight="1" x14ac:dyDescent="0.3">
      <c r="A157" s="34" t="s">
        <v>367</v>
      </c>
      <c r="B157" s="34" t="s">
        <v>368</v>
      </c>
      <c r="C157" s="34" t="s">
        <v>379</v>
      </c>
      <c r="D157" s="34" t="s">
        <v>369</v>
      </c>
      <c r="E157" s="34" t="s">
        <v>370</v>
      </c>
      <c r="F157" s="34"/>
      <c r="G157" s="34"/>
      <c r="H157" s="34" t="s">
        <v>92</v>
      </c>
      <c r="I157" s="34"/>
      <c r="J157" s="34"/>
      <c r="K157" s="34"/>
      <c r="L157" s="34"/>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row>
    <row r="158" spans="1:110" ht="20.100000000000001" customHeight="1" x14ac:dyDescent="0.3">
      <c r="A158" s="34" t="s">
        <v>371</v>
      </c>
      <c r="B158" s="34" t="s">
        <v>368</v>
      </c>
      <c r="C158" s="34" t="s">
        <v>380</v>
      </c>
      <c r="D158" s="34" t="s">
        <v>372</v>
      </c>
      <c r="E158" s="34" t="s">
        <v>373</v>
      </c>
      <c r="F158" s="34"/>
      <c r="G158" s="34"/>
      <c r="H158" s="34" t="s">
        <v>92</v>
      </c>
      <c r="I158" s="34"/>
      <c r="J158" s="34"/>
      <c r="K158" s="34"/>
      <c r="L158" s="34"/>
    </row>
    <row r="159" spans="1:110" s="41" customFormat="1" ht="20.100000000000001" customHeight="1" x14ac:dyDescent="0.3">
      <c r="A159" s="34" t="s">
        <v>371</v>
      </c>
      <c r="B159" s="34" t="s">
        <v>368</v>
      </c>
      <c r="C159" s="34" t="s">
        <v>381</v>
      </c>
      <c r="D159" s="34" t="s">
        <v>374</v>
      </c>
      <c r="E159" s="34" t="s">
        <v>375</v>
      </c>
      <c r="F159" s="34"/>
      <c r="G159" s="34"/>
      <c r="H159" s="34" t="s">
        <v>92</v>
      </c>
      <c r="I159" s="34"/>
      <c r="J159" s="34"/>
      <c r="K159" s="34"/>
      <c r="L159" s="34"/>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row>
    <row r="160" spans="1:110" ht="20.100000000000001" customHeight="1" x14ac:dyDescent="0.3">
      <c r="A160" s="34" t="s">
        <v>371</v>
      </c>
      <c r="B160" s="34" t="s">
        <v>368</v>
      </c>
      <c r="C160" s="34" t="s">
        <v>382</v>
      </c>
      <c r="D160" s="34" t="s">
        <v>376</v>
      </c>
      <c r="E160" s="34" t="s">
        <v>377</v>
      </c>
      <c r="F160" s="34"/>
      <c r="G160" s="34"/>
      <c r="H160" s="34" t="s">
        <v>92</v>
      </c>
      <c r="I160" s="34"/>
      <c r="J160" s="34"/>
      <c r="K160" s="34"/>
      <c r="L160" s="34"/>
    </row>
    <row r="161" spans="1:12" ht="20.100000000000001" customHeight="1" x14ac:dyDescent="0.3">
      <c r="A161" s="34" t="s">
        <v>371</v>
      </c>
      <c r="B161" s="34" t="s">
        <v>368</v>
      </c>
      <c r="C161" s="34" t="s">
        <v>364</v>
      </c>
      <c r="D161" s="34" t="s">
        <v>56</v>
      </c>
      <c r="E161" s="34" t="s">
        <v>378</v>
      </c>
      <c r="F161" s="34">
        <v>1</v>
      </c>
      <c r="G161" s="34" t="s">
        <v>30</v>
      </c>
      <c r="H161" s="42" t="s">
        <v>92</v>
      </c>
      <c r="I161" s="34"/>
      <c r="J161" s="34"/>
      <c r="K161" s="34"/>
      <c r="L161" s="34"/>
    </row>
    <row r="162" spans="1:12" ht="20.100000000000001" customHeight="1" x14ac:dyDescent="0.3">
      <c r="A162" s="60" t="s">
        <v>456</v>
      </c>
      <c r="B162" s="60" t="s">
        <v>457</v>
      </c>
      <c r="C162" s="60" t="s">
        <v>458</v>
      </c>
      <c r="D162" s="60" t="s">
        <v>459</v>
      </c>
      <c r="E162" s="60" t="s">
        <v>460</v>
      </c>
      <c r="F162" s="60">
        <v>3</v>
      </c>
      <c r="G162" s="60" t="s">
        <v>27</v>
      </c>
      <c r="H162" s="60" t="s">
        <v>92</v>
      </c>
      <c r="I162" s="60"/>
      <c r="J162" s="60"/>
      <c r="K162" s="60"/>
      <c r="L162" s="60"/>
    </row>
    <row r="163" spans="1:12" ht="20.100000000000001" customHeight="1" x14ac:dyDescent="0.3">
      <c r="A163" s="60" t="s">
        <v>456</v>
      </c>
      <c r="B163" s="60" t="s">
        <v>457</v>
      </c>
      <c r="C163" s="60" t="s">
        <v>848</v>
      </c>
      <c r="D163" s="61" t="s">
        <v>58</v>
      </c>
      <c r="E163" s="60" t="s">
        <v>849</v>
      </c>
      <c r="F163" s="60">
        <v>3</v>
      </c>
      <c r="G163" s="60" t="s">
        <v>23</v>
      </c>
      <c r="H163" s="60" t="s">
        <v>92</v>
      </c>
      <c r="I163" s="60" t="s">
        <v>857</v>
      </c>
      <c r="J163" s="60" t="s">
        <v>857</v>
      </c>
      <c r="K163" s="60" t="s">
        <v>439</v>
      </c>
      <c r="L163" s="60" t="str">
        <f>L14</f>
        <v xml:space="preserve"> ---</v>
      </c>
    </row>
    <row r="164" spans="1:12" ht="20.100000000000001" customHeight="1" x14ac:dyDescent="0.3">
      <c r="A164" s="60" t="s">
        <v>456</v>
      </c>
      <c r="B164" s="60" t="s">
        <v>457</v>
      </c>
      <c r="C164" s="60" t="s">
        <v>850</v>
      </c>
      <c r="D164" s="61" t="s">
        <v>58</v>
      </c>
      <c r="E164" s="60" t="s">
        <v>853</v>
      </c>
      <c r="F164" s="60">
        <v>3</v>
      </c>
      <c r="G164" s="60" t="s">
        <v>23</v>
      </c>
      <c r="H164" s="60" t="s">
        <v>92</v>
      </c>
      <c r="I164" s="60" t="s">
        <v>857</v>
      </c>
      <c r="J164" s="60" t="s">
        <v>857</v>
      </c>
      <c r="K164" s="60" t="s">
        <v>439</v>
      </c>
      <c r="L164" s="60" t="str">
        <f>L14</f>
        <v xml:space="preserve"> ---</v>
      </c>
    </row>
    <row r="165" spans="1:12" ht="20.100000000000001" customHeight="1" x14ac:dyDescent="0.3">
      <c r="A165" s="60" t="s">
        <v>456</v>
      </c>
      <c r="B165" s="60" t="s">
        <v>457</v>
      </c>
      <c r="C165" s="60" t="s">
        <v>851</v>
      </c>
      <c r="D165" s="61" t="s">
        <v>58</v>
      </c>
      <c r="E165" s="60" t="s">
        <v>854</v>
      </c>
      <c r="F165" s="60">
        <v>3</v>
      </c>
      <c r="G165" s="60" t="s">
        <v>23</v>
      </c>
      <c r="H165" s="60" t="s">
        <v>92</v>
      </c>
      <c r="I165" s="60" t="s">
        <v>857</v>
      </c>
      <c r="J165" s="60" t="s">
        <v>857</v>
      </c>
      <c r="K165" s="60" t="s">
        <v>439</v>
      </c>
      <c r="L165" s="60" t="str">
        <f>L14</f>
        <v xml:space="preserve"> ---</v>
      </c>
    </row>
    <row r="166" spans="1:12" ht="20.100000000000001" customHeight="1" x14ac:dyDescent="0.3">
      <c r="A166" s="60" t="s">
        <v>456</v>
      </c>
      <c r="B166" s="60" t="s">
        <v>457</v>
      </c>
      <c r="C166" s="60" t="s">
        <v>852</v>
      </c>
      <c r="D166" s="61" t="s">
        <v>58</v>
      </c>
      <c r="E166" s="60" t="s">
        <v>855</v>
      </c>
      <c r="F166" s="60">
        <v>3</v>
      </c>
      <c r="G166" s="60" t="s">
        <v>23</v>
      </c>
      <c r="H166" s="60" t="s">
        <v>92</v>
      </c>
      <c r="I166" s="60" t="s">
        <v>857</v>
      </c>
      <c r="J166" s="60" t="s">
        <v>857</v>
      </c>
      <c r="K166" s="60" t="s">
        <v>439</v>
      </c>
      <c r="L166" s="60" t="str">
        <f>L14</f>
        <v xml:space="preserve"> ---</v>
      </c>
    </row>
    <row r="167" spans="1:12" ht="20.100000000000001" customHeight="1" x14ac:dyDescent="0.3">
      <c r="A167" s="60" t="s">
        <v>831</v>
      </c>
      <c r="B167" s="60" t="s">
        <v>833</v>
      </c>
      <c r="C167" s="60" t="s">
        <v>830</v>
      </c>
      <c r="D167" s="61" t="s">
        <v>58</v>
      </c>
      <c r="E167" s="60" t="s">
        <v>832</v>
      </c>
      <c r="F167" s="60">
        <v>3</v>
      </c>
      <c r="G167" s="60" t="s">
        <v>27</v>
      </c>
      <c r="H167" s="60" t="s">
        <v>92</v>
      </c>
      <c r="I167" s="60"/>
      <c r="J167" s="60"/>
      <c r="K167" s="60"/>
      <c r="L167" s="60"/>
    </row>
    <row r="168" spans="1:12" ht="20.100000000000001" customHeight="1" x14ac:dyDescent="0.3">
      <c r="A168" s="34" t="s">
        <v>51</v>
      </c>
      <c r="B168" s="34" t="s">
        <v>52</v>
      </c>
      <c r="C168" s="34" t="s">
        <v>264</v>
      </c>
      <c r="D168" s="34">
        <v>20</v>
      </c>
      <c r="E168" s="34" t="s">
        <v>53</v>
      </c>
      <c r="F168" s="34">
        <v>4</v>
      </c>
      <c r="G168" s="34" t="s">
        <v>23</v>
      </c>
      <c r="H168" s="34" t="s">
        <v>92</v>
      </c>
      <c r="I168" s="34"/>
      <c r="J168" s="34" t="s">
        <v>51</v>
      </c>
      <c r="K168" s="34"/>
      <c r="L168" s="34"/>
    </row>
  </sheetData>
  <sheetProtection algorithmName="SHA-512" hashValue="s0cL31JpUQ/v4tjM03GJ2jxyfARq+koqJxCCRwoZsVSklkFJ0edGnREHqlu3+nE6xfveiw3NaITzoehLOcikfw==" saltValue="fVTyUsHYxbA7fEjctdreTg==" spinCount="100000" sheet="1" objects="1" scenarios="1"/>
  <sortState ref="A6:L167">
    <sortCondition ref="C6:C167"/>
  </sortState>
  <customSheetViews>
    <customSheetView guid="{01C77170-9B80-4B41-93A1-200096C3CB54}" scale="50" showGridLines="0">
      <pane ySplit="4" topLeftCell="A5" activePane="bottomLeft" state="frozen"/>
      <selection pane="bottomLeft" activeCell="L20" sqref="L20"/>
      <pageMargins left="0.7" right="0.7" top="0.75" bottom="0.75" header="0.3" footer="0.3"/>
      <pageSetup orientation="portrait" r:id="rId1"/>
    </customSheetView>
  </customSheetViews>
  <mergeCells count="3">
    <mergeCell ref="A1:L1"/>
    <mergeCell ref="A3:L3"/>
    <mergeCell ref="A2:L2"/>
  </mergeCells>
  <hyperlinks>
    <hyperlink ref="A3" r:id="rId2"/>
    <hyperlink ref="A2" r:id="rId3"/>
  </hyperlinks>
  <pageMargins left="0.7" right="0.7" top="0.75" bottom="0.75" header="0.3" footer="0.3"/>
  <pageSetup orientation="portrait"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
  <sheetViews>
    <sheetView showGridLines="0" zoomScale="70" zoomScaleNormal="70" workbookViewId="0">
      <pane ySplit="9" topLeftCell="A10" activePane="bottomLeft" state="frozen"/>
      <selection pane="bottomLeft" activeCell="G11" sqref="G11"/>
    </sheetView>
  </sheetViews>
  <sheetFormatPr defaultColWidth="9.109375" defaultRowHeight="15.6" x14ac:dyDescent="0.3"/>
  <cols>
    <col min="1" max="1" width="4.6640625" style="27" customWidth="1"/>
    <col min="2" max="2" width="21.88671875" style="27" customWidth="1"/>
    <col min="3" max="3" width="9.109375" style="27" customWidth="1"/>
    <col min="4" max="4" width="44.33203125" style="27" customWidth="1"/>
    <col min="5" max="5" width="8.33203125" style="27" customWidth="1"/>
    <col min="6" max="6" width="10.5546875" style="27" customWidth="1"/>
    <col min="7" max="7" width="64.6640625" style="27" customWidth="1"/>
    <col min="8" max="8" width="8.5546875" style="27" customWidth="1"/>
    <col min="9" max="9" width="12.5546875" style="27" customWidth="1"/>
    <col min="10" max="10" width="14.109375" style="6" customWidth="1"/>
    <col min="11" max="11" width="67.33203125" style="216" customWidth="1"/>
    <col min="12" max="12" width="8" style="6" customWidth="1"/>
    <col min="13" max="14" width="7" style="6" customWidth="1"/>
    <col min="15" max="15" width="7.6640625" style="6" customWidth="1"/>
    <col min="16" max="16" width="4.6640625" style="6" customWidth="1"/>
    <col min="17" max="28" width="9.109375" style="6"/>
    <col min="29" max="16384" width="9.109375" style="27"/>
  </cols>
  <sheetData>
    <row r="1" spans="1:28" s="218" customFormat="1" x14ac:dyDescent="0.3">
      <c r="A1" s="332" t="s">
        <v>0</v>
      </c>
      <c r="B1" s="332"/>
      <c r="C1" s="332"/>
      <c r="D1" s="332"/>
      <c r="E1" s="332"/>
      <c r="F1" s="332"/>
      <c r="G1" s="332"/>
      <c r="H1" s="332"/>
      <c r="I1" s="332"/>
      <c r="J1" s="332"/>
      <c r="K1" s="209"/>
      <c r="L1" s="71"/>
      <c r="M1" s="71"/>
      <c r="N1" s="71"/>
      <c r="O1" s="71"/>
      <c r="P1" s="71"/>
      <c r="Q1" s="71"/>
      <c r="R1" s="71"/>
      <c r="S1" s="71"/>
      <c r="T1" s="71"/>
      <c r="U1" s="71"/>
      <c r="V1" s="71"/>
      <c r="W1" s="71"/>
      <c r="X1" s="71"/>
      <c r="Y1" s="71"/>
      <c r="Z1" s="71"/>
      <c r="AA1" s="71"/>
      <c r="AB1" s="71"/>
    </row>
    <row r="2" spans="1:28" s="218" customFormat="1" x14ac:dyDescent="0.3">
      <c r="A2" s="332" t="s">
        <v>1</v>
      </c>
      <c r="B2" s="332"/>
      <c r="C2" s="332"/>
      <c r="D2" s="332"/>
      <c r="E2" s="332"/>
      <c r="F2" s="332"/>
      <c r="G2" s="332"/>
      <c r="H2" s="332"/>
      <c r="I2" s="332"/>
      <c r="J2" s="332"/>
      <c r="K2" s="209"/>
      <c r="L2" s="71"/>
      <c r="M2" s="71"/>
      <c r="N2" s="71"/>
      <c r="O2" s="71"/>
      <c r="P2" s="71"/>
      <c r="Q2" s="71"/>
      <c r="R2" s="71"/>
      <c r="S2" s="71"/>
      <c r="T2" s="71"/>
      <c r="U2" s="71"/>
      <c r="V2" s="71"/>
      <c r="W2" s="71"/>
      <c r="X2" s="71"/>
      <c r="Y2" s="71"/>
      <c r="Z2" s="71"/>
      <c r="AA2" s="71"/>
      <c r="AB2" s="71"/>
    </row>
    <row r="3" spans="1:28" s="218" customFormat="1" ht="16.2" thickBot="1" x14ac:dyDescent="0.35">
      <c r="A3" s="332" t="s">
        <v>2</v>
      </c>
      <c r="B3" s="332"/>
      <c r="C3" s="332"/>
      <c r="D3" s="332"/>
      <c r="E3" s="332"/>
      <c r="F3" s="332"/>
      <c r="G3" s="332"/>
      <c r="H3" s="332"/>
      <c r="I3" s="332"/>
      <c r="J3" s="332"/>
      <c r="K3" s="209"/>
      <c r="L3" s="71"/>
      <c r="M3" s="71"/>
      <c r="N3" s="71"/>
      <c r="O3" s="71"/>
      <c r="P3" s="71"/>
      <c r="Q3" s="71"/>
      <c r="R3" s="71"/>
      <c r="S3" s="71"/>
      <c r="T3" s="71"/>
      <c r="U3" s="71"/>
      <c r="V3" s="71"/>
      <c r="W3" s="71"/>
      <c r="X3" s="71"/>
      <c r="Y3" s="71"/>
      <c r="Z3" s="71"/>
      <c r="AA3" s="71"/>
      <c r="AB3" s="71"/>
    </row>
    <row r="4" spans="1:28" ht="17.25" customHeight="1" x14ac:dyDescent="0.3">
      <c r="B4" s="326" t="s">
        <v>389</v>
      </c>
      <c r="C4" s="327"/>
      <c r="D4" s="206">
        <f>NOTES!O12</f>
        <v>2018</v>
      </c>
      <c r="E4" s="328">
        <f>D4+1</f>
        <v>2019</v>
      </c>
      <c r="F4" s="329"/>
      <c r="G4" s="206" t="s">
        <v>396</v>
      </c>
      <c r="H4" s="206">
        <f>D4+3</f>
        <v>2021</v>
      </c>
      <c r="I4" s="213">
        <f>E4+3</f>
        <v>2022</v>
      </c>
      <c r="J4" s="18" t="s">
        <v>427</v>
      </c>
      <c r="K4" s="182"/>
    </row>
    <row r="5" spans="1:28" s="5" customFormat="1" ht="16.5" customHeight="1" thickBot="1" x14ac:dyDescent="0.35">
      <c r="B5" s="313" t="s">
        <v>489</v>
      </c>
      <c r="C5" s="314"/>
      <c r="D5" s="314"/>
      <c r="E5" s="314"/>
      <c r="F5" s="314"/>
      <c r="G5" s="201" t="s">
        <v>425</v>
      </c>
      <c r="H5" s="330">
        <f>E10+E19+E28+E37+E46+E55+E64+E73+E82+E91</f>
        <v>160</v>
      </c>
      <c r="I5" s="331"/>
      <c r="J5" s="19">
        <f>N9</f>
        <v>0</v>
      </c>
      <c r="K5" s="183"/>
      <c r="L5" s="214"/>
      <c r="O5" s="6"/>
      <c r="P5" s="153"/>
    </row>
    <row r="6" spans="1:28" s="71" customFormat="1" ht="15.75" customHeight="1" x14ac:dyDescent="0.3">
      <c r="B6" s="305" t="s">
        <v>400</v>
      </c>
      <c r="C6" s="306"/>
      <c r="D6" s="309"/>
      <c r="E6" s="309"/>
      <c r="F6" s="309"/>
      <c r="G6" s="199" t="s">
        <v>398</v>
      </c>
      <c r="H6" s="309"/>
      <c r="I6" s="311"/>
      <c r="J6" s="18" t="s">
        <v>426</v>
      </c>
      <c r="K6" s="182"/>
      <c r="M6" s="6"/>
      <c r="N6" s="6"/>
      <c r="O6" s="6"/>
      <c r="P6" s="6"/>
    </row>
    <row r="7" spans="1:28" s="71" customFormat="1" ht="16.5" customHeight="1" thickBot="1" x14ac:dyDescent="0.35">
      <c r="B7" s="307" t="s">
        <v>401</v>
      </c>
      <c r="C7" s="308"/>
      <c r="D7" s="310"/>
      <c r="E7" s="310"/>
      <c r="F7" s="310"/>
      <c r="G7" s="200" t="s">
        <v>399</v>
      </c>
      <c r="H7" s="310"/>
      <c r="I7" s="312"/>
      <c r="J7" s="20">
        <f>IF(N9=0,0,ROUND(M9/N9,2))</f>
        <v>0</v>
      </c>
      <c r="K7" s="183"/>
      <c r="L7" s="220"/>
      <c r="M7" s="6"/>
      <c r="N7" s="6"/>
      <c r="O7" s="6"/>
      <c r="P7" s="6"/>
    </row>
    <row r="8" spans="1:28" s="71" customFormat="1" ht="16.2" thickBot="1" x14ac:dyDescent="0.35">
      <c r="C8" s="5"/>
      <c r="E8" s="5"/>
      <c r="F8" s="5"/>
      <c r="G8" s="5"/>
      <c r="H8" s="5"/>
      <c r="I8" s="5"/>
      <c r="J8" s="5"/>
      <c r="K8" s="183"/>
      <c r="M8" s="6"/>
      <c r="N8" s="6"/>
      <c r="O8" s="6"/>
      <c r="P8" s="6"/>
    </row>
    <row r="9" spans="1:28" s="5" customFormat="1" ht="32.25" customHeight="1" thickBot="1" x14ac:dyDescent="0.35">
      <c r="B9" s="13" t="s">
        <v>365</v>
      </c>
      <c r="C9" s="14" t="s">
        <v>397</v>
      </c>
      <c r="D9" s="14" t="s">
        <v>15</v>
      </c>
      <c r="E9" s="14" t="s">
        <v>16</v>
      </c>
      <c r="F9" s="14" t="s">
        <v>17</v>
      </c>
      <c r="G9" s="14" t="s">
        <v>18</v>
      </c>
      <c r="H9" s="14" t="s">
        <v>5</v>
      </c>
      <c r="I9" s="154" t="s">
        <v>6</v>
      </c>
      <c r="J9" s="23" t="s">
        <v>407</v>
      </c>
      <c r="K9" s="324" t="s">
        <v>813</v>
      </c>
      <c r="M9" s="17">
        <f>M10+M19+M28+M37+M46+M55+M64+M73+M82+M91</f>
        <v>0</v>
      </c>
      <c r="N9" s="17">
        <f>N10+N19+N28+N37+N46+N55+N64+N73+N82+N91</f>
        <v>0</v>
      </c>
    </row>
    <row r="10" spans="1:28" s="71" customFormat="1" ht="16.2" thickBot="1" x14ac:dyDescent="0.35">
      <c r="A10" s="155"/>
      <c r="B10" s="156" t="s">
        <v>17</v>
      </c>
      <c r="C10" s="156">
        <v>1</v>
      </c>
      <c r="D10" s="156" t="s">
        <v>388</v>
      </c>
      <c r="E10" s="156">
        <f>SUM(E11:E18)</f>
        <v>16</v>
      </c>
      <c r="F10" s="77" t="s">
        <v>3</v>
      </c>
      <c r="G10" s="77">
        <f>D4</f>
        <v>2018</v>
      </c>
      <c r="H10" s="21"/>
      <c r="I10" s="22"/>
      <c r="J10" s="24">
        <f>IF(N10=0,0,ROUND(M10/N10,2))</f>
        <v>0</v>
      </c>
      <c r="K10" s="325"/>
      <c r="M10" s="15">
        <f>SUM(M11:M18)</f>
        <v>0</v>
      </c>
      <c r="N10" s="16">
        <f>SUM(N11:N18)</f>
        <v>0</v>
      </c>
      <c r="O10" s="214"/>
      <c r="P10" s="214"/>
    </row>
    <row r="11" spans="1:28" s="71" customFormat="1" x14ac:dyDescent="0.3">
      <c r="A11" s="157">
        <v>1</v>
      </c>
      <c r="B11" s="75" t="s">
        <v>265</v>
      </c>
      <c r="C11" s="75" t="str">
        <f>IF(B11=0,"",LOOKUP($B11,'Course List'!$C$7:$C$1029,'Course List'!D$7:D$1029))</f>
        <v>  001</v>
      </c>
      <c r="D11" s="75" t="str">
        <f>IF(B11=0,"",LOOKUP($B11,'Course List'!$C$7:$C$1029,'Course List'!E$7:E$1029))</f>
        <v> Intro:Civil &amp; Environmentl Eng</v>
      </c>
      <c r="E11" s="75">
        <f>IF(B11=0,"",LOOKUP($B11,'Course List'!$C$7:$C$1029,'Course List'!F$7:F$1029))</f>
        <v>1</v>
      </c>
      <c r="F11" s="75" t="str">
        <f>IF(B11=0,"",LOOKUP($B11,'Course List'!$C$7:$C$1029,'Course List'!G$7:G$1029))</f>
        <v>F</v>
      </c>
      <c r="G11" s="75" t="str">
        <f>IF(B11=0,"",LOOKUP($B11,'Course List'!$C$7:$C$1029,'Course List'!H$7:H$1029))</f>
        <v>None</v>
      </c>
      <c r="H11" s="45"/>
      <c r="I11" s="72"/>
      <c r="J11" s="67" t="str">
        <f>IF(H11=0,"",LOOKUP(H11,'GPA Table'!$B$5:$B$16,'GPA Table'!$E$5:$E$16))</f>
        <v/>
      </c>
      <c r="K11" s="184"/>
      <c r="M11" s="6">
        <f>IF(E11=0,0,IF(H11=0,0,J11*E11))</f>
        <v>0</v>
      </c>
      <c r="N11" s="6">
        <f>IF(H11=0,0,E11)</f>
        <v>0</v>
      </c>
      <c r="O11" s="6"/>
      <c r="P11" s="6"/>
    </row>
    <row r="12" spans="1:28" s="71" customFormat="1" x14ac:dyDescent="0.3">
      <c r="A12" s="157">
        <f>A11+1</f>
        <v>2</v>
      </c>
      <c r="B12" s="158" t="s">
        <v>366</v>
      </c>
      <c r="C12" s="75">
        <f>IF(B12=0,"",LOOKUP($B12,'Course List'!$C$7:$C$1029,'Course List'!D$7:D$1029))</f>
        <v>11</v>
      </c>
      <c r="D12" s="75" t="str">
        <f>IF(B12=0,"",LOOKUP($B12,'Course List'!$C$7:$C$1029,'Course List'!E$7:E$1029))</f>
        <v>General Chemistry I</v>
      </c>
      <c r="E12" s="75">
        <f>IF(B12=0,"",LOOKUP($B12,'Course List'!$C$7:$C$1029,'Course List'!F$7:F$1029))</f>
        <v>4</v>
      </c>
      <c r="F12" s="75" t="str">
        <f>IF(B12=0,"",LOOKUP($B12,'Course List'!$C$7:$C$1029,'Course List'!G$7:G$1029))</f>
        <v>F &amp; S</v>
      </c>
      <c r="G12" s="75" t="str">
        <f>IF(B12=0,"",LOOKUP($B12,'Course List'!$C$7:$C$1029,'Course List'!H$7:H$1029))</f>
        <v>One year of high school algebra</v>
      </c>
      <c r="H12" s="45"/>
      <c r="I12" s="72"/>
      <c r="J12" s="68" t="str">
        <f>IF(H12=0,"",LOOKUP(H12,'GPA Table'!$B$5:$B$16,'GPA Table'!$E$5:$E$16))</f>
        <v/>
      </c>
      <c r="K12" s="185"/>
      <c r="M12" s="6">
        <f t="shared" ref="M12:M16" si="0">IF(E12=0,0,IF(H12=0,0,J12*E12))</f>
        <v>0</v>
      </c>
      <c r="N12" s="6">
        <f t="shared" ref="N12:N18" si="1">IF(H12=0,0,E12)</f>
        <v>0</v>
      </c>
      <c r="O12" s="6"/>
      <c r="P12" s="6"/>
    </row>
    <row r="13" spans="1:28" s="71" customFormat="1" x14ac:dyDescent="0.3">
      <c r="A13" s="157">
        <f t="shared" ref="A13:A16" si="2">A12+1</f>
        <v>3</v>
      </c>
      <c r="B13" s="75" t="s">
        <v>383</v>
      </c>
      <c r="C13" s="75" t="str">
        <f>IF(B13=0,"",LOOKUP($B13,'Course List'!$C$7:$C$1029,'Course List'!D$7:D$1029))</f>
        <v>---</v>
      </c>
      <c r="D13" s="75" t="str">
        <f>IF(B13=0,"",LOOKUP($B13,'Course List'!$C$7:$C$1029,'Course List'!E$7:E$1029))</f>
        <v>See the H/SS List</v>
      </c>
      <c r="E13" s="75">
        <f>IF(B13=0,"",LOOKUP($B13,'Course List'!$C$7:$C$1029,'Course List'!F$7:F$1029))</f>
        <v>3</v>
      </c>
      <c r="F13" s="75" t="str">
        <f>IF(B13=0,"",LOOKUP($B13,'Course List'!$C$7:$C$1029,'Course List'!G$7:G$1029))</f>
        <v>F &amp; S</v>
      </c>
      <c r="G13" s="75" t="str">
        <f>IF(B13=0,"",LOOKUP($B13,'Course List'!$C$7:$C$1029,'Course List'!H$7:H$1029))</f>
        <v xml:space="preserve"> ---</v>
      </c>
      <c r="H13" s="45"/>
      <c r="I13" s="72"/>
      <c r="J13" s="68" t="str">
        <f>IF(H13=0,"",LOOKUP(H13,'GPA Table'!$B$5:$B$16,'GPA Table'!$E$5:$E$16))</f>
        <v/>
      </c>
      <c r="K13" s="185"/>
      <c r="M13" s="6">
        <f t="shared" si="0"/>
        <v>0</v>
      </c>
      <c r="N13" s="6">
        <f t="shared" si="1"/>
        <v>0</v>
      </c>
      <c r="O13" s="6"/>
      <c r="P13" s="6"/>
    </row>
    <row r="14" spans="1:28" s="71" customFormat="1" ht="33.75" customHeight="1" x14ac:dyDescent="0.3">
      <c r="A14" s="157">
        <f t="shared" si="2"/>
        <v>4</v>
      </c>
      <c r="B14" s="75" t="s">
        <v>363</v>
      </c>
      <c r="C14" s="75">
        <f>IF(B14=0,"",LOOKUP($B14,'Course List'!$C$7:$C$1029,'Course List'!D$7:D$1029))</f>
        <v>31</v>
      </c>
      <c r="D14" s="75" t="str">
        <f>IF(B14=0,"",LOOKUP($B14,'Course List'!$C$7:$C$1029,'Course List'!E$7:E$1029))</f>
        <v>Single-Variable Calculus I </v>
      </c>
      <c r="E14" s="75">
        <f>IF(B14=0,"",LOOKUP($B14,'Course List'!$C$7:$C$1029,'Course List'!F$7:F$1029))</f>
        <v>3</v>
      </c>
      <c r="F14" s="75" t="str">
        <f>IF(B14=0,"",LOOKUP($B14,'Course List'!$C$7:$C$1029,'Course List'!G$7:G$1029))</f>
        <v>F &amp; S</v>
      </c>
      <c r="G14" s="75" t="str">
        <f>IF(B14=0,"",LOOKUP($B14,'Course List'!$C$7:$C$1029,'Course List'!H$7:H$1029))</f>
        <v>The placement examination or a score of 720 or above on the SAT II in mathematics</v>
      </c>
      <c r="H14" s="45"/>
      <c r="I14" s="72"/>
      <c r="J14" s="68" t="str">
        <f>IF(H14=0,"",LOOKUP(H14,'GPA Table'!$B$5:$B$16,'GPA Table'!$E$5:$E$16))</f>
        <v/>
      </c>
      <c r="K14" s="185"/>
      <c r="M14" s="6">
        <f t="shared" si="0"/>
        <v>0</v>
      </c>
      <c r="N14" s="6">
        <f t="shared" si="1"/>
        <v>0</v>
      </c>
      <c r="O14" s="6"/>
      <c r="P14" s="6"/>
    </row>
    <row r="15" spans="1:28" s="71" customFormat="1" x14ac:dyDescent="0.3">
      <c r="A15" s="157">
        <f t="shared" si="2"/>
        <v>5</v>
      </c>
      <c r="B15" s="75" t="s">
        <v>364</v>
      </c>
      <c r="C15" s="75" t="str">
        <f>IF(B15=0,"",LOOKUP($B15,'Course List'!$C$7:$C$1029,'Course List'!D$7:D$1029))</f>
        <v>  001</v>
      </c>
      <c r="D15" s="75" t="str">
        <f>IF(B15=0,"",LOOKUP($B15,'Course List'!$C$7:$C$1029,'Course List'!E$7:E$1029))</f>
        <v> Engineering Orientation</v>
      </c>
      <c r="E15" s="75">
        <f>IF(B15=0,"",LOOKUP($B15,'Course List'!$C$7:$C$1029,'Course List'!F$7:F$1029))</f>
        <v>1</v>
      </c>
      <c r="F15" s="75" t="str">
        <f>IF(B15=0,"",LOOKUP($B15,'Course List'!$C$7:$C$1029,'Course List'!G$7:G$1029))</f>
        <v>F</v>
      </c>
      <c r="G15" s="75" t="str">
        <f>IF(B15=0,"",LOOKUP($B15,'Course List'!$C$7:$C$1029,'Course List'!H$7:H$1029))</f>
        <v xml:space="preserve"> ---</v>
      </c>
      <c r="H15" s="45"/>
      <c r="I15" s="72"/>
      <c r="J15" s="68" t="str">
        <f>IF(H15=0,"",LOOKUP(H15,'GPA Table'!$B$5:$B$16,'GPA Table'!$E$5:$E$16))</f>
        <v/>
      </c>
      <c r="K15" s="185"/>
      <c r="M15" s="6">
        <f t="shared" si="0"/>
        <v>0</v>
      </c>
      <c r="N15" s="6">
        <f t="shared" si="1"/>
        <v>0</v>
      </c>
      <c r="O15" s="6"/>
      <c r="P15" s="6"/>
    </row>
    <row r="16" spans="1:28" s="71" customFormat="1" x14ac:dyDescent="0.3">
      <c r="A16" s="157">
        <f t="shared" si="2"/>
        <v>6</v>
      </c>
      <c r="B16" s="75" t="s">
        <v>264</v>
      </c>
      <c r="C16" s="75">
        <f>IF(B16=0,"",LOOKUP($B16,'Course List'!$C$7:$C$1029,'Course List'!D$7:D$1029))</f>
        <v>20</v>
      </c>
      <c r="D16" s="75" t="str">
        <f>IF(B16=0,"",LOOKUP($B16,'Course List'!$C$7:$C$1029,'Course List'!E$7:E$1029))</f>
        <v>University Writing </v>
      </c>
      <c r="E16" s="75">
        <f>IF(B16=0,"",LOOKUP($B16,'Course List'!$C$7:$C$1029,'Course List'!F$7:F$1029))</f>
        <v>4</v>
      </c>
      <c r="F16" s="75" t="str">
        <f>IF(B16=0,"",LOOKUP($B16,'Course List'!$C$7:$C$1029,'Course List'!G$7:G$1029))</f>
        <v>F &amp; S</v>
      </c>
      <c r="G16" s="75" t="str">
        <f>IF(B16=0,"",LOOKUP($B16,'Course List'!$C$7:$C$1029,'Course List'!H$7:H$1029))</f>
        <v xml:space="preserve"> ---</v>
      </c>
      <c r="H16" s="45"/>
      <c r="I16" s="72"/>
      <c r="J16" s="68" t="str">
        <f>IF(H16=0,"",LOOKUP(H16,'GPA Table'!$B$5:$B$16,'GPA Table'!$E$5:$E$16))</f>
        <v/>
      </c>
      <c r="K16" s="185"/>
      <c r="M16" s="6">
        <f t="shared" si="0"/>
        <v>0</v>
      </c>
      <c r="N16" s="6">
        <f t="shared" si="1"/>
        <v>0</v>
      </c>
      <c r="O16" s="6"/>
      <c r="P16" s="6"/>
    </row>
    <row r="17" spans="1:16" s="71" customFormat="1" x14ac:dyDescent="0.3">
      <c r="A17" s="157">
        <f>A16+1</f>
        <v>7</v>
      </c>
      <c r="B17" s="159"/>
      <c r="C17" s="45" t="str">
        <f>IF(B17=0,"",LOOKUP($B17,'Course List'!$C$7:$C$1029,'Course List'!D$7:D$1029))</f>
        <v/>
      </c>
      <c r="D17" s="45" t="str">
        <f>IF(B17=0,"",LOOKUP($B17,'Course List'!$C$7:$C$1029,'Course List'!E$7:E$1029))</f>
        <v/>
      </c>
      <c r="E17" s="45" t="str">
        <f>IF(B17=0,"",LOOKUP($B17,'Course List'!$C$7:$C$1029,'Course List'!F$7:F$1029))</f>
        <v/>
      </c>
      <c r="F17" s="45" t="str">
        <f>IF(B17=0,"",LOOKUP($B17,'Course List'!$C$7:$C$1029,'Course List'!G$7:G$1029))</f>
        <v/>
      </c>
      <c r="G17" s="45" t="str">
        <f>IF(B17=0,"",LOOKUP($B17,'Course List'!$C$7:$C$1029,'Course List'!H$7:H$1029))</f>
        <v/>
      </c>
      <c r="H17" s="45"/>
      <c r="I17" s="72"/>
      <c r="J17" s="68" t="str">
        <f>IF(H17=0,"",LOOKUP(H17,'GPA Table'!$B$5:$B$16,'GPA Table'!$E$5:$E$16))</f>
        <v/>
      </c>
      <c r="K17" s="185"/>
      <c r="M17" s="6">
        <f>IF(E17=0,0,IF(H17=0,0,J17*E17))</f>
        <v>0</v>
      </c>
      <c r="N17" s="6">
        <f t="shared" si="1"/>
        <v>0</v>
      </c>
      <c r="O17" s="6"/>
      <c r="P17" s="6"/>
    </row>
    <row r="18" spans="1:16" s="71" customFormat="1" ht="16.2" thickBot="1" x14ac:dyDescent="0.35">
      <c r="A18" s="160">
        <f>A17+1</f>
        <v>8</v>
      </c>
      <c r="B18" s="46"/>
      <c r="C18" s="45" t="str">
        <f>IF(B18=0,"",LOOKUP($B18,'Course List'!$C$7:$C$1029,'Course List'!D$7:D$1029))</f>
        <v/>
      </c>
      <c r="D18" s="45" t="str">
        <f>IF(B18=0,"",LOOKUP($B18,'Course List'!$C$7:$C$1029,'Course List'!E$7:E$1029))</f>
        <v/>
      </c>
      <c r="E18" s="45" t="str">
        <f>IF(B18=0,"",LOOKUP($B18,'Course List'!$C$7:$C$1029,'Course List'!F$7:F$1029))</f>
        <v/>
      </c>
      <c r="F18" s="45" t="str">
        <f>IF(B18=0,"",LOOKUP($B18,'Course List'!$C$7:$C$1029,'Course List'!G$7:G$1029))</f>
        <v/>
      </c>
      <c r="G18" s="45" t="str">
        <f>IF(B18=0,"",LOOKUP($B18,'Course List'!$C$7:$C$1029,'Course List'!H$7:H$1029))</f>
        <v/>
      </c>
      <c r="H18" s="45"/>
      <c r="I18" s="72"/>
      <c r="J18" s="68" t="str">
        <f>IF(H18=0,"",LOOKUP(H18,'GPA Table'!$B$5:$B$16,'GPA Table'!$E$5:$E$16))</f>
        <v/>
      </c>
      <c r="K18" s="185"/>
      <c r="M18" s="6">
        <f t="shared" ref="M18" si="3">IF(E18=0,0,IF(H18=0,0,J18*E18))</f>
        <v>0</v>
      </c>
      <c r="N18" s="6">
        <f t="shared" si="1"/>
        <v>0</v>
      </c>
      <c r="O18" s="6"/>
      <c r="P18" s="6"/>
    </row>
    <row r="19" spans="1:16" s="71" customFormat="1" ht="16.2" thickBot="1" x14ac:dyDescent="0.35">
      <c r="A19" s="155"/>
      <c r="B19" s="156" t="str">
        <f>B10</f>
        <v>Semester</v>
      </c>
      <c r="C19" s="156">
        <f>C10+1</f>
        <v>2</v>
      </c>
      <c r="D19" s="156" t="str">
        <f>D10</f>
        <v>Total Credit Hours</v>
      </c>
      <c r="E19" s="156">
        <f>SUM(E20:E27)</f>
        <v>16</v>
      </c>
      <c r="F19" s="77" t="s">
        <v>4</v>
      </c>
      <c r="G19" s="77">
        <f>G10+1</f>
        <v>2019</v>
      </c>
      <c r="H19" s="21"/>
      <c r="I19" s="22"/>
      <c r="J19" s="24">
        <f>IF(N19=0,0,ROUND(M19/N19,2))</f>
        <v>0</v>
      </c>
      <c r="K19" s="186"/>
      <c r="M19" s="15">
        <f>SUM(M20:M27)</f>
        <v>0</v>
      </c>
      <c r="N19" s="16">
        <f t="shared" ref="N19" si="4">SUM(N20:N27)</f>
        <v>0</v>
      </c>
      <c r="O19" s="214"/>
      <c r="P19" s="214"/>
    </row>
    <row r="20" spans="1:16" s="71" customFormat="1" x14ac:dyDescent="0.3">
      <c r="A20" s="157">
        <v>1</v>
      </c>
      <c r="B20" s="75" t="s">
        <v>558</v>
      </c>
      <c r="C20" s="75" t="str">
        <f>IF(B20=0,"",LOOKUP($B20,'Course List'!$C$7:$C$1029,'Course List'!D$7:D$1029))</f>
        <v>---</v>
      </c>
      <c r="D20" s="75" t="str">
        <f>IF(B20=0,"",LOOKUP($B20,'Course List'!$C$7:$C$1029,'Course List'!E$7:E$1029))</f>
        <v>Introduction to C Programming</v>
      </c>
      <c r="E20" s="75">
        <f>IF(B20=0,"",LOOKUP($B20,'Course List'!$C$7:$C$1029,'Course List'!F$7:F$1029))</f>
        <v>3</v>
      </c>
      <c r="F20" s="75" t="str">
        <f>IF(B20=0,"",LOOKUP($B20,'Course List'!$C$7:$C$1029,'Course List'!G$7:G$1029))</f>
        <v>S</v>
      </c>
      <c r="G20" s="75" t="str">
        <f>IF(B20=0,"",LOOKUP($B20,'Course List'!$C$7:$C$1029,'Course List'!H$7:H$1029))</f>
        <v>Prerequisite: Math 1220 (20) or Math 1231 (31)</v>
      </c>
      <c r="H20" s="45"/>
      <c r="I20" s="72"/>
      <c r="J20" s="67" t="str">
        <f>IF(H20=0,"",LOOKUP(H20,'GPA Table'!$B$5:$B$16,'GPA Table'!$E$5:$E$16))</f>
        <v/>
      </c>
      <c r="K20" s="184"/>
      <c r="M20" s="6">
        <f t="shared" ref="M20:M27" si="5">IF(E20=0,0,IF(H20=0,0,J20*E20))</f>
        <v>0</v>
      </c>
      <c r="N20" s="6">
        <f t="shared" ref="N20:N27" si="6">IF(H20=0,0,E20)</f>
        <v>0</v>
      </c>
      <c r="O20" s="6"/>
      <c r="P20" s="6"/>
    </row>
    <row r="21" spans="1:16" s="71" customFormat="1" x14ac:dyDescent="0.3">
      <c r="A21" s="157">
        <f>A20+1</f>
        <v>2</v>
      </c>
      <c r="B21" s="158" t="s">
        <v>385</v>
      </c>
      <c r="C21" s="75" t="str">
        <f>IF(B21=0,"",LOOKUP($B21,'Course List'!$C$7:$C$1029,'Course List'!D$7:D$1029))</f>
        <v>---</v>
      </c>
      <c r="D21" s="75" t="str">
        <f>IF(B21=0,"",LOOKUP($B21,'Course List'!$C$7:$C$1029,'Course List'!E$7:E$1029))</f>
        <v>See the H/SS List</v>
      </c>
      <c r="E21" s="75">
        <f>IF(B21=0,"",LOOKUP($B21,'Course List'!$C$7:$C$1029,'Course List'!F$7:F$1029))</f>
        <v>3</v>
      </c>
      <c r="F21" s="75" t="str">
        <f>IF(B21=0,"",LOOKUP($B21,'Course List'!$C$7:$C$1029,'Course List'!G$7:G$1029))</f>
        <v>F &amp; S</v>
      </c>
      <c r="G21" s="75" t="str">
        <f>IF(B21=0,"",LOOKUP($B21,'Course List'!$C$7:$C$1029,'Course List'!H$7:H$1029))</f>
        <v xml:space="preserve"> ---</v>
      </c>
      <c r="H21" s="45"/>
      <c r="I21" s="72"/>
      <c r="J21" s="68" t="str">
        <f>IF(H21=0,"",LOOKUP(H21,'GPA Table'!$B$5:$B$16,'GPA Table'!$E$5:$E$16))</f>
        <v/>
      </c>
      <c r="K21" s="185"/>
      <c r="M21" s="6">
        <f t="shared" si="5"/>
        <v>0</v>
      </c>
      <c r="N21" s="6">
        <f t="shared" si="6"/>
        <v>0</v>
      </c>
      <c r="O21" s="6"/>
      <c r="P21" s="6"/>
    </row>
    <row r="22" spans="1:16" s="71" customFormat="1" x14ac:dyDescent="0.3">
      <c r="A22" s="157">
        <f t="shared" ref="A22:A26" si="7">A21+1</f>
        <v>3</v>
      </c>
      <c r="B22" s="75" t="s">
        <v>256</v>
      </c>
      <c r="C22" s="75">
        <f>IF(B22=0,"",LOOKUP($B22,'Course List'!$C$7:$C$1029,'Course List'!D$7:D$1029))</f>
        <v>4</v>
      </c>
      <c r="D22" s="75" t="str">
        <f>IF(B22=0,"",LOOKUP($B22,'Course List'!$C$7:$C$1029,'Course List'!E$7:E$1029))</f>
        <v>Engineering Drawing and Computer Graphics</v>
      </c>
      <c r="E22" s="75">
        <f>IF(B22=0,"",LOOKUP($B22,'Course List'!$C$7:$C$1029,'Course List'!F$7:F$1029))</f>
        <v>3</v>
      </c>
      <c r="F22" s="75" t="str">
        <f>IF(B22=0,"",LOOKUP($B22,'Course List'!$C$7:$C$1029,'Course List'!G$7:G$1029))</f>
        <v>F &amp; S</v>
      </c>
      <c r="G22" s="75" t="str">
        <f>IF(B22=0,"",LOOKUP($B22,'Course List'!$C$7:$C$1029,'Course List'!H$7:H$1029))</f>
        <v xml:space="preserve"> ---</v>
      </c>
      <c r="H22" s="45"/>
      <c r="I22" s="72"/>
      <c r="J22" s="68" t="str">
        <f>IF(H22=0,"",LOOKUP(H22,'GPA Table'!$B$5:$B$16,'GPA Table'!$E$5:$E$16))</f>
        <v/>
      </c>
      <c r="K22" s="185"/>
      <c r="M22" s="6">
        <f t="shared" si="5"/>
        <v>0</v>
      </c>
      <c r="N22" s="6">
        <f t="shared" si="6"/>
        <v>0</v>
      </c>
      <c r="O22" s="6"/>
      <c r="P22" s="6"/>
    </row>
    <row r="23" spans="1:16" s="71" customFormat="1" ht="15.6" customHeight="1" x14ac:dyDescent="0.3">
      <c r="A23" s="157">
        <f t="shared" si="7"/>
        <v>4</v>
      </c>
      <c r="B23" s="75" t="s">
        <v>386</v>
      </c>
      <c r="C23" s="75">
        <f>IF(B23=0,"",LOOKUP($B23,'Course List'!$C$7:$C$1029,'Course List'!D$7:D$1029))</f>
        <v>32</v>
      </c>
      <c r="D23" s="75" t="str">
        <f>IF(B23=0,"",LOOKUP($B23,'Course List'!$C$7:$C$1029,'Course List'!E$7:E$1029))</f>
        <v>Single-Variable Calculus II</v>
      </c>
      <c r="E23" s="75">
        <f>IF(B23=0,"",LOOKUP($B23,'Course List'!$C$7:$C$1029,'Course List'!F$7:F$1029))</f>
        <v>3</v>
      </c>
      <c r="F23" s="75" t="str">
        <f>IF(B23=0,"",LOOKUP($B23,'Course List'!$C$7:$C$1029,'Course List'!G$7:G$1029))</f>
        <v>F &amp; S</v>
      </c>
      <c r="G23" s="75" t="str">
        <f>IF(B23=0,"",LOOKUP($B23,'Course List'!$C$7:$C$1029,'Course List'!H$7:H$1029))</f>
        <v>Prerequisite: Math 1221 (21) or 1231 (31)</v>
      </c>
      <c r="H23" s="45"/>
      <c r="I23" s="72"/>
      <c r="J23" s="68" t="str">
        <f>IF(H23=0,"",LOOKUP(H23,'GPA Table'!$B$5:$B$16,'GPA Table'!$E$5:$E$16))</f>
        <v/>
      </c>
      <c r="K23" s="185"/>
      <c r="M23" s="6">
        <f t="shared" si="5"/>
        <v>0</v>
      </c>
      <c r="N23" s="6">
        <f t="shared" si="6"/>
        <v>0</v>
      </c>
      <c r="O23" s="6"/>
      <c r="P23" s="6"/>
    </row>
    <row r="24" spans="1:16" s="71" customFormat="1" x14ac:dyDescent="0.3">
      <c r="A24" s="157">
        <f t="shared" si="7"/>
        <v>5</v>
      </c>
      <c r="B24" s="75" t="s">
        <v>387</v>
      </c>
      <c r="C24" s="75">
        <f>IF(B24=0,"",LOOKUP($B24,'Course List'!$C$7:$C$1029,'Course List'!D$7:D$1029))</f>
        <v>21</v>
      </c>
      <c r="D24" s="75" t="str">
        <f>IF(B24=0,"",LOOKUP($B24,'Course List'!$C$7:$C$1029,'Course List'!E$7:E$1029))</f>
        <v>University Physics I</v>
      </c>
      <c r="E24" s="75">
        <f>IF(B24=0,"",LOOKUP($B24,'Course List'!$C$7:$C$1029,'Course List'!F$7:F$1029))</f>
        <v>4</v>
      </c>
      <c r="F24" s="75" t="str">
        <f>IF(B24=0,"",LOOKUP($B24,'Course List'!$C$7:$C$1029,'Course List'!G$7:G$1029))</f>
        <v>F &amp; S</v>
      </c>
      <c r="G24" s="75" t="str">
        <f>IF(B24=0,"",LOOKUP($B24,'Course List'!$C$7:$C$1029,'Course List'!H$7:H$1029))</f>
        <v>Prerequisite: Math 1231 (31), co-requisite Math 1232 (32)</v>
      </c>
      <c r="H24" s="45"/>
      <c r="I24" s="72"/>
      <c r="J24" s="68" t="str">
        <f>IF(H24=0,"",LOOKUP(H24,'GPA Table'!$B$5:$B$16,'GPA Table'!$E$5:$E$16))</f>
        <v/>
      </c>
      <c r="K24" s="185"/>
      <c r="M24" s="6">
        <f t="shared" si="5"/>
        <v>0</v>
      </c>
      <c r="N24" s="6">
        <f t="shared" si="6"/>
        <v>0</v>
      </c>
      <c r="O24" s="6"/>
      <c r="P24" s="6"/>
    </row>
    <row r="25" spans="1:16" s="71" customFormat="1" x14ac:dyDescent="0.3">
      <c r="A25" s="157">
        <f t="shared" si="7"/>
        <v>6</v>
      </c>
      <c r="B25" s="45"/>
      <c r="C25" s="45" t="str">
        <f>IF(B25=0,"",LOOKUP($B25,'Course List'!$C$7:$C$1029,'Course List'!D$7:D$1029))</f>
        <v/>
      </c>
      <c r="D25" s="45" t="str">
        <f>IF(B25=0,"",LOOKUP($B25,'Course List'!$C$7:$C$1029,'Course List'!E$7:E$1029))</f>
        <v/>
      </c>
      <c r="E25" s="45" t="str">
        <f>IF(B25=0,"",LOOKUP($B25,'Course List'!$C$7:$C$1029,'Course List'!F$7:F$1029))</f>
        <v/>
      </c>
      <c r="F25" s="45" t="str">
        <f>IF(B25=0,"",LOOKUP($B25,'Course List'!$C$7:$C$1029,'Course List'!G$7:G$1029))</f>
        <v/>
      </c>
      <c r="G25" s="45" t="str">
        <f>IF(B25=0,"",LOOKUP($B25,'Course List'!$C$7:$C$1029,'Course List'!H$7:H$1029))</f>
        <v/>
      </c>
      <c r="H25" s="45"/>
      <c r="I25" s="72"/>
      <c r="J25" s="68" t="str">
        <f>IF(H25=0,"",LOOKUP(H25,'GPA Table'!$B$5:$B$16,'GPA Table'!$E$5:$E$16))</f>
        <v/>
      </c>
      <c r="K25" s="185"/>
      <c r="M25" s="6">
        <f t="shared" si="5"/>
        <v>0</v>
      </c>
      <c r="N25" s="6">
        <f t="shared" si="6"/>
        <v>0</v>
      </c>
      <c r="O25" s="6"/>
      <c r="P25" s="6"/>
    </row>
    <row r="26" spans="1:16" s="71" customFormat="1" x14ac:dyDescent="0.3">
      <c r="A26" s="157">
        <f t="shared" si="7"/>
        <v>7</v>
      </c>
      <c r="B26" s="159"/>
      <c r="C26" s="45" t="str">
        <f>IF(B26=0,"",LOOKUP($B26,'Course List'!$C$7:$C$1029,'Course List'!D$7:D$1029))</f>
        <v/>
      </c>
      <c r="D26" s="45" t="str">
        <f>IF(B26=0,"",LOOKUP($B26,'Course List'!$C$7:$C$1029,'Course List'!E$7:E$1029))</f>
        <v/>
      </c>
      <c r="E26" s="45" t="str">
        <f>IF(B26=0,"",LOOKUP($B26,'Course List'!$C$7:$C$1029,'Course List'!F$7:F$1029))</f>
        <v/>
      </c>
      <c r="F26" s="45" t="str">
        <f>IF(B26=0,"",LOOKUP($B26,'Course List'!$C$7:$C$1029,'Course List'!G$7:G$1029))</f>
        <v/>
      </c>
      <c r="G26" s="45" t="str">
        <f>IF(B26=0,"",LOOKUP($B26,'Course List'!$C$7:$C$1029,'Course List'!H$7:H$1029))</f>
        <v/>
      </c>
      <c r="H26" s="45"/>
      <c r="I26" s="72"/>
      <c r="J26" s="68" t="str">
        <f>IF(H26=0,"",LOOKUP(H26,'GPA Table'!$B$5:$B$16,'GPA Table'!$E$5:$E$16))</f>
        <v/>
      </c>
      <c r="K26" s="185"/>
      <c r="M26" s="6">
        <f t="shared" si="5"/>
        <v>0</v>
      </c>
      <c r="N26" s="6">
        <f t="shared" si="6"/>
        <v>0</v>
      </c>
      <c r="O26" s="6"/>
      <c r="P26" s="6"/>
    </row>
    <row r="27" spans="1:16" s="71" customFormat="1" ht="16.2" thickBot="1" x14ac:dyDescent="0.35">
      <c r="A27" s="160">
        <f>A26+1</f>
        <v>8</v>
      </c>
      <c r="B27" s="46"/>
      <c r="C27" s="45" t="str">
        <f>IF(B27=0,"",LOOKUP($B27,'Course List'!$C$7:$C$1029,'Course List'!D$7:D$1029))</f>
        <v/>
      </c>
      <c r="D27" s="45" t="str">
        <f>IF(B27=0,"",LOOKUP($B27,'Course List'!$C$7:$C$1029,'Course List'!E$7:E$1029))</f>
        <v/>
      </c>
      <c r="E27" s="45" t="str">
        <f>IF(B27=0,"",LOOKUP($B27,'Course List'!$C$7:$C$1029,'Course List'!F$7:F$1029))</f>
        <v/>
      </c>
      <c r="F27" s="45" t="str">
        <f>IF(B27=0,"",LOOKUP($B27,'Course List'!$C$7:$C$1029,'Course List'!G$7:G$1029))</f>
        <v/>
      </c>
      <c r="G27" s="45" t="str">
        <f>IF(B27=0,"",LOOKUP($B27,'Course List'!$C$7:$C$1029,'Course List'!H$7:H$1029))</f>
        <v/>
      </c>
      <c r="H27" s="45"/>
      <c r="I27" s="72"/>
      <c r="J27" s="68" t="str">
        <f>IF(H27=0,"",LOOKUP(H27,'GPA Table'!$B$5:$B$16,'GPA Table'!$E$5:$E$16))</f>
        <v/>
      </c>
      <c r="K27" s="185"/>
      <c r="M27" s="6">
        <f t="shared" si="5"/>
        <v>0</v>
      </c>
      <c r="N27" s="6">
        <f t="shared" si="6"/>
        <v>0</v>
      </c>
      <c r="O27" s="6"/>
      <c r="P27" s="6"/>
    </row>
    <row r="28" spans="1:16" s="71" customFormat="1" ht="16.2" thickBot="1" x14ac:dyDescent="0.35">
      <c r="A28" s="155"/>
      <c r="B28" s="156" t="str">
        <f>B19</f>
        <v>Semester</v>
      </c>
      <c r="C28" s="156">
        <f>C19+1</f>
        <v>3</v>
      </c>
      <c r="D28" s="156" t="str">
        <f>D19</f>
        <v>Total Credit Hours</v>
      </c>
      <c r="E28" s="156">
        <f>SUM(E29:E36)</f>
        <v>16</v>
      </c>
      <c r="F28" s="77" t="str">
        <f>F10</f>
        <v>FALL</v>
      </c>
      <c r="G28" s="77">
        <f>G19</f>
        <v>2019</v>
      </c>
      <c r="H28" s="21"/>
      <c r="I28" s="22"/>
      <c r="J28" s="24">
        <f>IF(N28=0,0,ROUND(M28/N28,2))</f>
        <v>0</v>
      </c>
      <c r="K28" s="186"/>
      <c r="M28" s="15">
        <f>SUM(M29:M36)</f>
        <v>0</v>
      </c>
      <c r="N28" s="16">
        <f t="shared" ref="N28" si="8">SUM(N29:N36)</f>
        <v>0</v>
      </c>
      <c r="O28" s="214"/>
      <c r="P28" s="214"/>
    </row>
    <row r="29" spans="1:16" s="71" customFormat="1" x14ac:dyDescent="0.3">
      <c r="A29" s="157">
        <v>1</v>
      </c>
      <c r="B29" s="75" t="s">
        <v>470</v>
      </c>
      <c r="C29" s="75" t="str">
        <f>IF(B29=0,"",LOOKUP($B29,'Course List'!$C$7:$C$1029,'Course List'!D$7:D$1029))</f>
        <v>  057</v>
      </c>
      <c r="D29" s="75" t="str">
        <f>IF(B29=0,"",LOOKUP($B29,'Course List'!$C$7:$C$1029,'Course List'!E$7:E$1029))</f>
        <v> Analytical Mechanics I (w 2-hr recitation)</v>
      </c>
      <c r="E29" s="75">
        <f>IF(B29=0,"",LOOKUP($B29,'Course List'!$C$7:$C$1029,'Course List'!F$7:F$1029))</f>
        <v>3</v>
      </c>
      <c r="F29" s="75" t="str">
        <f>IF(B29=0,"",LOOKUP($B29,'Course List'!$C$7:$C$1029,'Course List'!G$7:G$1029))</f>
        <v>F &amp; S</v>
      </c>
      <c r="G29" s="75" t="str">
        <f>IF(B29=0,"",LOOKUP($B29,'Course List'!$C$7:$C$1029,'Course List'!H$7:H$1029))</f>
        <v>Prerequisite: Phys 1021 (21)</v>
      </c>
      <c r="H29" s="45"/>
      <c r="I29" s="72"/>
      <c r="J29" s="67" t="str">
        <f>IF(H29=0,"",LOOKUP(H29,'GPA Table'!$B$5:$B$16,'GPA Table'!$E$5:$E$16))</f>
        <v/>
      </c>
      <c r="K29" s="184"/>
      <c r="M29" s="6">
        <f t="shared" ref="M29:M36" si="9">IF(E29=0,0,IF(H29=0,0,J29*E29))</f>
        <v>0</v>
      </c>
      <c r="N29" s="6">
        <f t="shared" ref="N29:N36" si="10">IF(H29=0,0,E29)</f>
        <v>0</v>
      </c>
      <c r="O29" s="6"/>
      <c r="P29" s="6"/>
    </row>
    <row r="30" spans="1:16" s="71" customFormat="1" x14ac:dyDescent="0.3">
      <c r="A30" s="157">
        <f>A29+1</f>
        <v>2</v>
      </c>
      <c r="B30" s="158" t="s">
        <v>390</v>
      </c>
      <c r="C30" s="75" t="str">
        <f>IF(B30=0,"",LOOKUP($B30,'Course List'!$C$7:$C$1029,'Course List'!D$7:D$1029))</f>
        <v>  113</v>
      </c>
      <c r="D30" s="75" t="str">
        <f>IF(B30=0,"",LOOKUP($B30,'Course List'!$C$7:$C$1029,'Course List'!E$7:E$1029))</f>
        <v> Engineering Analysis I</v>
      </c>
      <c r="E30" s="75">
        <f>IF(B30=0,"",LOOKUP($B30,'Course List'!$C$7:$C$1029,'Course List'!F$7:F$1029))</f>
        <v>3</v>
      </c>
      <c r="F30" s="75" t="str">
        <f>IF(B30=0,"",LOOKUP($B30,'Course List'!$C$7:$C$1029,'Course List'!G$7:G$1029))</f>
        <v>F &amp; S</v>
      </c>
      <c r="G30" s="75" t="str">
        <f>IF(B30=0,"",LOOKUP($B30,'Course List'!$C$7:$C$1029,'Course List'!H$7:H$1029))</f>
        <v xml:space="preserve"> Prerequisite or Corequisite: Math 2233</v>
      </c>
      <c r="H30" s="45"/>
      <c r="I30" s="72"/>
      <c r="J30" s="68" t="str">
        <f>IF(H30=0,"",LOOKUP(H30,'GPA Table'!$B$5:$B$16,'GPA Table'!$E$5:$E$16))</f>
        <v/>
      </c>
      <c r="K30" s="185"/>
      <c r="M30" s="6">
        <f t="shared" si="9"/>
        <v>0</v>
      </c>
      <c r="N30" s="6">
        <f t="shared" si="10"/>
        <v>0</v>
      </c>
      <c r="O30" s="6"/>
      <c r="P30" s="6"/>
    </row>
    <row r="31" spans="1:16" s="71" customFormat="1" x14ac:dyDescent="0.3">
      <c r="A31" s="157">
        <f t="shared" ref="A31:A35" si="11">A30+1</f>
        <v>3</v>
      </c>
      <c r="B31" s="75" t="s">
        <v>7</v>
      </c>
      <c r="C31" s="75" t="str">
        <f>IF(B31=0,"",LOOKUP($B31,'Course List'!$C$7:$C$1029,'Course List'!D$7:D$1029))</f>
        <v>---</v>
      </c>
      <c r="D31" s="75" t="str">
        <f>IF(B31=0,"",LOOKUP($B31,'Course List'!$C$7:$C$1029,'Course List'!E$7:E$1029))</f>
        <v>See the H/SS List</v>
      </c>
      <c r="E31" s="75">
        <f>IF(B31=0,"",LOOKUP($B31,'Course List'!$C$7:$C$1029,'Course List'!F$7:F$1029))</f>
        <v>3</v>
      </c>
      <c r="F31" s="75" t="str">
        <f>IF(B31=0,"",LOOKUP($B31,'Course List'!$C$7:$C$1029,'Course List'!G$7:G$1029))</f>
        <v>F &amp; S</v>
      </c>
      <c r="G31" s="75" t="str">
        <f>IF(B31=0,"",LOOKUP($B31,'Course List'!$C$7:$C$1029,'Course List'!H$7:H$1029))</f>
        <v xml:space="preserve"> ---</v>
      </c>
      <c r="H31" s="45"/>
      <c r="I31" s="72"/>
      <c r="J31" s="68" t="str">
        <f>IF(H31=0,"",LOOKUP(H31,'GPA Table'!$B$5:$B$16,'GPA Table'!$E$5:$E$16))</f>
        <v/>
      </c>
      <c r="K31" s="185"/>
      <c r="M31" s="6">
        <f t="shared" si="9"/>
        <v>0</v>
      </c>
      <c r="N31" s="6">
        <f t="shared" si="10"/>
        <v>0</v>
      </c>
      <c r="O31" s="6"/>
      <c r="P31" s="6"/>
    </row>
    <row r="32" spans="1:16" s="71" customFormat="1" ht="15.6" customHeight="1" x14ac:dyDescent="0.3">
      <c r="A32" s="157">
        <f t="shared" si="11"/>
        <v>4</v>
      </c>
      <c r="B32" s="75" t="s">
        <v>67</v>
      </c>
      <c r="C32" s="75">
        <f>IF(B32=0,"",LOOKUP($B32,'Course List'!$C$7:$C$1029,'Course List'!D$7:D$1029))</f>
        <v>33</v>
      </c>
      <c r="D32" s="75" t="str">
        <f>IF(B32=0,"",LOOKUP($B32,'Course List'!$C$7:$C$1029,'Course List'!E$7:E$1029))</f>
        <v>Multivariable Calculus</v>
      </c>
      <c r="E32" s="75">
        <f>IF(B32=0,"",LOOKUP($B32,'Course List'!$C$7:$C$1029,'Course List'!F$7:F$1029))</f>
        <v>3</v>
      </c>
      <c r="F32" s="75" t="str">
        <f>IF(B32=0,"",LOOKUP($B32,'Course List'!$C$7:$C$1029,'Course List'!G$7:G$1029))</f>
        <v>F &amp; S</v>
      </c>
      <c r="G32" s="75" t="str">
        <f>IF(B32=0,"",LOOKUP($B32,'Course List'!$C$7:$C$1029,'Course List'!H$7:H$1029))</f>
        <v>Prerequisite: Math 1232 (32)</v>
      </c>
      <c r="H32" s="45"/>
      <c r="I32" s="72"/>
      <c r="J32" s="68" t="str">
        <f>IF(H32=0,"",LOOKUP(H32,'GPA Table'!$B$5:$B$16,'GPA Table'!$E$5:$E$16))</f>
        <v/>
      </c>
      <c r="K32" s="185"/>
      <c r="M32" s="6">
        <f t="shared" si="9"/>
        <v>0</v>
      </c>
      <c r="N32" s="6">
        <f t="shared" si="10"/>
        <v>0</v>
      </c>
      <c r="O32" s="6"/>
      <c r="P32" s="6"/>
    </row>
    <row r="33" spans="1:16" s="71" customFormat="1" x14ac:dyDescent="0.3">
      <c r="A33" s="157">
        <f t="shared" si="11"/>
        <v>5</v>
      </c>
      <c r="B33" s="75" t="s">
        <v>391</v>
      </c>
      <c r="C33" s="75">
        <f>IF(B33=0,"",LOOKUP($B33,'Course List'!$C$7:$C$1029,'Course List'!D$7:D$1029))</f>
        <v>22</v>
      </c>
      <c r="D33" s="75" t="str">
        <f>IF(B33=0,"",LOOKUP($B33,'Course List'!$C$7:$C$1029,'Course List'!E$7:E$1029))</f>
        <v>University Physics II</v>
      </c>
      <c r="E33" s="75">
        <f>IF(B33=0,"",LOOKUP($B33,'Course List'!$C$7:$C$1029,'Course List'!F$7:F$1029))</f>
        <v>4</v>
      </c>
      <c r="F33" s="75" t="str">
        <f>IF(B33=0,"",LOOKUP($B33,'Course List'!$C$7:$C$1029,'Course List'!G$7:G$1029))</f>
        <v>F &amp; S</v>
      </c>
      <c r="G33" s="75" t="str">
        <f>IF(B33=0,"",LOOKUP($B33,'Course List'!$C$7:$C$1029,'Course List'!H$7:H$1029))</f>
        <v>Prerequisite: PHYS 1021 (21) or PHYS 1025; and MATH 1232</v>
      </c>
      <c r="H33" s="45"/>
      <c r="I33" s="72"/>
      <c r="J33" s="68" t="str">
        <f>IF(H33=0,"",LOOKUP(H33,'GPA Table'!$B$5:$B$16,'GPA Table'!$E$5:$E$16))</f>
        <v/>
      </c>
      <c r="K33" s="185"/>
      <c r="M33" s="6">
        <f t="shared" si="9"/>
        <v>0</v>
      </c>
      <c r="N33" s="6">
        <f t="shared" si="10"/>
        <v>0</v>
      </c>
      <c r="O33" s="6"/>
      <c r="P33" s="6"/>
    </row>
    <row r="34" spans="1:16" s="71" customFormat="1" x14ac:dyDescent="0.3">
      <c r="A34" s="157">
        <f t="shared" si="11"/>
        <v>6</v>
      </c>
      <c r="B34" s="45"/>
      <c r="C34" s="45" t="str">
        <f>IF(B34=0,"",LOOKUP($B34,'Course List'!$C$7:$C$1029,'Course List'!D$7:D$1029))</f>
        <v/>
      </c>
      <c r="D34" s="45" t="str">
        <f>IF(B34=0,"",LOOKUP($B34,'Course List'!$C$7:$C$1029,'Course List'!E$7:E$1029))</f>
        <v/>
      </c>
      <c r="E34" s="45" t="str">
        <f>IF(B34=0,"",LOOKUP($B34,'Course List'!$C$7:$C$1029,'Course List'!F$7:F$1029))</f>
        <v/>
      </c>
      <c r="F34" s="45" t="str">
        <f>IF(B34=0,"",LOOKUP($B34,'Course List'!$C$7:$C$1029,'Course List'!G$7:G$1029))</f>
        <v/>
      </c>
      <c r="G34" s="45" t="str">
        <f>IF(B34=0,"",LOOKUP($B34,'Course List'!$C$7:$C$1029,'Course List'!H$7:H$1029))</f>
        <v/>
      </c>
      <c r="H34" s="45"/>
      <c r="I34" s="72"/>
      <c r="J34" s="68" t="str">
        <f>IF(H34=0,"",LOOKUP(H34,'GPA Table'!$B$5:$B$16,'GPA Table'!$E$5:$E$16))</f>
        <v/>
      </c>
      <c r="K34" s="185"/>
      <c r="M34" s="6">
        <f t="shared" si="9"/>
        <v>0</v>
      </c>
      <c r="N34" s="6">
        <f t="shared" si="10"/>
        <v>0</v>
      </c>
      <c r="O34" s="6"/>
      <c r="P34" s="6"/>
    </row>
    <row r="35" spans="1:16" s="71" customFormat="1" x14ac:dyDescent="0.3">
      <c r="A35" s="157">
        <f t="shared" si="11"/>
        <v>7</v>
      </c>
      <c r="B35" s="159"/>
      <c r="C35" s="45" t="str">
        <f>IF(B35=0,"",LOOKUP($B35,'Course List'!$C$7:$C$1029,'Course List'!D$7:D$1029))</f>
        <v/>
      </c>
      <c r="D35" s="45" t="str">
        <f>IF(B35=0,"",LOOKUP($B35,'Course List'!$C$7:$C$1029,'Course List'!E$7:E$1029))</f>
        <v/>
      </c>
      <c r="E35" s="45" t="str">
        <f>IF(B35=0,"",LOOKUP($B35,'Course List'!$C$7:$C$1029,'Course List'!F$7:F$1029))</f>
        <v/>
      </c>
      <c r="F35" s="45" t="str">
        <f>IF(B35=0,"",LOOKUP($B35,'Course List'!$C$7:$C$1029,'Course List'!G$7:G$1029))</f>
        <v/>
      </c>
      <c r="G35" s="45" t="str">
        <f>IF(B35=0,"",LOOKUP($B35,'Course List'!$C$7:$C$1029,'Course List'!H$7:H$1029))</f>
        <v/>
      </c>
      <c r="H35" s="45"/>
      <c r="I35" s="72"/>
      <c r="J35" s="68" t="str">
        <f>IF(H35=0,"",LOOKUP(H35,'GPA Table'!$B$5:$B$16,'GPA Table'!$E$5:$E$16))</f>
        <v/>
      </c>
      <c r="K35" s="185"/>
      <c r="M35" s="6">
        <f t="shared" si="9"/>
        <v>0</v>
      </c>
      <c r="N35" s="6">
        <f t="shared" si="10"/>
        <v>0</v>
      </c>
      <c r="O35" s="6"/>
      <c r="P35" s="6"/>
    </row>
    <row r="36" spans="1:16" s="71" customFormat="1" ht="16.2" thickBot="1" x14ac:dyDescent="0.35">
      <c r="A36" s="160">
        <f>A35+1</f>
        <v>8</v>
      </c>
      <c r="B36" s="46"/>
      <c r="C36" s="45" t="str">
        <f>IF(B36=0,"",LOOKUP($B36,'Course List'!$C$7:$C$1029,'Course List'!D$7:D$1029))</f>
        <v/>
      </c>
      <c r="D36" s="45" t="str">
        <f>IF(B36=0,"",LOOKUP($B36,'Course List'!$C$7:$C$1029,'Course List'!E$7:E$1029))</f>
        <v/>
      </c>
      <c r="E36" s="45" t="str">
        <f>IF(B36=0,"",LOOKUP($B36,'Course List'!$C$7:$C$1029,'Course List'!F$7:F$1029))</f>
        <v/>
      </c>
      <c r="F36" s="45" t="str">
        <f>IF(B36=0,"",LOOKUP($B36,'Course List'!$C$7:$C$1029,'Course List'!G$7:G$1029))</f>
        <v/>
      </c>
      <c r="G36" s="45" t="str">
        <f>IF(B36=0,"",LOOKUP($B36,'Course List'!$C$7:$C$1029,'Course List'!H$7:H$1029))</f>
        <v/>
      </c>
      <c r="H36" s="45"/>
      <c r="I36" s="72"/>
      <c r="J36" s="68" t="str">
        <f>IF(H36=0,"",LOOKUP(H36,'GPA Table'!$B$5:$B$16,'GPA Table'!$E$5:$E$16))</f>
        <v/>
      </c>
      <c r="K36" s="185"/>
      <c r="M36" s="6">
        <f t="shared" si="9"/>
        <v>0</v>
      </c>
      <c r="N36" s="6">
        <f t="shared" si="10"/>
        <v>0</v>
      </c>
      <c r="O36" s="6"/>
      <c r="P36" s="6"/>
    </row>
    <row r="37" spans="1:16" s="71" customFormat="1" ht="16.2" thickBot="1" x14ac:dyDescent="0.35">
      <c r="A37" s="155"/>
      <c r="B37" s="156" t="str">
        <f>B28</f>
        <v>Semester</v>
      </c>
      <c r="C37" s="156">
        <f>C28+1</f>
        <v>4</v>
      </c>
      <c r="D37" s="156" t="str">
        <f>D28</f>
        <v>Total Credit Hours</v>
      </c>
      <c r="E37" s="156">
        <f>SUM(E38:E45)</f>
        <v>18</v>
      </c>
      <c r="F37" s="77" t="str">
        <f>F19</f>
        <v>SPRING</v>
      </c>
      <c r="G37" s="77">
        <f>G28+1</f>
        <v>2020</v>
      </c>
      <c r="H37" s="21"/>
      <c r="I37" s="22"/>
      <c r="J37" s="24">
        <f>IF(N37=0,0,ROUND(M37/N37,2))</f>
        <v>0</v>
      </c>
      <c r="K37" s="186"/>
      <c r="M37" s="15">
        <f>SUM(M38:M45)</f>
        <v>0</v>
      </c>
      <c r="N37" s="16">
        <f t="shared" ref="N37" si="12">SUM(N38:N45)</f>
        <v>0</v>
      </c>
      <c r="O37" s="214"/>
      <c r="P37" s="214"/>
    </row>
    <row r="38" spans="1:16" s="71" customFormat="1" x14ac:dyDescent="0.3">
      <c r="A38" s="157">
        <v>1</v>
      </c>
      <c r="B38" s="75" t="s">
        <v>392</v>
      </c>
      <c r="C38" s="75" t="str">
        <f>IF(B38=0,"",LOOKUP($B38,'Course List'!$C$7:$C$1029,'Course List'!D$7:D$1029))</f>
        <v>  058</v>
      </c>
      <c r="D38" s="75" t="str">
        <f>IF(B38=0,"",LOOKUP($B38,'Course List'!$C$7:$C$1029,'Course List'!E$7:E$1029))</f>
        <v> Analytical Mechanics II (w 2-hr recitation)</v>
      </c>
      <c r="E38" s="75">
        <f>IF(B38=0,"",LOOKUP($B38,'Course List'!$C$7:$C$1029,'Course List'!F$7:F$1029))</f>
        <v>3</v>
      </c>
      <c r="F38" s="75" t="str">
        <f>IF(B38=0,"",LOOKUP($B38,'Course List'!$C$7:$C$1029,'Course List'!G$7:G$1029))</f>
        <v>F &amp; S</v>
      </c>
      <c r="G38" s="75" t="str">
        <f>IF(B38=0,"",LOOKUP($B38,'Course List'!$C$7:$C$1029,'Course List'!H$7:H$1029))</f>
        <v>Prerequisite: ApSc 2057 (57)</v>
      </c>
      <c r="H38" s="45"/>
      <c r="I38" s="72"/>
      <c r="J38" s="67" t="str">
        <f>IF(H38=0,"",LOOKUP(H38,'GPA Table'!$B$5:$B$16,'GPA Table'!$E$5:$E$16))</f>
        <v/>
      </c>
      <c r="K38" s="184"/>
      <c r="M38" s="6">
        <f t="shared" ref="M38:M45" si="13">IF(E38=0,0,IF(H38=0,0,J38*E38))</f>
        <v>0</v>
      </c>
      <c r="N38" s="6">
        <f t="shared" ref="N38:N45" si="14">IF(H38=0,0,E38)</f>
        <v>0</v>
      </c>
      <c r="O38" s="6"/>
      <c r="P38" s="6"/>
    </row>
    <row r="39" spans="1:16" s="71" customFormat="1" ht="31.2" x14ac:dyDescent="0.3">
      <c r="A39" s="157">
        <f>A38+1</f>
        <v>2</v>
      </c>
      <c r="B39" s="158" t="s">
        <v>267</v>
      </c>
      <c r="C39" s="75" t="str">
        <f>IF(B39=0,"",LOOKUP($B39,'Course List'!$C$7:$C$1029,'Course List'!D$7:D$1029))</f>
        <v>  117</v>
      </c>
      <c r="D39" s="75" t="str">
        <f>IF(B39=0,"",LOOKUP($B39,'Course List'!$C$7:$C$1029,'Course List'!E$7:E$1029))</f>
        <v> Engineering Computations (w 2-hr recitation)</v>
      </c>
      <c r="E39" s="75">
        <f>IF(B39=0,"",LOOKUP($B39,'Course List'!$C$7:$C$1029,'Course List'!F$7:F$1029))</f>
        <v>3</v>
      </c>
      <c r="F39" s="75" t="str">
        <f>IF(B39=0,"",LOOKUP($B39,'Course List'!$C$7:$C$1029,'Course List'!G$7:G$1029))</f>
        <v>S</v>
      </c>
      <c r="G39" s="75" t="str">
        <f>IF(B39=0,"",LOOKUP($B39,'Course List'!$C$7:$C$1029,'Course List'!H$7:H$1029))</f>
        <v>Prerequisite: ApSc 2113, CSCI 1121</v>
      </c>
      <c r="H39" s="45"/>
      <c r="I39" s="72"/>
      <c r="J39" s="68" t="str">
        <f>IF(H39=0,"",LOOKUP(H39,'GPA Table'!$B$5:$B$16,'GPA Table'!$E$5:$E$16))</f>
        <v/>
      </c>
      <c r="K39" s="185"/>
      <c r="M39" s="6">
        <f t="shared" si="13"/>
        <v>0</v>
      </c>
      <c r="N39" s="6">
        <f t="shared" si="14"/>
        <v>0</v>
      </c>
      <c r="O39" s="6"/>
      <c r="P39" s="6"/>
    </row>
    <row r="40" spans="1:16" s="71" customFormat="1" x14ac:dyDescent="0.3">
      <c r="A40" s="157">
        <f t="shared" ref="A40:A42" si="15">A39+1</f>
        <v>3</v>
      </c>
      <c r="B40" s="75" t="s">
        <v>268</v>
      </c>
      <c r="C40" s="75" t="str">
        <f>IF(B40=0,"",LOOKUP($B40,'Course List'!$C$7:$C$1029,'Course List'!D$7:D$1029))</f>
        <v>  120</v>
      </c>
      <c r="D40" s="75" t="str">
        <f>IF(B40=0,"",LOOKUP($B40,'Course List'!$C$7:$C$1029,'Course List'!E$7:E$1029))</f>
        <v> Intro to Mechanics of Solids</v>
      </c>
      <c r="E40" s="75">
        <f>IF(B40=0,"",LOOKUP($B40,'Course List'!$C$7:$C$1029,'Course List'!F$7:F$1029))</f>
        <v>3</v>
      </c>
      <c r="F40" s="75" t="str">
        <f>IF(B40=0,"",LOOKUP($B40,'Course List'!$C$7:$C$1029,'Course List'!G$7:G$1029))</f>
        <v>F &amp; S</v>
      </c>
      <c r="G40" s="75" t="str">
        <f>IF(B40=0,"",LOOKUP($B40,'Course List'!$C$7:$C$1029,'Course List'!H$7:H$1029))</f>
        <v>Prerequisite: ApSc 2057 (57), ApSc 2113 (113)</v>
      </c>
      <c r="H40" s="45"/>
      <c r="I40" s="72"/>
      <c r="J40" s="68" t="str">
        <f>IF(H40=0,"",LOOKUP(H40,'GPA Table'!$B$5:$B$16,'GPA Table'!$E$5:$E$16))</f>
        <v/>
      </c>
      <c r="K40" s="185"/>
      <c r="M40" s="6">
        <f t="shared" si="13"/>
        <v>0</v>
      </c>
      <c r="N40" s="6">
        <f t="shared" si="14"/>
        <v>0</v>
      </c>
      <c r="O40" s="6"/>
      <c r="P40" s="6"/>
    </row>
    <row r="41" spans="1:16" s="71" customFormat="1" ht="15.6" customHeight="1" x14ac:dyDescent="0.3">
      <c r="A41" s="157">
        <f t="shared" si="15"/>
        <v>4</v>
      </c>
      <c r="B41" s="75" t="s">
        <v>276</v>
      </c>
      <c r="C41" s="75" t="str">
        <f>IF(B41=0,"",LOOKUP($B41,'Course List'!$C$7:$C$1029,'Course List'!D$7:D$1029))</f>
        <v>  170</v>
      </c>
      <c r="D41" s="75" t="str">
        <f>IF(B41=0,"",LOOKUP($B41,'Course List'!$C$7:$C$1029,'Course List'!E$7:E$1029))</f>
        <v> Intro to Transportation Engine</v>
      </c>
      <c r="E41" s="75">
        <f>IF(B41=0,"",LOOKUP($B41,'Course List'!$C$7:$C$1029,'Course List'!F$7:F$1029))</f>
        <v>3</v>
      </c>
      <c r="F41" s="75" t="str">
        <f>IF(B41=0,"",LOOKUP($B41,'Course List'!$C$7:$C$1029,'Course List'!G$7:G$1029))</f>
        <v>S</v>
      </c>
      <c r="G41" s="75" t="str">
        <f>IF(B41=0,"",LOOKUP($B41,'Course List'!$C$7:$C$1029,'Course List'!H$7:H$1029))</f>
        <v>Prerequisite: Math 2233 (33)</v>
      </c>
      <c r="H41" s="45"/>
      <c r="I41" s="72"/>
      <c r="J41" s="68" t="str">
        <f>IF(H41=0,"",LOOKUP(H41,'GPA Table'!$B$5:$B$16,'GPA Table'!$E$5:$E$16))</f>
        <v/>
      </c>
      <c r="K41" s="185"/>
      <c r="M41" s="6">
        <f t="shared" si="13"/>
        <v>0</v>
      </c>
      <c r="N41" s="6">
        <f t="shared" si="14"/>
        <v>0</v>
      </c>
      <c r="O41" s="6"/>
      <c r="P41" s="6"/>
    </row>
    <row r="42" spans="1:16" s="71" customFormat="1" x14ac:dyDescent="0.3">
      <c r="A42" s="157">
        <f t="shared" si="15"/>
        <v>5</v>
      </c>
      <c r="B42" s="75" t="s">
        <v>393</v>
      </c>
      <c r="C42" s="75">
        <f>IF(B42=0,"",LOOKUP($B42,'Course List'!$C$7:$C$1029,'Course List'!D$7:D$1029))</f>
        <v>1</v>
      </c>
      <c r="D42" s="75" t="str">
        <f>IF(B42=0,"",LOOKUP($B42,'Course List'!$C$7:$C$1029,'Course List'!E$7:E$1029))</f>
        <v>Physical Geology</v>
      </c>
      <c r="E42" s="75">
        <f>IF(B42=0,"",LOOKUP($B42,'Course List'!$C$7:$C$1029,'Course List'!F$7:F$1029))</f>
        <v>3</v>
      </c>
      <c r="F42" s="75" t="str">
        <f>IF(B42=0,"",LOOKUP($B42,'Course List'!$C$7:$C$1029,'Course List'!G$7:G$1029))</f>
        <v>F &amp; S</v>
      </c>
      <c r="G42" s="75" t="str">
        <f>IF(B42=0,"",LOOKUP($B42,'Course List'!$C$7:$C$1029,'Course List'!H$7:H$1029))</f>
        <v xml:space="preserve"> ---</v>
      </c>
      <c r="H42" s="45"/>
      <c r="I42" s="72"/>
      <c r="J42" s="68" t="str">
        <f>IF(H42=0,"",LOOKUP(H42,'GPA Table'!$B$5:$B$16,'GPA Table'!$E$5:$E$16))</f>
        <v/>
      </c>
      <c r="K42" s="185"/>
      <c r="M42" s="6">
        <f t="shared" si="13"/>
        <v>0</v>
      </c>
      <c r="N42" s="6">
        <f t="shared" si="14"/>
        <v>0</v>
      </c>
      <c r="O42" s="6"/>
      <c r="P42" s="6"/>
    </row>
    <row r="43" spans="1:16" s="71" customFormat="1" x14ac:dyDescent="0.3">
      <c r="A43" s="157">
        <f>A42+1</f>
        <v>6</v>
      </c>
      <c r="B43" s="75" t="s">
        <v>8</v>
      </c>
      <c r="C43" s="75" t="str">
        <f>IF(B43=0,"",LOOKUP($B43,'Course List'!$C$7:$C$1029,'Course List'!D$7:D$1029))</f>
        <v>---</v>
      </c>
      <c r="D43" s="75" t="str">
        <f>IF(B43=0,"",LOOKUP($B43,'Course List'!$C$7:$C$1029,'Course List'!E$7:E$1029))</f>
        <v>See the H/SS List</v>
      </c>
      <c r="E43" s="75">
        <f>IF(B43=0,"",LOOKUP($B43,'Course List'!$C$7:$C$1029,'Course List'!F$7:F$1029))</f>
        <v>3</v>
      </c>
      <c r="F43" s="75" t="str">
        <f>IF(B43=0,"",LOOKUP($B43,'Course List'!$C$7:$C$1029,'Course List'!G$7:G$1029))</f>
        <v>F &amp; S</v>
      </c>
      <c r="G43" s="75" t="str">
        <f>IF(B43=0,"",LOOKUP($B43,'Course List'!$C$7:$C$1029,'Course List'!H$7:H$1029))</f>
        <v xml:space="preserve"> ---</v>
      </c>
      <c r="H43" s="45"/>
      <c r="I43" s="72"/>
      <c r="J43" s="68" t="str">
        <f>IF(H43=0,"",LOOKUP(H43,'GPA Table'!$B$5:$B$16,'GPA Table'!$E$5:$E$16))</f>
        <v/>
      </c>
      <c r="K43" s="185"/>
      <c r="M43" s="6">
        <f t="shared" si="13"/>
        <v>0</v>
      </c>
      <c r="N43" s="6">
        <f t="shared" si="14"/>
        <v>0</v>
      </c>
      <c r="O43" s="6"/>
      <c r="P43" s="6"/>
    </row>
    <row r="44" spans="1:16" s="71" customFormat="1" x14ac:dyDescent="0.3">
      <c r="A44" s="157">
        <f>A43+1</f>
        <v>7</v>
      </c>
      <c r="B44" s="159"/>
      <c r="C44" s="45" t="str">
        <f>IF(B44=0,"",LOOKUP($B44,'Course List'!$C$7:$C$1029,'Course List'!D$7:D$1029))</f>
        <v/>
      </c>
      <c r="D44" s="45" t="str">
        <f>IF(B44=0,"",LOOKUP($B44,'Course List'!$C$7:$C$1029,'Course List'!E$7:E$1029))</f>
        <v/>
      </c>
      <c r="E44" s="45" t="str">
        <f>IF(B44=0,"",LOOKUP($B44,'Course List'!$C$7:$C$1029,'Course List'!F$7:F$1029))</f>
        <v/>
      </c>
      <c r="F44" s="45" t="str">
        <f>IF(B44=0,"",LOOKUP($B44,'Course List'!$C$7:$C$1029,'Course List'!G$7:G$1029))</f>
        <v/>
      </c>
      <c r="G44" s="45" t="str">
        <f>IF(B44=0,"",LOOKUP($B44,'Course List'!$C$7:$C$1029,'Course List'!H$7:H$1029))</f>
        <v/>
      </c>
      <c r="H44" s="45"/>
      <c r="I44" s="72"/>
      <c r="J44" s="68" t="str">
        <f>IF(H44=0,"",LOOKUP(H44,'GPA Table'!$B$5:$B$16,'GPA Table'!$E$5:$E$16))</f>
        <v/>
      </c>
      <c r="K44" s="185"/>
      <c r="M44" s="6">
        <f t="shared" si="13"/>
        <v>0</v>
      </c>
      <c r="N44" s="6">
        <f t="shared" si="14"/>
        <v>0</v>
      </c>
      <c r="O44" s="6"/>
      <c r="P44" s="6"/>
    </row>
    <row r="45" spans="1:16" s="71" customFormat="1" ht="16.2" thickBot="1" x14ac:dyDescent="0.35">
      <c r="A45" s="160">
        <f>A44+1</f>
        <v>8</v>
      </c>
      <c r="B45" s="46"/>
      <c r="C45" s="45" t="str">
        <f>IF(B45=0,"",LOOKUP($B45,'Course List'!$C$7:$C$1029,'Course List'!D$7:D$1029))</f>
        <v/>
      </c>
      <c r="D45" s="45" t="str">
        <f>IF(B45=0,"",LOOKUP($B45,'Course List'!$C$7:$C$1029,'Course List'!E$7:E$1029))</f>
        <v/>
      </c>
      <c r="E45" s="45" t="str">
        <f>IF(B45=0,"",LOOKUP($B45,'Course List'!$C$7:$C$1029,'Course List'!F$7:F$1029))</f>
        <v/>
      </c>
      <c r="F45" s="45" t="str">
        <f>IF(B45=0,"",LOOKUP($B45,'Course List'!$C$7:$C$1029,'Course List'!G$7:G$1029))</f>
        <v/>
      </c>
      <c r="G45" s="45" t="str">
        <f>IF(B45=0,"",LOOKUP($B45,'Course List'!$C$7:$C$1029,'Course List'!H$7:H$1029))</f>
        <v/>
      </c>
      <c r="H45" s="45"/>
      <c r="I45" s="72"/>
      <c r="J45" s="68" t="str">
        <f>IF(H45=0,"",LOOKUP(H45,'GPA Table'!$B$5:$B$16,'GPA Table'!$E$5:$E$16))</f>
        <v/>
      </c>
      <c r="K45" s="185"/>
      <c r="M45" s="6">
        <f t="shared" si="13"/>
        <v>0</v>
      </c>
      <c r="N45" s="6">
        <f t="shared" si="14"/>
        <v>0</v>
      </c>
      <c r="O45" s="6"/>
      <c r="P45" s="6"/>
    </row>
    <row r="46" spans="1:16" s="71" customFormat="1" ht="16.2" thickBot="1" x14ac:dyDescent="0.35">
      <c r="A46" s="155"/>
      <c r="B46" s="156" t="str">
        <f>B37</f>
        <v>Semester</v>
      </c>
      <c r="C46" s="156">
        <f>C37+1</f>
        <v>5</v>
      </c>
      <c r="D46" s="156" t="str">
        <f>D37</f>
        <v>Total Credit Hours</v>
      </c>
      <c r="E46" s="156">
        <f>SUM(E47:E54)</f>
        <v>18</v>
      </c>
      <c r="F46" s="77" t="str">
        <f>F28</f>
        <v>FALL</v>
      </c>
      <c r="G46" s="77">
        <f>G37</f>
        <v>2020</v>
      </c>
      <c r="H46" s="21"/>
      <c r="I46" s="22"/>
      <c r="J46" s="24">
        <f>IF(N46=0,0,ROUND(M46/N46,2))</f>
        <v>0</v>
      </c>
      <c r="K46" s="186"/>
      <c r="M46" s="15">
        <f t="shared" ref="M46:N46" si="16">SUM(M47:M54)</f>
        <v>0</v>
      </c>
      <c r="N46" s="16">
        <f t="shared" si="16"/>
        <v>0</v>
      </c>
      <c r="O46" s="214"/>
      <c r="P46" s="214"/>
    </row>
    <row r="47" spans="1:16" s="71" customFormat="1" x14ac:dyDescent="0.3">
      <c r="A47" s="157">
        <v>1</v>
      </c>
      <c r="B47" s="75" t="s">
        <v>394</v>
      </c>
      <c r="C47" s="75">
        <f>IF(B47=0,"",LOOKUP($B47,'Course List'!$C$7:$C$1029,'Course List'!D$7:D$1029))</f>
        <v>115</v>
      </c>
      <c r="D47" s="75" t="str">
        <f>IF(B47=0,"",LOOKUP($B47,'Course List'!$C$7:$C$1029,'Course List'!E$7:E$1029))</f>
        <v>Engineering Analysis III</v>
      </c>
      <c r="E47" s="75">
        <f>IF(B47=0,"",LOOKUP($B47,'Course List'!$C$7:$C$1029,'Course List'!F$7:F$1029))</f>
        <v>3</v>
      </c>
      <c r="F47" s="75" t="str">
        <f>IF(B47=0,"",LOOKUP($B47,'Course List'!$C$7:$C$1029,'Course List'!G$7:G$1029))</f>
        <v>F &amp; S</v>
      </c>
      <c r="G47" s="75" t="str">
        <f>IF(B47=0,"",LOOKUP($B47,'Course List'!$C$7:$C$1029,'Course List'!H$7:H$1029))</f>
        <v>Prerequisite: Math 1232 (32), UW 1020 (20)</v>
      </c>
      <c r="H47" s="45"/>
      <c r="I47" s="72"/>
      <c r="J47" s="67" t="str">
        <f>IF(H47=0,"",LOOKUP(H47,'GPA Table'!$B$5:$B$16,'GPA Table'!$E$5:$E$16))</f>
        <v/>
      </c>
      <c r="K47" s="184"/>
      <c r="M47" s="6">
        <f t="shared" ref="M47:M54" si="17">IF(E47=0,0,IF(H47=0,0,J47*E47))</f>
        <v>0</v>
      </c>
      <c r="N47" s="6">
        <f t="shared" ref="N47:N54" si="18">IF(H47=0,0,E47)</f>
        <v>0</v>
      </c>
      <c r="O47" s="6"/>
      <c r="P47" s="6"/>
    </row>
    <row r="48" spans="1:16" s="71" customFormat="1" x14ac:dyDescent="0.3">
      <c r="A48" s="157">
        <f>A47+1</f>
        <v>2</v>
      </c>
      <c r="B48" s="158" t="s">
        <v>277</v>
      </c>
      <c r="C48" s="75" t="str">
        <f>IF(B48=0,"",LOOKUP($B48,'Course List'!$C$7:$C$1029,'Course List'!D$7:D$1029))</f>
        <v>  166</v>
      </c>
      <c r="D48" s="75" t="str">
        <f>IF(B48=0,"",LOOKUP($B48,'Course List'!$C$7:$C$1029,'Course List'!E$7:E$1029))</f>
        <v> Materials Engineering</v>
      </c>
      <c r="E48" s="75">
        <f>IF(B48=0,"",LOOKUP($B48,'Course List'!$C$7:$C$1029,'Course List'!F$7:F$1029))</f>
        <v>2</v>
      </c>
      <c r="F48" s="75" t="str">
        <f>IF(B48=0,"",LOOKUP($B48,'Course List'!$C$7:$C$1029,'Course List'!G$7:G$1029))</f>
        <v>F</v>
      </c>
      <c r="G48" s="75" t="str">
        <f>IF(B48=0,"",LOOKUP($B48,'Course List'!$C$7:$C$1029,'Course List'!H$7:H$1029))</f>
        <v xml:space="preserve">Prerequisite: CE 2220 (120) </v>
      </c>
      <c r="H48" s="45"/>
      <c r="I48" s="72"/>
      <c r="J48" s="68" t="str">
        <f>IF(H48=0,"",LOOKUP(H48,'GPA Table'!$B$5:$B$16,'GPA Table'!$E$5:$E$16))</f>
        <v/>
      </c>
      <c r="K48" s="185"/>
      <c r="M48" s="6">
        <f t="shared" si="17"/>
        <v>0</v>
      </c>
      <c r="N48" s="6">
        <f t="shared" si="18"/>
        <v>0</v>
      </c>
      <c r="O48" s="6"/>
      <c r="P48" s="6"/>
    </row>
    <row r="49" spans="1:16" s="71" customFormat="1" x14ac:dyDescent="0.3">
      <c r="A49" s="157">
        <f t="shared" ref="A49:A51" si="19">A48+1</f>
        <v>3</v>
      </c>
      <c r="B49" s="75" t="s">
        <v>278</v>
      </c>
      <c r="C49" s="75" t="str">
        <f>IF(B49=0,"",LOOKUP($B49,'Course List'!$C$7:$C$1029,'Course List'!D$7:D$1029))</f>
        <v>  167W</v>
      </c>
      <c r="D49" s="75" t="str">
        <f>IF(B49=0,"",LOOKUP($B49,'Course List'!$C$7:$C$1029,'Course List'!E$7:E$1029))</f>
        <v> Mechanics of Materials Lab (WID)</v>
      </c>
      <c r="E49" s="75">
        <f>IF(B49=0,"",LOOKUP($B49,'Course List'!$C$7:$C$1029,'Course List'!F$7:F$1029))</f>
        <v>1</v>
      </c>
      <c r="F49" s="75" t="str">
        <f>IF(B49=0,"",LOOKUP($B49,'Course List'!$C$7:$C$1029,'Course List'!G$7:G$1029))</f>
        <v>F</v>
      </c>
      <c r="G49" s="75" t="str">
        <f>IF(B49=0,"",LOOKUP($B49,'Course List'!$C$7:$C$1029,'Course List'!H$7:H$1029))</f>
        <v>Prerequisite or corequisite: CE3110 (166)</v>
      </c>
      <c r="H49" s="45"/>
      <c r="I49" s="72"/>
      <c r="J49" s="68" t="str">
        <f>IF(H49=0,"",LOOKUP(H49,'GPA Table'!$B$5:$B$16,'GPA Table'!$E$5:$E$16))</f>
        <v/>
      </c>
      <c r="K49" s="185"/>
      <c r="M49" s="6">
        <f t="shared" si="17"/>
        <v>0</v>
      </c>
      <c r="N49" s="6">
        <f t="shared" si="18"/>
        <v>0</v>
      </c>
      <c r="O49" s="6"/>
      <c r="P49" s="6"/>
    </row>
    <row r="50" spans="1:16" s="71" customFormat="1" ht="15.6" customHeight="1" x14ac:dyDescent="0.3">
      <c r="A50" s="157">
        <f t="shared" si="19"/>
        <v>4</v>
      </c>
      <c r="B50" s="75" t="s">
        <v>279</v>
      </c>
      <c r="C50" s="75" t="str">
        <f>IF(B50=0,"",LOOKUP($B50,'Course List'!$C$7:$C$1029,'Course List'!D$7:D$1029))</f>
        <v>  121</v>
      </c>
      <c r="D50" s="75" t="str">
        <f>IF(B50=0,"",LOOKUP($B50,'Course List'!$C$7:$C$1029,'Course List'!E$7:E$1029))</f>
        <v> Structural Theory I (w 2-hr recitation)</v>
      </c>
      <c r="E50" s="75">
        <f>IF(B50=0,"",LOOKUP($B50,'Course List'!$C$7:$C$1029,'Course List'!F$7:F$1029))</f>
        <v>3</v>
      </c>
      <c r="F50" s="75" t="str">
        <f>IF(B50=0,"",LOOKUP($B50,'Course List'!$C$7:$C$1029,'Course List'!G$7:G$1029))</f>
        <v>F</v>
      </c>
      <c r="G50" s="75" t="str">
        <f>IF(B50=0,"",LOOKUP($B50,'Course List'!$C$7:$C$1029,'Course List'!H$7:H$1029))</f>
        <v>Prerequisite: CE 2210 (117), CE 2220 (120)</v>
      </c>
      <c r="H50" s="45"/>
      <c r="I50" s="72"/>
      <c r="J50" s="68" t="str">
        <f>IF(H50=0,"",LOOKUP(H50,'GPA Table'!$B$5:$B$16,'GPA Table'!$E$5:$E$16))</f>
        <v/>
      </c>
      <c r="K50" s="185"/>
      <c r="M50" s="6">
        <f t="shared" si="17"/>
        <v>0</v>
      </c>
      <c r="N50" s="6">
        <f t="shared" si="18"/>
        <v>0</v>
      </c>
      <c r="O50" s="6"/>
      <c r="P50" s="6"/>
    </row>
    <row r="51" spans="1:16" s="71" customFormat="1" ht="31.2" x14ac:dyDescent="0.3">
      <c r="A51" s="157">
        <f t="shared" si="19"/>
        <v>5</v>
      </c>
      <c r="B51" s="75" t="s">
        <v>286</v>
      </c>
      <c r="C51" s="75" t="str">
        <f>IF(B51=0,"",LOOKUP($B51,'Course List'!$C$7:$C$1029,'Course List'!D$7:D$1029))</f>
        <v>  171</v>
      </c>
      <c r="D51" s="75" t="str">
        <f>IF(B51=0,"",LOOKUP($B51,'Course List'!$C$7:$C$1029,'Course List'!E$7:E$1029))</f>
        <v> Highway Engineering &amp; Design</v>
      </c>
      <c r="E51" s="75">
        <f>IF(B51=0,"",LOOKUP($B51,'Course List'!$C$7:$C$1029,'Course List'!F$7:F$1029))</f>
        <v>3</v>
      </c>
      <c r="F51" s="75" t="str">
        <f>IF(B51=0,"",LOOKUP($B51,'Course List'!$C$7:$C$1029,'Course List'!G$7:G$1029))</f>
        <v>F</v>
      </c>
      <c r="G51" s="75" t="str">
        <f>IF(B51=0,"",LOOKUP($B51,'Course List'!$C$7:$C$1029,'Course List'!H$7:H$1029))</f>
        <v>Prerequisite: Math 2233 (33); prerequisite or corequisite: ApSc 3115 (115) and CE 2220 (120)</v>
      </c>
      <c r="H51" s="45"/>
      <c r="I51" s="72"/>
      <c r="J51" s="68" t="str">
        <f>IF(H51=0,"",LOOKUP(H51,'GPA Table'!$B$5:$B$16,'GPA Table'!$E$5:$E$16))</f>
        <v/>
      </c>
      <c r="K51" s="185"/>
      <c r="M51" s="6">
        <f t="shared" si="17"/>
        <v>0</v>
      </c>
      <c r="N51" s="6">
        <f t="shared" si="18"/>
        <v>0</v>
      </c>
      <c r="O51" s="6"/>
      <c r="P51" s="6"/>
    </row>
    <row r="52" spans="1:16" s="71" customFormat="1" x14ac:dyDescent="0.3">
      <c r="A52" s="157">
        <f>A51+1</f>
        <v>6</v>
      </c>
      <c r="B52" s="75" t="s">
        <v>9</v>
      </c>
      <c r="C52" s="75" t="str">
        <f>IF(B52=0,"",LOOKUP($B52,'Course List'!$C$7:$C$1029,'Course List'!D$7:D$1029))</f>
        <v>---</v>
      </c>
      <c r="D52" s="75" t="str">
        <f>IF(B52=0,"",LOOKUP($B52,'Course List'!$C$7:$C$1029,'Course List'!E$7:E$1029))</f>
        <v>See the H/SS List</v>
      </c>
      <c r="E52" s="75">
        <f>IF(B52=0,"",LOOKUP($B52,'Course List'!$C$7:$C$1029,'Course List'!F$7:F$1029))</f>
        <v>3</v>
      </c>
      <c r="F52" s="75" t="str">
        <f>IF(B52=0,"",LOOKUP($B52,'Course List'!$C$7:$C$1029,'Course List'!G$7:G$1029))</f>
        <v>F &amp; S</v>
      </c>
      <c r="G52" s="75" t="str">
        <f>IF(B52=0,"",LOOKUP($B52,'Course List'!$C$7:$C$1029,'Course List'!H$7:H$1029))</f>
        <v xml:space="preserve"> ---</v>
      </c>
      <c r="H52" s="45"/>
      <c r="I52" s="72"/>
      <c r="J52" s="68" t="str">
        <f>IF(H52=0,"",LOOKUP(H52,'GPA Table'!$B$5:$B$16,'GPA Table'!$E$5:$E$16))</f>
        <v/>
      </c>
      <c r="K52" s="185"/>
      <c r="M52" s="6">
        <f t="shared" si="17"/>
        <v>0</v>
      </c>
      <c r="N52" s="6">
        <f t="shared" si="18"/>
        <v>0</v>
      </c>
      <c r="O52" s="6"/>
      <c r="P52" s="6"/>
    </row>
    <row r="53" spans="1:16" s="71" customFormat="1" x14ac:dyDescent="0.3">
      <c r="A53" s="157">
        <f>A52+1</f>
        <v>7</v>
      </c>
      <c r="B53" s="161" t="s">
        <v>257</v>
      </c>
      <c r="C53" s="75">
        <f>IF(B53=0,"",LOOKUP($B53,'Course List'!$C$7:$C$1029,'Course List'!D$7:D$1029))</f>
        <v>126</v>
      </c>
      <c r="D53" s="75" t="str">
        <f>IF(B53=0,"",LOOKUP($B53,'Course List'!$C$7:$C$1029,'Course List'!E$7:E$1029))</f>
        <v>Fluid Mechanics</v>
      </c>
      <c r="E53" s="75">
        <f>IF(B53=0,"",LOOKUP($B53,'Course List'!$C$7:$C$1029,'Course List'!F$7:F$1029))</f>
        <v>3</v>
      </c>
      <c r="F53" s="75" t="str">
        <f>IF(B53=0,"",LOOKUP($B53,'Course List'!$C$7:$C$1029,'Course List'!G$7:G$1029))</f>
        <v>F</v>
      </c>
      <c r="G53" s="75" t="str">
        <f>IF(B53=0,"",LOOKUP($B53,'Course List'!$C$7:$C$1029,'Course List'!H$7:H$1029))</f>
        <v>Prerequisite: ApSc 2058 (58)</v>
      </c>
      <c r="H53" s="45"/>
      <c r="I53" s="72"/>
      <c r="J53" s="68" t="str">
        <f>IF(H53=0,"",LOOKUP(H53,'GPA Table'!$B$5:$B$16,'GPA Table'!$E$5:$E$16))</f>
        <v/>
      </c>
      <c r="K53" s="185"/>
      <c r="M53" s="6">
        <f t="shared" si="17"/>
        <v>0</v>
      </c>
      <c r="N53" s="6">
        <f t="shared" si="18"/>
        <v>0</v>
      </c>
      <c r="O53" s="6"/>
      <c r="P53" s="6"/>
    </row>
    <row r="54" spans="1:16" s="71" customFormat="1" ht="16.2" thickBot="1" x14ac:dyDescent="0.35">
      <c r="A54" s="160">
        <f>A53+1</f>
        <v>8</v>
      </c>
      <c r="B54" s="46"/>
      <c r="C54" s="45" t="str">
        <f>IF(B54=0,"",LOOKUP($B54,'Course List'!$C$7:$C$1029,'Course List'!D$7:D$1029))</f>
        <v/>
      </c>
      <c r="D54" s="45" t="str">
        <f>IF(B54=0,"",LOOKUP($B54,'Course List'!$C$7:$C$1029,'Course List'!E$7:E$1029))</f>
        <v/>
      </c>
      <c r="E54" s="45" t="str">
        <f>IF(B54=0,"",LOOKUP($B54,'Course List'!$C$7:$C$1029,'Course List'!F$7:F$1029))</f>
        <v/>
      </c>
      <c r="F54" s="45" t="str">
        <f>IF(B54=0,"",LOOKUP($B54,'Course List'!$C$7:$C$1029,'Course List'!G$7:G$1029))</f>
        <v/>
      </c>
      <c r="G54" s="45" t="str">
        <f>IF(B54=0,"",LOOKUP($B54,'Course List'!$C$7:$C$1029,'Course List'!H$7:H$1029))</f>
        <v/>
      </c>
      <c r="H54" s="45"/>
      <c r="I54" s="72"/>
      <c r="J54" s="68" t="str">
        <f>IF(H54=0,"",LOOKUP(H54,'GPA Table'!$B$5:$B$16,'GPA Table'!$E$5:$E$16))</f>
        <v/>
      </c>
      <c r="K54" s="185"/>
      <c r="M54" s="6">
        <f t="shared" si="17"/>
        <v>0</v>
      </c>
      <c r="N54" s="6">
        <f t="shared" si="18"/>
        <v>0</v>
      </c>
      <c r="O54" s="6"/>
      <c r="P54" s="6"/>
    </row>
    <row r="55" spans="1:16" s="71" customFormat="1" ht="16.2" thickBot="1" x14ac:dyDescent="0.35">
      <c r="A55" s="155"/>
      <c r="B55" s="156" t="str">
        <f>B46</f>
        <v>Semester</v>
      </c>
      <c r="C55" s="156">
        <f>C46+1</f>
        <v>6</v>
      </c>
      <c r="D55" s="156" t="str">
        <f>D46</f>
        <v>Total Credit Hours</v>
      </c>
      <c r="E55" s="156">
        <f>SUM(E56:E63)</f>
        <v>17</v>
      </c>
      <c r="F55" s="77" t="str">
        <f>F37</f>
        <v>SPRING</v>
      </c>
      <c r="G55" s="77">
        <f>G46+1</f>
        <v>2021</v>
      </c>
      <c r="H55" s="21"/>
      <c r="I55" s="22"/>
      <c r="J55" s="24">
        <f>IF(N55=0,0,ROUND(M55/N55,2))</f>
        <v>0</v>
      </c>
      <c r="K55" s="186"/>
      <c r="M55" s="15">
        <f t="shared" ref="M55:N55" si="20">SUM(M56:M63)</f>
        <v>0</v>
      </c>
      <c r="N55" s="16">
        <f t="shared" si="20"/>
        <v>0</v>
      </c>
      <c r="O55" s="214"/>
      <c r="P55" s="214"/>
    </row>
    <row r="56" spans="1:16" s="71" customFormat="1" x14ac:dyDescent="0.3">
      <c r="A56" s="157">
        <v>1</v>
      </c>
      <c r="B56" s="75" t="s">
        <v>280</v>
      </c>
      <c r="C56" s="75" t="str">
        <f>IF(B56=0,"",LOOKUP($B56,'Course List'!$C$7:$C$1029,'Course List'!D$7:D$1029))</f>
        <v>  122</v>
      </c>
      <c r="D56" s="75" t="str">
        <f>IF(B56=0,"",LOOKUP($B56,'Course List'!$C$7:$C$1029,'Course List'!E$7:E$1029))</f>
        <v> Structural Theory II (w 2-hr recitation)</v>
      </c>
      <c r="E56" s="75">
        <f>IF(B56=0,"",LOOKUP($B56,'Course List'!$C$7:$C$1029,'Course List'!F$7:F$1029))</f>
        <v>3</v>
      </c>
      <c r="F56" s="75" t="str">
        <f>IF(B56=0,"",LOOKUP($B56,'Course List'!$C$7:$C$1029,'Course List'!G$7:G$1029))</f>
        <v>S</v>
      </c>
      <c r="G56" s="75" t="str">
        <f>IF(B56=0,"",LOOKUP($B56,'Course List'!$C$7:$C$1029,'Course List'!H$7:H$1029))</f>
        <v>CE 3230 (121)</v>
      </c>
      <c r="H56" s="45"/>
      <c r="I56" s="72"/>
      <c r="J56" s="67" t="str">
        <f>IF(H56=0,"",LOOKUP(H56,'GPA Table'!$B$5:$B$16,'GPA Table'!$E$5:$E$16))</f>
        <v/>
      </c>
      <c r="K56" s="184"/>
      <c r="M56" s="6">
        <f t="shared" ref="M56:M63" si="21">IF(E56=0,0,IF(H56=0,0,J56*E56))</f>
        <v>0</v>
      </c>
      <c r="N56" s="6">
        <f t="shared" ref="N56:N63" si="22">IF(H56=0,0,E56)</f>
        <v>0</v>
      </c>
      <c r="O56" s="6"/>
      <c r="P56" s="6"/>
    </row>
    <row r="57" spans="1:16" s="71" customFormat="1" x14ac:dyDescent="0.3">
      <c r="A57" s="157">
        <f>A56+1</f>
        <v>2</v>
      </c>
      <c r="B57" s="158" t="s">
        <v>281</v>
      </c>
      <c r="C57" s="75" t="str">
        <f>IF(B57=0,"",LOOKUP($B57,'Course List'!$C$7:$C$1029,'Course List'!D$7:D$1029))</f>
        <v>  192</v>
      </c>
      <c r="D57" s="75" t="str">
        <f>IF(B57=0,"",LOOKUP($B57,'Course List'!$C$7:$C$1029,'Course List'!E$7:E$1029))</f>
        <v> Reinforced Concrete Structures</v>
      </c>
      <c r="E57" s="75">
        <f>IF(B57=0,"",LOOKUP($B57,'Course List'!$C$7:$C$1029,'Course List'!F$7:F$1029))</f>
        <v>3</v>
      </c>
      <c r="F57" s="75" t="str">
        <f>IF(B57=0,"",LOOKUP($B57,'Course List'!$C$7:$C$1029,'Course List'!G$7:G$1029))</f>
        <v>S</v>
      </c>
      <c r="G57" s="75" t="str">
        <f>IF(B57=0,"",LOOKUP($B57,'Course List'!$C$7:$C$1029,'Course List'!H$7:H$1029))</f>
        <v>Prerequisite or corequisite: CE 3240 (122)</v>
      </c>
      <c r="H57" s="45"/>
      <c r="I57" s="72"/>
      <c r="J57" s="68" t="str">
        <f>IF(H57=0,"",LOOKUP(H57,'GPA Table'!$B$5:$B$16,'GPA Table'!$E$5:$E$16))</f>
        <v/>
      </c>
      <c r="K57" s="185"/>
      <c r="M57" s="6">
        <f t="shared" si="21"/>
        <v>0</v>
      </c>
      <c r="N57" s="6">
        <f t="shared" si="22"/>
        <v>0</v>
      </c>
      <c r="O57" s="6"/>
      <c r="P57" s="6"/>
    </row>
    <row r="58" spans="1:16" s="71" customFormat="1" x14ac:dyDescent="0.3">
      <c r="A58" s="157">
        <f t="shared" ref="A58:A60" si="23">A57+1</f>
        <v>3</v>
      </c>
      <c r="B58" s="75" t="s">
        <v>282</v>
      </c>
      <c r="C58" s="75" t="str">
        <f>IF(B58=0,"",LOOKUP($B58,'Course List'!$C$7:$C$1029,'Course List'!D$7:D$1029))</f>
        <v>  194</v>
      </c>
      <c r="D58" s="75" t="str">
        <f>IF(B58=0,"",LOOKUP($B58,'Course List'!$C$7:$C$1029,'Course List'!E$7:E$1029))</f>
        <v> Envir Eng I:Water Resourc&amp;Qual</v>
      </c>
      <c r="E58" s="75">
        <f>IF(B58=0,"",LOOKUP($B58,'Course List'!$C$7:$C$1029,'Course List'!F$7:F$1029))</f>
        <v>3</v>
      </c>
      <c r="F58" s="75" t="str">
        <f>IF(B58=0,"",LOOKUP($B58,'Course List'!$C$7:$C$1029,'Course List'!G$7:G$1029))</f>
        <v>S</v>
      </c>
      <c r="G58" s="75" t="str">
        <f>IF(B58=0,"",LOOKUP($B58,'Course List'!$C$7:$C$1029,'Course List'!H$7:H$1029))</f>
        <v>Prerequisite or corequisite: CE3610 (193)</v>
      </c>
      <c r="H58" s="45"/>
      <c r="I58" s="72"/>
      <c r="J58" s="68" t="str">
        <f>IF(H58=0,"",LOOKUP(H58,'GPA Table'!$B$5:$B$16,'GPA Table'!$E$5:$E$16))</f>
        <v/>
      </c>
      <c r="K58" s="185"/>
      <c r="M58" s="6">
        <f t="shared" si="21"/>
        <v>0</v>
      </c>
      <c r="N58" s="6">
        <f t="shared" si="22"/>
        <v>0</v>
      </c>
      <c r="O58" s="6"/>
      <c r="P58" s="6"/>
    </row>
    <row r="59" spans="1:16" s="71" customFormat="1" ht="15.6" customHeight="1" x14ac:dyDescent="0.3">
      <c r="A59" s="157">
        <f t="shared" si="23"/>
        <v>4</v>
      </c>
      <c r="B59" s="75" t="s">
        <v>283</v>
      </c>
      <c r="C59" s="75" t="str">
        <f>IF(B59=0,"",LOOKUP($B59,'Course List'!$C$7:$C$1029,'Course List'!D$7:D$1029))</f>
        <v>  189</v>
      </c>
      <c r="D59" s="75" t="str">
        <f>IF(B59=0,"",LOOKUP($B59,'Course List'!$C$7:$C$1029,'Course List'!E$7:E$1029))</f>
        <v> Environmental Engineering Lab</v>
      </c>
      <c r="E59" s="75">
        <f>IF(B59=0,"",LOOKUP($B59,'Course List'!$C$7:$C$1029,'Course List'!F$7:F$1029))</f>
        <v>1</v>
      </c>
      <c r="F59" s="75" t="str">
        <f>IF(B59=0,"",LOOKUP($B59,'Course List'!$C$7:$C$1029,'Course List'!G$7:G$1029))</f>
        <v>S</v>
      </c>
      <c r="G59" s="75" t="str">
        <f>IF(B59=0,"",LOOKUP($B59,'Course List'!$C$7:$C$1029,'Course List'!H$7:H$1029))</f>
        <v xml:space="preserve"> Corequisite: CE 3520 (194)</v>
      </c>
      <c r="H59" s="45"/>
      <c r="I59" s="72"/>
      <c r="J59" s="68" t="str">
        <f>IF(H59=0,"",LOOKUP(H59,'GPA Table'!$B$5:$B$16,'GPA Table'!$E$5:$E$16))</f>
        <v/>
      </c>
      <c r="K59" s="185"/>
      <c r="M59" s="6">
        <f t="shared" si="21"/>
        <v>0</v>
      </c>
      <c r="N59" s="6">
        <f t="shared" si="22"/>
        <v>0</v>
      </c>
      <c r="O59" s="6"/>
      <c r="P59" s="6"/>
    </row>
    <row r="60" spans="1:16" s="71" customFormat="1" x14ac:dyDescent="0.3">
      <c r="A60" s="157">
        <f t="shared" si="23"/>
        <v>5</v>
      </c>
      <c r="B60" s="75" t="s">
        <v>284</v>
      </c>
      <c r="C60" s="75" t="str">
        <f>IF(B60=0,"",LOOKUP($B60,'Course List'!$C$7:$C$1029,'Course List'!D$7:D$1029))</f>
        <v>  193</v>
      </c>
      <c r="D60" s="75" t="str">
        <f>IF(B60=0,"",LOOKUP($B60,'Course List'!$C$7:$C$1029,'Course List'!E$7:E$1029))</f>
        <v> Hydraulics</v>
      </c>
      <c r="E60" s="75">
        <f>IF(B60=0,"",LOOKUP($B60,'Course List'!$C$7:$C$1029,'Course List'!F$7:F$1029))</f>
        <v>3</v>
      </c>
      <c r="F60" s="75" t="str">
        <f>IF(B60=0,"",LOOKUP($B60,'Course List'!$C$7:$C$1029,'Course List'!G$7:G$1029))</f>
        <v>S</v>
      </c>
      <c r="G60" s="75" t="str">
        <f>IF(B60=0,"",LOOKUP($B60,'Course List'!$C$7:$C$1029,'Course List'!H$7:H$1029))</f>
        <v>Prerequisite: MAE 3126</v>
      </c>
      <c r="H60" s="45"/>
      <c r="I60" s="72"/>
      <c r="J60" s="68" t="str">
        <f>IF(H60=0,"",LOOKUP(H60,'GPA Table'!$B$5:$B$16,'GPA Table'!$E$5:$E$16))</f>
        <v/>
      </c>
      <c r="K60" s="185"/>
      <c r="M60" s="6">
        <f t="shared" si="21"/>
        <v>0</v>
      </c>
      <c r="N60" s="6">
        <f t="shared" si="22"/>
        <v>0</v>
      </c>
      <c r="O60" s="6"/>
      <c r="P60" s="6"/>
    </row>
    <row r="61" spans="1:16" s="71" customFormat="1" x14ac:dyDescent="0.3">
      <c r="A61" s="157">
        <f>A60+1</f>
        <v>6</v>
      </c>
      <c r="B61" s="75" t="s">
        <v>285</v>
      </c>
      <c r="C61" s="75" t="str">
        <f>IF(B61=0,"",LOOKUP($B61,'Course List'!$C$7:$C$1029,'Course List'!D$7:D$1029))</f>
        <v>  188</v>
      </c>
      <c r="D61" s="75" t="str">
        <f>IF(B61=0,"",LOOKUP($B61,'Course List'!$C$7:$C$1029,'Course List'!E$7:E$1029))</f>
        <v> Hydraulics Laboratory</v>
      </c>
      <c r="E61" s="75">
        <f>IF(B61=0,"",LOOKUP($B61,'Course List'!$C$7:$C$1029,'Course List'!F$7:F$1029))</f>
        <v>1</v>
      </c>
      <c r="F61" s="75" t="str">
        <f>IF(B61=0,"",LOOKUP($B61,'Course List'!$C$7:$C$1029,'Course List'!G$7:G$1029))</f>
        <v>S</v>
      </c>
      <c r="G61" s="75" t="str">
        <f>IF(B61=0,"",LOOKUP($B61,'Course List'!$C$7:$C$1029,'Course List'!H$7:H$1029))</f>
        <v>Prerequisite or corequisite: CE 3610 (193)</v>
      </c>
      <c r="H61" s="45"/>
      <c r="I61" s="72"/>
      <c r="J61" s="68" t="str">
        <f>IF(H61=0,"",LOOKUP(H61,'GPA Table'!$B$5:$B$16,'GPA Table'!$E$5:$E$16))</f>
        <v/>
      </c>
      <c r="K61" s="185"/>
      <c r="M61" s="6">
        <f t="shared" si="21"/>
        <v>0</v>
      </c>
      <c r="N61" s="6">
        <f t="shared" si="22"/>
        <v>0</v>
      </c>
      <c r="O61" s="6"/>
      <c r="P61" s="6"/>
    </row>
    <row r="62" spans="1:16" s="71" customFormat="1" x14ac:dyDescent="0.3">
      <c r="A62" s="157">
        <f>A61+1</f>
        <v>7</v>
      </c>
      <c r="B62" s="161" t="s">
        <v>10</v>
      </c>
      <c r="C62" s="75" t="str">
        <f>IF(B62=0,"",LOOKUP($B62,'Course List'!$C$7:$C$1029,'Course List'!D$7:D$1029))</f>
        <v>---</v>
      </c>
      <c r="D62" s="75" t="str">
        <f>IF(B62=0,"",LOOKUP($B62,'Course List'!$C$7:$C$1029,'Course List'!E$7:E$1029))</f>
        <v>See the H/SS List</v>
      </c>
      <c r="E62" s="75">
        <f>IF(B62=0,"",LOOKUP($B62,'Course List'!$C$7:$C$1029,'Course List'!F$7:F$1029))</f>
        <v>3</v>
      </c>
      <c r="F62" s="75" t="str">
        <f>IF(B62=0,"",LOOKUP($B62,'Course List'!$C$7:$C$1029,'Course List'!G$7:G$1029))</f>
        <v>F &amp; S</v>
      </c>
      <c r="G62" s="75" t="str">
        <f>IF(B62=0,"",LOOKUP($B62,'Course List'!$C$7:$C$1029,'Course List'!H$7:H$1029))</f>
        <v xml:space="preserve"> ---</v>
      </c>
      <c r="H62" s="45"/>
      <c r="I62" s="72"/>
      <c r="J62" s="68" t="str">
        <f>IF(H62=0,"",LOOKUP(H62,'GPA Table'!$B$5:$B$16,'GPA Table'!$E$5:$E$16))</f>
        <v/>
      </c>
      <c r="K62" s="185"/>
      <c r="M62" s="6">
        <f t="shared" si="21"/>
        <v>0</v>
      </c>
      <c r="N62" s="6">
        <f t="shared" si="22"/>
        <v>0</v>
      </c>
      <c r="O62" s="6"/>
      <c r="P62" s="6"/>
    </row>
    <row r="63" spans="1:16" s="71" customFormat="1" ht="16.2" thickBot="1" x14ac:dyDescent="0.35">
      <c r="A63" s="160">
        <f>A62+1</f>
        <v>8</v>
      </c>
      <c r="B63" s="46"/>
      <c r="C63" s="45" t="str">
        <f>IF(B63=0,"",LOOKUP($B63,'Course List'!$C$7:$C$1029,'Course List'!D$7:D$1029))</f>
        <v/>
      </c>
      <c r="D63" s="45" t="str">
        <f>IF(B63=0,"",LOOKUP($B63,'Course List'!$C$7:$C$1029,'Course List'!E$7:E$1029))</f>
        <v/>
      </c>
      <c r="E63" s="45" t="str">
        <f>IF(B63=0,"",LOOKUP($B63,'Course List'!$C$7:$C$1029,'Course List'!F$7:F$1029))</f>
        <v/>
      </c>
      <c r="F63" s="45" t="str">
        <f>IF(B63=0,"",LOOKUP($B63,'Course List'!$C$7:$C$1029,'Course List'!G$7:G$1029))</f>
        <v/>
      </c>
      <c r="G63" s="45" t="str">
        <f>IF(B63=0,"",LOOKUP($B63,'Course List'!$C$7:$C$1029,'Course List'!H$7:H$1029))</f>
        <v/>
      </c>
      <c r="H63" s="45"/>
      <c r="I63" s="72"/>
      <c r="J63" s="68" t="str">
        <f>IF(H63=0,"",LOOKUP(H63,'GPA Table'!$B$5:$B$16,'GPA Table'!$E$5:$E$16))</f>
        <v/>
      </c>
      <c r="K63" s="185"/>
      <c r="M63" s="6">
        <f t="shared" si="21"/>
        <v>0</v>
      </c>
      <c r="N63" s="6">
        <f t="shared" si="22"/>
        <v>0</v>
      </c>
      <c r="O63" s="6"/>
      <c r="P63" s="6"/>
    </row>
    <row r="64" spans="1:16" s="71" customFormat="1" ht="16.2" thickBot="1" x14ac:dyDescent="0.35">
      <c r="A64" s="155"/>
      <c r="B64" s="156" t="str">
        <f>B55</f>
        <v>Semester</v>
      </c>
      <c r="C64" s="156">
        <f>C55+1</f>
        <v>7</v>
      </c>
      <c r="D64" s="156" t="str">
        <f>D55</f>
        <v>Total Credit Hours</v>
      </c>
      <c r="E64" s="156">
        <f>SUM(E65:E72)</f>
        <v>17</v>
      </c>
      <c r="F64" s="77" t="str">
        <f>F46</f>
        <v>FALL</v>
      </c>
      <c r="G64" s="77">
        <f>G55</f>
        <v>2021</v>
      </c>
      <c r="H64" s="21"/>
      <c r="I64" s="22"/>
      <c r="J64" s="24">
        <f>IF(N64=0,0,ROUND(M64/N64,2))</f>
        <v>0</v>
      </c>
      <c r="K64" s="186"/>
      <c r="M64" s="15">
        <f>SUM(M65:M72)-M66</f>
        <v>0</v>
      </c>
      <c r="N64" s="15">
        <f>SUM(N65:N72)-N66</f>
        <v>0</v>
      </c>
      <c r="O64" s="214"/>
      <c r="P64" s="214"/>
    </row>
    <row r="65" spans="1:16" s="71" customFormat="1" x14ac:dyDescent="0.3">
      <c r="A65" s="157">
        <v>1</v>
      </c>
      <c r="B65" s="75" t="s">
        <v>287</v>
      </c>
      <c r="C65" s="75" t="str">
        <f>IF(B65=0,"",LOOKUP($B65,'Course List'!$C$7:$C$1029,'Course List'!D$7:D$1029))</f>
        <v>  191</v>
      </c>
      <c r="D65" s="75" t="str">
        <f>IF(B65=0,"",LOOKUP($B65,'Course List'!$C$7:$C$1029,'Course List'!E$7:E$1029))</f>
        <v> Metal Structures</v>
      </c>
      <c r="E65" s="75">
        <f>IF(B65=0,"",LOOKUP($B65,'Course List'!$C$7:$C$1029,'Course List'!F$7:F$1029))</f>
        <v>3</v>
      </c>
      <c r="F65" s="75" t="str">
        <f>IF(B65=0,"",LOOKUP($B65,'Course List'!$C$7:$C$1029,'Course List'!G$7:G$1029))</f>
        <v>F</v>
      </c>
      <c r="G65" s="75" t="str">
        <f>IF(B65=0,"",LOOKUP($B65,'Course List'!$C$7:$C$1029,'Course List'!H$7:H$1029))</f>
        <v>Prerequisite: CE 3240 (122)</v>
      </c>
      <c r="H65" s="45"/>
      <c r="I65" s="72"/>
      <c r="J65" s="67" t="str">
        <f>IF(H65=0,"",LOOKUP(H65,'GPA Table'!$B$5:$B$16,'GPA Table'!$E$5:$E$16))</f>
        <v/>
      </c>
      <c r="K65" s="184"/>
      <c r="M65" s="6">
        <f t="shared" ref="M65" si="24">IF(E65=0,0,IF(H65=0,0,J65*E65))</f>
        <v>0</v>
      </c>
      <c r="N65" s="6">
        <f t="shared" ref="N65" si="25">IF(H65=0,0,E65)</f>
        <v>0</v>
      </c>
      <c r="O65" s="6"/>
      <c r="P65" s="6"/>
    </row>
    <row r="66" spans="1:16" s="71" customFormat="1" x14ac:dyDescent="0.3">
      <c r="A66" s="157">
        <f>A65+1</f>
        <v>2</v>
      </c>
      <c r="B66" s="158" t="s">
        <v>824</v>
      </c>
      <c r="C66" s="75" t="str">
        <f>IF(B66=0,"",LOOKUP($B66,'Course List'!$C$7:$C$1029,'Course List'!D$7:D$1029))</f>
        <v>---</v>
      </c>
      <c r="D66" s="75" t="str">
        <f>IF(B66=0,"",LOOKUP($B66,'Course List'!$C$7:$C$1029,'Course List'!E$7:E$1029))</f>
        <v>Senior Design 1</v>
      </c>
      <c r="E66" s="75">
        <f>IF(B66=0,"",LOOKUP($B66,'Course List'!$C$7:$C$1029,'Course List'!F$7:F$1029))</f>
        <v>1</v>
      </c>
      <c r="F66" s="75" t="str">
        <f>IF(B66=0,"",LOOKUP($B66,'Course List'!$C$7:$C$1029,'Course List'!G$7:G$1029))</f>
        <v>F</v>
      </c>
      <c r="G66" s="75" t="str">
        <f>IF(B66=0,"",LOOKUP($B66,'Course List'!$C$7:$C$1029,'Course List'!H$7:H$1029))</f>
        <v>Completed CE required courses up to the end of the 6th semester</v>
      </c>
      <c r="H66" s="45" t="s">
        <v>829</v>
      </c>
      <c r="I66" s="72"/>
      <c r="J66" s="68">
        <f>IF(H66=0,"",LOOKUP(H66,'GPA Table'!$B$5:$B$16,'GPA Table'!$E$5:$E$16))</f>
        <v>0</v>
      </c>
      <c r="K66" s="185"/>
      <c r="M66" s="235">
        <f t="shared" ref="M66:M72" si="26">IF(E66=0,0,IF(H66=0,0,J66*E66))</f>
        <v>0</v>
      </c>
      <c r="N66" s="235">
        <f t="shared" ref="N66:N72" si="27">IF(H66=0,0,E66)</f>
        <v>1</v>
      </c>
      <c r="O66" s="6"/>
      <c r="P66" s="6"/>
    </row>
    <row r="67" spans="1:16" s="71" customFormat="1" x14ac:dyDescent="0.3">
      <c r="A67" s="157">
        <f t="shared" ref="A67:A69" si="28">A66+1</f>
        <v>3</v>
      </c>
      <c r="B67" s="158" t="s">
        <v>289</v>
      </c>
      <c r="C67" s="75" t="str">
        <f>IF(B67=0,"",LOOKUP($B67,'Course List'!$C$7:$C$1029,'Course List'!D$7:D$1029))</f>
        <v>  168</v>
      </c>
      <c r="D67" s="75" t="str">
        <f>IF(B67=0,"",LOOKUP($B67,'Course List'!$C$7:$C$1029,'Course List'!E$7:E$1029))</f>
        <v> Intro-Geotechnical Engineering</v>
      </c>
      <c r="E67" s="75">
        <f>IF(B67=0,"",LOOKUP($B67,'Course List'!$C$7:$C$1029,'Course List'!F$7:F$1029))</f>
        <v>3</v>
      </c>
      <c r="F67" s="75" t="str">
        <f>IF(B67=0,"",LOOKUP($B67,'Course List'!$C$7:$C$1029,'Course List'!G$7:G$1029))</f>
        <v>F</v>
      </c>
      <c r="G67" s="75" t="str">
        <f>IF(B67=0,"",LOOKUP($B67,'Course List'!$C$7:$C$1029,'Course List'!H$7:H$1029))</f>
        <v>Prerequisite: CE 2220 (120), MAE 3126</v>
      </c>
      <c r="H67" s="45"/>
      <c r="I67" s="72"/>
      <c r="J67" s="68" t="str">
        <f>IF(H67=0,"",LOOKUP(H67,'GPA Table'!$B$5:$B$16,'GPA Table'!$E$5:$E$16))</f>
        <v/>
      </c>
      <c r="K67" s="185"/>
      <c r="M67" s="6">
        <f t="shared" si="26"/>
        <v>0</v>
      </c>
      <c r="N67" s="6">
        <f t="shared" si="27"/>
        <v>0</v>
      </c>
      <c r="O67" s="6"/>
      <c r="P67" s="6"/>
    </row>
    <row r="68" spans="1:16" s="71" customFormat="1" ht="15.6" customHeight="1" x14ac:dyDescent="0.3">
      <c r="A68" s="157">
        <f t="shared" si="28"/>
        <v>4</v>
      </c>
      <c r="B68" s="75" t="s">
        <v>290</v>
      </c>
      <c r="C68" s="75" t="str">
        <f>IF(B68=0,"",LOOKUP($B68,'Course List'!$C$7:$C$1029,'Course List'!D$7:D$1029))</f>
        <v>  185</v>
      </c>
      <c r="D68" s="75" t="str">
        <f>IF(B68=0,"",LOOKUP($B68,'Course List'!$C$7:$C$1029,'Course List'!E$7:E$1029))</f>
        <v> Geotechnical Engineering Lab</v>
      </c>
      <c r="E68" s="75">
        <f>IF(B68=0,"",LOOKUP($B68,'Course List'!$C$7:$C$1029,'Course List'!F$7:F$1029))</f>
        <v>1</v>
      </c>
      <c r="F68" s="75" t="str">
        <f>IF(B68=0,"",LOOKUP($B68,'Course List'!$C$7:$C$1029,'Course List'!G$7:G$1029))</f>
        <v>F</v>
      </c>
      <c r="G68" s="75" t="str">
        <f>IF(B68=0,"",LOOKUP($B68,'Course List'!$C$7:$C$1029,'Course List'!H$7:H$1029))</f>
        <v>Prerequisite or corequisite: CE 4410 (168)</v>
      </c>
      <c r="H68" s="45"/>
      <c r="I68" s="72"/>
      <c r="J68" s="68" t="str">
        <f>IF(H68=0,"",LOOKUP(H68,'GPA Table'!$B$5:$B$16,'GPA Table'!$E$5:$E$16))</f>
        <v/>
      </c>
      <c r="K68" s="185"/>
      <c r="M68" s="6">
        <f t="shared" si="26"/>
        <v>0</v>
      </c>
      <c r="N68" s="6">
        <f t="shared" si="27"/>
        <v>0</v>
      </c>
      <c r="O68" s="6"/>
      <c r="P68" s="6"/>
    </row>
    <row r="69" spans="1:16" s="71" customFormat="1" x14ac:dyDescent="0.3">
      <c r="A69" s="157">
        <f t="shared" si="28"/>
        <v>5</v>
      </c>
      <c r="B69" s="75" t="s">
        <v>291</v>
      </c>
      <c r="C69" s="75" t="str">
        <f>IF(B69=0,"",LOOKUP($B69,'Course List'!$C$7:$C$1029,'Course List'!D$7:D$1029))</f>
        <v>  197</v>
      </c>
      <c r="D69" s="75" t="str">
        <f>IF(B69=0,"",LOOKUP($B69,'Course List'!$C$7:$C$1029,'Course List'!E$7:E$1029))</f>
        <v> Env Eng 2:Water Supply/Pollutn</v>
      </c>
      <c r="E69" s="75">
        <f>IF(B69=0,"",LOOKUP($B69,'Course List'!$C$7:$C$1029,'Course List'!F$7:F$1029))</f>
        <v>3</v>
      </c>
      <c r="F69" s="75" t="str">
        <f>IF(B69=0,"",LOOKUP($B69,'Course List'!$C$7:$C$1029,'Course List'!G$7:G$1029))</f>
        <v>F</v>
      </c>
      <c r="G69" s="75" t="str">
        <f>IF(B69=0,"",LOOKUP($B69,'Course List'!$C$7:$C$1029,'Course List'!H$7:H$1029))</f>
        <v>Prerequisite: CE 3520 (194)</v>
      </c>
      <c r="H69" s="45"/>
      <c r="I69" s="72"/>
      <c r="J69" s="68" t="str">
        <f>IF(H69=0,"",LOOKUP(H69,'GPA Table'!$B$5:$B$16,'GPA Table'!$E$5:$E$16))</f>
        <v/>
      </c>
      <c r="K69" s="185"/>
      <c r="M69" s="6">
        <f t="shared" si="26"/>
        <v>0</v>
      </c>
      <c r="N69" s="6">
        <f t="shared" si="27"/>
        <v>0</v>
      </c>
      <c r="O69" s="6"/>
      <c r="P69" s="6"/>
    </row>
    <row r="70" spans="1:16" s="71" customFormat="1" x14ac:dyDescent="0.3">
      <c r="A70" s="157">
        <f>A69+1</f>
        <v>6</v>
      </c>
      <c r="B70" s="75" t="s">
        <v>292</v>
      </c>
      <c r="C70" s="75" t="str">
        <f>IF(B70=0,"",LOOKUP($B70,'Course List'!$C$7:$C$1029,'Course List'!D$7:D$1029))</f>
        <v>  195</v>
      </c>
      <c r="D70" s="75" t="str">
        <f>IF(B70=0,"",LOOKUP($B70,'Course List'!$C$7:$C$1029,'Course List'!E$7:E$1029))</f>
        <v> Hydrology &amp; Hydraulic Design</v>
      </c>
      <c r="E70" s="75">
        <f>IF(B70=0,"",LOOKUP($B70,'Course List'!$C$7:$C$1029,'Course List'!F$7:F$1029))</f>
        <v>3</v>
      </c>
      <c r="F70" s="75" t="str">
        <f>IF(B70=0,"",LOOKUP($B70,'Course List'!$C$7:$C$1029,'Course List'!G$7:G$1029))</f>
        <v>F</v>
      </c>
      <c r="G70" s="75" t="str">
        <f>IF(B70=0,"",LOOKUP($B70,'Course List'!$C$7:$C$1029,'Course List'!H$7:H$1029))</f>
        <v>Prerequisite or corequisite: ApSc 3115 (115), CE 3610 (193)</v>
      </c>
      <c r="H70" s="45"/>
      <c r="I70" s="72"/>
      <c r="J70" s="68" t="str">
        <f>IF(H70=0,"",LOOKUP(H70,'GPA Table'!$B$5:$B$16,'GPA Table'!$E$5:$E$16))</f>
        <v/>
      </c>
      <c r="K70" s="185"/>
      <c r="M70" s="6">
        <f t="shared" si="26"/>
        <v>0</v>
      </c>
      <c r="N70" s="6">
        <f t="shared" si="27"/>
        <v>0</v>
      </c>
      <c r="O70" s="6"/>
      <c r="P70" s="6"/>
    </row>
    <row r="71" spans="1:16" s="71" customFormat="1" x14ac:dyDescent="0.3">
      <c r="A71" s="157">
        <f>A70+1</f>
        <v>7</v>
      </c>
      <c r="B71" s="75" t="s">
        <v>809</v>
      </c>
      <c r="C71" s="75" t="str">
        <f>IF(B71=0,"",LOOKUP($B71,'Course List'!$C$7:$C$1029,'Course List'!D$7:D$1029))</f>
        <v>---</v>
      </c>
      <c r="D71" s="75" t="str">
        <f>IF(B71=0,"",LOOKUP($B71,'Course List'!$C$7:$C$1029,'Course List'!E$7:E$1029))</f>
        <v>See the CE Eng. Elective List</v>
      </c>
      <c r="E71" s="75">
        <f>IF(B71=0,"",LOOKUP($B71,'Course List'!$C$7:$C$1029,'Course List'!F$7:F$1029))</f>
        <v>3</v>
      </c>
      <c r="F71" s="75" t="str">
        <f>IF(B71=0,"",LOOKUP($B71,'Course List'!$C$7:$C$1029,'Course List'!G$7:G$1029))</f>
        <v>F &amp; S</v>
      </c>
      <c r="G71" s="75" t="str">
        <f>IF(B71=0,"",LOOKUP($B71,'Course List'!$C$7:$C$1029,'Course List'!H$7:H$1029))</f>
        <v xml:space="preserve"> ---</v>
      </c>
      <c r="H71" s="45"/>
      <c r="I71" s="72"/>
      <c r="J71" s="68" t="str">
        <f>IF(H71=0,"",LOOKUP(H71,'GPA Table'!$B$5:$B$16,'GPA Table'!$E$5:$E$16))</f>
        <v/>
      </c>
      <c r="K71" s="185"/>
      <c r="M71" s="6">
        <f t="shared" si="26"/>
        <v>0</v>
      </c>
      <c r="N71" s="6">
        <f t="shared" si="27"/>
        <v>0</v>
      </c>
      <c r="O71" s="6"/>
      <c r="P71" s="6"/>
    </row>
    <row r="72" spans="1:16" s="71" customFormat="1" ht="16.2" thickBot="1" x14ac:dyDescent="0.35">
      <c r="A72" s="160">
        <f>A71+1</f>
        <v>8</v>
      </c>
      <c r="B72" s="46"/>
      <c r="C72" s="45" t="str">
        <f>IF(B72=0,"",LOOKUP($B72,'Course List'!$C$7:$C$1029,'Course List'!D$7:D$1029))</f>
        <v/>
      </c>
      <c r="D72" s="45" t="str">
        <f>IF(B72=0,"",LOOKUP($B72,'Course List'!$C$7:$C$1029,'Course List'!E$7:E$1029))</f>
        <v/>
      </c>
      <c r="E72" s="45" t="str">
        <f>IF(B72=0,"",LOOKUP($B72,'Course List'!$C$7:$C$1029,'Course List'!F$7:F$1029))</f>
        <v/>
      </c>
      <c r="F72" s="45" t="str">
        <f>IF(B72=0,"",LOOKUP($B72,'Course List'!$C$7:$C$1029,'Course List'!G$7:G$1029))</f>
        <v/>
      </c>
      <c r="G72" s="45" t="str">
        <f>IF(B72=0,"",LOOKUP($B72,'Course List'!$C$7:$C$1029,'Course List'!H$7:H$1029))</f>
        <v/>
      </c>
      <c r="H72" s="45"/>
      <c r="I72" s="72"/>
      <c r="J72" s="68" t="str">
        <f>IF(H72=0,"",LOOKUP(H72,'GPA Table'!$B$5:$B$16,'GPA Table'!$E$5:$E$16))</f>
        <v/>
      </c>
      <c r="K72" s="185"/>
      <c r="M72" s="6">
        <f t="shared" si="26"/>
        <v>0</v>
      </c>
      <c r="N72" s="6">
        <f t="shared" si="27"/>
        <v>0</v>
      </c>
      <c r="O72" s="6"/>
      <c r="P72" s="6"/>
    </row>
    <row r="73" spans="1:16" s="71" customFormat="1" ht="16.2" thickBot="1" x14ac:dyDescent="0.35">
      <c r="A73" s="155"/>
      <c r="B73" s="156" t="str">
        <f>B64</f>
        <v>Semester</v>
      </c>
      <c r="C73" s="156">
        <f>C64+1</f>
        <v>8</v>
      </c>
      <c r="D73" s="156" t="str">
        <f>D64</f>
        <v>Total Credit Hours</v>
      </c>
      <c r="E73" s="156">
        <f>SUM(E74:E81)</f>
        <v>18</v>
      </c>
      <c r="F73" s="77" t="str">
        <f>F55</f>
        <v>SPRING</v>
      </c>
      <c r="G73" s="77">
        <f>G64+1</f>
        <v>2022</v>
      </c>
      <c r="H73" s="21"/>
      <c r="I73" s="22"/>
      <c r="J73" s="24">
        <f>IF(N73=0,0,ROUND(M73/N73,2))</f>
        <v>0</v>
      </c>
      <c r="K73" s="186"/>
      <c r="M73" s="15">
        <f t="shared" ref="M73:N73" si="29">SUM(M74:M81)</f>
        <v>0</v>
      </c>
      <c r="N73" s="16">
        <f t="shared" si="29"/>
        <v>0</v>
      </c>
      <c r="O73" s="214"/>
      <c r="P73" s="214"/>
    </row>
    <row r="74" spans="1:16" s="71" customFormat="1" x14ac:dyDescent="0.3">
      <c r="A74" s="157">
        <v>1</v>
      </c>
      <c r="B74" s="75" t="s">
        <v>288</v>
      </c>
      <c r="C74" s="75" t="str">
        <f>IF(B74=0,"",LOOKUP($B74,'Course List'!$C$7:$C$1029,'Course List'!D$7:D$1029))</f>
        <v>  190W</v>
      </c>
      <c r="D74" s="75" t="str">
        <f>IF(B74=0,"",LOOKUP($B74,'Course List'!$C$7:$C$1029,'Course List'!E$7:E$1029))</f>
        <v> Contracts and Specifications (WID)</v>
      </c>
      <c r="E74" s="75">
        <f>IF(B74=0,"",LOOKUP($B74,'Course List'!$C$7:$C$1029,'Course List'!F$7:F$1029))</f>
        <v>3</v>
      </c>
      <c r="F74" s="75" t="str">
        <f>IF(B74=0,"",LOOKUP($B74,'Course List'!$C$7:$C$1029,'Course List'!G$7:G$1029))</f>
        <v>S</v>
      </c>
      <c r="G74" s="75" t="str">
        <f>IF(B74=0,"",LOOKUP($B74,'Course List'!$C$7:$C$1029,'Course List'!H$7:H$1029))</f>
        <v>None</v>
      </c>
      <c r="H74" s="45"/>
      <c r="I74" s="72"/>
      <c r="J74" s="67" t="str">
        <f>IF(H74=0,"",LOOKUP(H74,'GPA Table'!$B$5:$B$16,'GPA Table'!$E$5:$E$16))</f>
        <v/>
      </c>
      <c r="K74" s="184"/>
      <c r="M74" s="6">
        <f t="shared" ref="M74:M81" si="30">IF(E74=0,0,IF(H74=0,0,J74*E74))</f>
        <v>0</v>
      </c>
      <c r="N74" s="6">
        <f t="shared" ref="N74:N81" si="31">IF(H74=0,0,E74)</f>
        <v>0</v>
      </c>
      <c r="O74" s="6"/>
      <c r="P74" s="6"/>
    </row>
    <row r="75" spans="1:16" s="71" customFormat="1" x14ac:dyDescent="0.3">
      <c r="A75" s="157">
        <f>A74+1</f>
        <v>2</v>
      </c>
      <c r="B75" s="158" t="s">
        <v>825</v>
      </c>
      <c r="C75" s="75">
        <f>IF(B75=0,"",LOOKUP($B75,'Course List'!$C$7:$C$1029,'Course List'!D$7:D$1029))</f>
        <v>196</v>
      </c>
      <c r="D75" s="75" t="str">
        <f>IF(B75=0,"",LOOKUP($B75,'Course List'!$C$7:$C$1029,'Course List'!E$7:E$1029))</f>
        <v>Senior Design 2</v>
      </c>
      <c r="E75" s="75">
        <f>IF(B75=0,"",LOOKUP($B75,'Course List'!$C$7:$C$1029,'Course List'!F$7:F$1029))</f>
        <v>3</v>
      </c>
      <c r="F75" s="75" t="str">
        <f>IF(B75=0,"",LOOKUP($B75,'Course List'!$C$7:$C$1029,'Course List'!G$7:G$1029))</f>
        <v>S</v>
      </c>
      <c r="G75" s="75" t="str">
        <f>IF(B75=0,"",LOOKUP($B75,'Course List'!$C$7:$C$1029,'Course List'!H$7:H$1029))</f>
        <v>CE 4341</v>
      </c>
      <c r="H75" s="45"/>
      <c r="I75" s="72"/>
      <c r="J75" s="68" t="str">
        <f>IF(H75=0,"",LOOKUP(H75,'GPA Table'!$B$5:$B$16,'GPA Table'!$E$5:$E$16))</f>
        <v/>
      </c>
      <c r="K75" s="185"/>
      <c r="M75" s="6">
        <f t="shared" si="30"/>
        <v>0</v>
      </c>
      <c r="N75" s="6">
        <f t="shared" si="31"/>
        <v>0</v>
      </c>
      <c r="O75" s="6"/>
      <c r="P75" s="6"/>
    </row>
    <row r="76" spans="1:16" s="71" customFormat="1" x14ac:dyDescent="0.3">
      <c r="A76" s="157">
        <f t="shared" ref="A76:A78" si="32">A75+1</f>
        <v>3</v>
      </c>
      <c r="B76" s="75" t="s">
        <v>317</v>
      </c>
      <c r="C76" s="75" t="str">
        <f>IF(B76=0,"",LOOKUP($B76,'Course List'!$C$7:$C$1029,'Course List'!D$7:D$1029))</f>
        <v>  232</v>
      </c>
      <c r="D76" s="75" t="str">
        <f>IF(B76=0,"",LOOKUP($B76,'Course List'!$C$7:$C$1029,'Course List'!E$7:E$1029))</f>
        <v> Geotechnical Engineering</v>
      </c>
      <c r="E76" s="75">
        <f>IF(B76=0,"",LOOKUP($B76,'Course List'!$C$7:$C$1029,'Course List'!F$7:F$1029))</f>
        <v>3</v>
      </c>
      <c r="F76" s="75" t="str">
        <f>IF(B76=0,"",LOOKUP($B76,'Course List'!$C$7:$C$1029,'Course List'!G$7:G$1029))</f>
        <v>S</v>
      </c>
      <c r="G76" s="75" t="str">
        <f>IF(B76=0,"",LOOKUP($B76,'Course List'!$C$7:$C$1029,'Course List'!H$7:H$1029))</f>
        <v>Prerequisite: CE 4410 (168) or equivalent</v>
      </c>
      <c r="H76" s="45"/>
      <c r="I76" s="72"/>
      <c r="J76" s="68" t="str">
        <f>IF(H76=0,"",LOOKUP(H76,'GPA Table'!$B$5:$B$16,'GPA Table'!$E$5:$E$16))</f>
        <v/>
      </c>
      <c r="K76" s="185"/>
      <c r="M76" s="6">
        <f t="shared" si="30"/>
        <v>0</v>
      </c>
      <c r="N76" s="6">
        <f t="shared" si="31"/>
        <v>0</v>
      </c>
      <c r="O76" s="6"/>
      <c r="P76" s="6"/>
    </row>
    <row r="77" spans="1:16" s="71" customFormat="1" ht="15.6" customHeight="1" x14ac:dyDescent="0.3">
      <c r="A77" s="157">
        <f t="shared" si="32"/>
        <v>4</v>
      </c>
      <c r="B77" s="75" t="s">
        <v>809</v>
      </c>
      <c r="C77" s="75" t="str">
        <f>IF(B77=0,"",LOOKUP($B77,'Course List'!$C$7:$C$1029,'Course List'!D$7:D$1029))</f>
        <v>---</v>
      </c>
      <c r="D77" s="75" t="str">
        <f>IF(B77=0,"",LOOKUP($B77,'Course List'!$C$7:$C$1029,'Course List'!E$7:E$1029))</f>
        <v>See the CE Eng. Elective List</v>
      </c>
      <c r="E77" s="75">
        <f>IF(B77=0,"",LOOKUP($B77,'Course List'!$C$7:$C$1029,'Course List'!F$7:F$1029))</f>
        <v>3</v>
      </c>
      <c r="F77" s="75" t="str">
        <f>IF(B77=0,"",LOOKUP($B77,'Course List'!$C$7:$C$1029,'Course List'!G$7:G$1029))</f>
        <v>F &amp; S</v>
      </c>
      <c r="G77" s="75" t="str">
        <f>IF(B77=0,"",LOOKUP($B77,'Course List'!$C$7:$C$1029,'Course List'!H$7:H$1029))</f>
        <v xml:space="preserve"> ---</v>
      </c>
      <c r="H77" s="45"/>
      <c r="I77" s="72"/>
      <c r="J77" s="68" t="str">
        <f>IF(H77=0,"",LOOKUP(H77,'GPA Table'!$B$5:$B$16,'GPA Table'!$E$5:$E$16))</f>
        <v/>
      </c>
      <c r="K77" s="185"/>
      <c r="M77" s="6">
        <f t="shared" si="30"/>
        <v>0</v>
      </c>
      <c r="N77" s="6">
        <f t="shared" si="31"/>
        <v>0</v>
      </c>
      <c r="O77" s="6"/>
      <c r="P77" s="6"/>
    </row>
    <row r="78" spans="1:16" s="71" customFormat="1" x14ac:dyDescent="0.3">
      <c r="A78" s="157">
        <f t="shared" si="32"/>
        <v>5</v>
      </c>
      <c r="B78" s="75" t="s">
        <v>809</v>
      </c>
      <c r="C78" s="75" t="str">
        <f>IF(B78=0,"",LOOKUP($B78,'Course List'!$C$7:$C$1029,'Course List'!D$7:D$1029))</f>
        <v>---</v>
      </c>
      <c r="D78" s="75" t="str">
        <f>IF(B78=0,"",LOOKUP($B78,'Course List'!$C$7:$C$1029,'Course List'!E$7:E$1029))</f>
        <v>See the CE Eng. Elective List</v>
      </c>
      <c r="E78" s="75">
        <f>IF(B78=0,"",LOOKUP($B78,'Course List'!$C$7:$C$1029,'Course List'!F$7:F$1029))</f>
        <v>3</v>
      </c>
      <c r="F78" s="75" t="str">
        <f>IF(B78=0,"",LOOKUP($B78,'Course List'!$C$7:$C$1029,'Course List'!G$7:G$1029))</f>
        <v>F &amp; S</v>
      </c>
      <c r="G78" s="75" t="str">
        <f>IF(B78=0,"",LOOKUP($B78,'Course List'!$C$7:$C$1029,'Course List'!H$7:H$1029))</f>
        <v xml:space="preserve"> ---</v>
      </c>
      <c r="H78" s="45"/>
      <c r="I78" s="72"/>
      <c r="J78" s="68" t="str">
        <f>IF(H78=0,"",LOOKUP(H78,'GPA Table'!$B$5:$B$16,'GPA Table'!$E$5:$E$16))</f>
        <v/>
      </c>
      <c r="K78" s="185"/>
      <c r="M78" s="6">
        <f t="shared" si="30"/>
        <v>0</v>
      </c>
      <c r="N78" s="6">
        <f t="shared" si="31"/>
        <v>0</v>
      </c>
      <c r="O78" s="6"/>
      <c r="P78" s="6"/>
    </row>
    <row r="79" spans="1:16" s="71" customFormat="1" x14ac:dyDescent="0.3">
      <c r="A79" s="157">
        <f>A78+1</f>
        <v>6</v>
      </c>
      <c r="B79" s="75" t="s">
        <v>488</v>
      </c>
      <c r="C79" s="75" t="str">
        <f>IF(B79=0,"",LOOKUP($B79,'Course List'!$C$7:$C$1029,'Course List'!D$7:D$1029))</f>
        <v>---</v>
      </c>
      <c r="D79" s="75" t="str">
        <f>IF(B79=0,"",LOOKUP($B79,'Course List'!$C$7:$C$1029,'Course List'!E$7:E$1029))</f>
        <v>CE 6000 &amp; 8000 Level</v>
      </c>
      <c r="E79" s="75">
        <f>IF(B79=0,"",LOOKUP($B79,'Course List'!$C$7:$C$1029,'Course List'!F$7:F$1029))</f>
        <v>3</v>
      </c>
      <c r="F79" s="75" t="str">
        <f>IF(B79=0,"",LOOKUP($B79,'Course List'!$C$7:$C$1029,'Course List'!G$7:G$1029))</f>
        <v>F &amp; S</v>
      </c>
      <c r="G79" s="75" t="str">
        <f>IF(B79=0,"",LOOKUP($B79,'Course List'!$C$7:$C$1029,'Course List'!H$7:H$1029))</f>
        <v xml:space="preserve"> ---</v>
      </c>
      <c r="H79" s="45"/>
      <c r="I79" s="72"/>
      <c r="J79" s="68" t="str">
        <f>IF(H79=0,"",LOOKUP(H79,'GPA Table'!$B$5:$B$16,'GPA Table'!$E$5:$E$16))</f>
        <v/>
      </c>
      <c r="K79" s="185"/>
      <c r="M79" s="6">
        <f t="shared" si="30"/>
        <v>0</v>
      </c>
      <c r="N79" s="6">
        <f t="shared" si="31"/>
        <v>0</v>
      </c>
      <c r="O79" s="6"/>
      <c r="P79" s="6"/>
    </row>
    <row r="80" spans="1:16" s="71" customFormat="1" x14ac:dyDescent="0.3">
      <c r="A80" s="157">
        <f>A79+1</f>
        <v>7</v>
      </c>
      <c r="B80" s="159"/>
      <c r="C80" s="45" t="str">
        <f>IF(B80=0,"",LOOKUP($B80,'Course List'!$C$7:$C$1029,'Course List'!D$7:D$1029))</f>
        <v/>
      </c>
      <c r="D80" s="45" t="str">
        <f>IF(B80=0,"",LOOKUP($B80,'Course List'!$C$7:$C$1029,'Course List'!E$7:E$1029))</f>
        <v/>
      </c>
      <c r="E80" s="45" t="str">
        <f>IF(B80=0,"",LOOKUP($B80,'Course List'!$C$7:$C$1029,'Course List'!F$7:F$1029))</f>
        <v/>
      </c>
      <c r="F80" s="45" t="str">
        <f>IF(B80=0,"",LOOKUP($B80,'Course List'!$C$7:$C$1029,'Course List'!G$7:G$1029))</f>
        <v/>
      </c>
      <c r="G80" s="45" t="str">
        <f>IF(B80=0,"",LOOKUP($B80,'Course List'!$C$7:$C$1029,'Course List'!H$7:H$1029))</f>
        <v/>
      </c>
      <c r="H80" s="45"/>
      <c r="I80" s="72"/>
      <c r="J80" s="68" t="str">
        <f>IF(H80=0,"",LOOKUP(H80,'GPA Table'!$B$5:$B$16,'GPA Table'!$E$5:$E$16))</f>
        <v/>
      </c>
      <c r="K80" s="185"/>
      <c r="M80" s="6">
        <f t="shared" si="30"/>
        <v>0</v>
      </c>
      <c r="N80" s="6">
        <f t="shared" si="31"/>
        <v>0</v>
      </c>
      <c r="O80" s="6"/>
      <c r="P80" s="6"/>
    </row>
    <row r="81" spans="1:24" s="71" customFormat="1" ht="16.2" thickBot="1" x14ac:dyDescent="0.35">
      <c r="A81" s="160">
        <f>A80+1</f>
        <v>8</v>
      </c>
      <c r="B81" s="46"/>
      <c r="C81" s="46" t="str">
        <f>IF(B81=0,"",LOOKUP($B81,'Course List'!$C$7:$C$1029,'Course List'!D$7:D$1029))</f>
        <v/>
      </c>
      <c r="D81" s="46" t="str">
        <f>IF(B81=0,"",LOOKUP($B81,'Course List'!$C$7:$C$1029,'Course List'!E$7:E$1029))</f>
        <v/>
      </c>
      <c r="E81" s="46" t="str">
        <f>IF(B81=0,"",LOOKUP($B81,'Course List'!$C$7:$C$1029,'Course List'!F$7:F$1029))</f>
        <v/>
      </c>
      <c r="F81" s="46" t="str">
        <f>IF(B81=0,"",LOOKUP($B81,'Course List'!$C$7:$C$1029,'Course List'!G$7:G$1029))</f>
        <v/>
      </c>
      <c r="G81" s="46" t="str">
        <f>IF(B81=0,"",LOOKUP($B81,'Course List'!$C$7:$C$1029,'Course List'!H$7:H$1029))</f>
        <v/>
      </c>
      <c r="H81" s="46"/>
      <c r="I81" s="73"/>
      <c r="J81" s="69" t="str">
        <f>IF(H81=0,"",LOOKUP(H81,'GPA Table'!$B$5:$B$16,'GPA Table'!$E$5:$E$16))</f>
        <v/>
      </c>
      <c r="K81" s="192"/>
      <c r="M81" s="6">
        <f t="shared" si="30"/>
        <v>0</v>
      </c>
      <c r="N81" s="6">
        <f t="shared" si="31"/>
        <v>0</v>
      </c>
      <c r="O81" s="6"/>
      <c r="P81" s="6"/>
    </row>
    <row r="82" spans="1:24" s="71" customFormat="1" ht="16.2" thickBot="1" x14ac:dyDescent="0.35">
      <c r="A82" s="155"/>
      <c r="B82" s="156" t="str">
        <f>B73</f>
        <v>Semester</v>
      </c>
      <c r="C82" s="156">
        <f>C73+1</f>
        <v>9</v>
      </c>
      <c r="D82" s="156" t="str">
        <f>D73</f>
        <v>Total Credit Hours</v>
      </c>
      <c r="E82" s="156">
        <f>SUM(E83:E90)</f>
        <v>12</v>
      </c>
      <c r="F82" s="77" t="str">
        <f>F64</f>
        <v>FALL</v>
      </c>
      <c r="G82" s="77">
        <f>G73+1</f>
        <v>2023</v>
      </c>
      <c r="H82" s="21"/>
      <c r="I82" s="22"/>
      <c r="J82" s="191">
        <f>IF(N82=0,0,ROUND(M82/N82,2))</f>
        <v>0</v>
      </c>
      <c r="K82" s="193"/>
      <c r="M82" s="15">
        <f t="shared" ref="M82" si="33">SUM(M83:M90)</f>
        <v>0</v>
      </c>
      <c r="N82" s="16">
        <f t="shared" ref="N82" si="34">SUM(N83:N90)</f>
        <v>0</v>
      </c>
      <c r="O82" s="214"/>
      <c r="P82" s="214"/>
    </row>
    <row r="83" spans="1:24" s="71" customFormat="1" x14ac:dyDescent="0.3">
      <c r="A83" s="157">
        <v>1</v>
      </c>
      <c r="B83" s="75" t="s">
        <v>488</v>
      </c>
      <c r="C83" s="75" t="str">
        <f>IF(B83=0,"",LOOKUP($B83,'Course List'!$C$7:$C$1029,'Course List'!D$7:D$1029))</f>
        <v>---</v>
      </c>
      <c r="D83" s="75" t="str">
        <f>IF(B83=0,"",LOOKUP($B83,'Course List'!$C$7:$C$1029,'Course List'!E$7:E$1029))</f>
        <v>CE 6000 &amp; 8000 Level</v>
      </c>
      <c r="E83" s="75">
        <f>IF(B83=0,"",LOOKUP($B83,'Course List'!$C$7:$C$1029,'Course List'!F$7:F$1029))</f>
        <v>3</v>
      </c>
      <c r="F83" s="75" t="str">
        <f>IF(B83=0,"",LOOKUP($B83,'Course List'!$C$7:$C$1029,'Course List'!G$7:G$1029))</f>
        <v>F &amp; S</v>
      </c>
      <c r="G83" s="75" t="str">
        <f>IF(B83=0,"",LOOKUP($B83,'Course List'!$C$7:$C$1029,'Course List'!H$7:H$1029))</f>
        <v xml:space="preserve"> ---</v>
      </c>
      <c r="H83" s="45"/>
      <c r="I83" s="72"/>
      <c r="J83" s="221" t="str">
        <f>IF(H83=0,"",LOOKUP(H83,'GPA Table'!$B$5:$B$16,'GPA Table'!$E$5:$E$16))</f>
        <v/>
      </c>
      <c r="K83" s="184"/>
      <c r="M83" s="6">
        <f t="shared" ref="M83:M90" si="35">IF(E83=0,0,IF(H83=0,0,J83*E83))</f>
        <v>0</v>
      </c>
      <c r="N83" s="6">
        <f t="shared" ref="N83:N90" si="36">IF(H83=0,0,E83)</f>
        <v>0</v>
      </c>
      <c r="O83" s="6"/>
      <c r="P83" s="6"/>
    </row>
    <row r="84" spans="1:24" s="71" customFormat="1" x14ac:dyDescent="0.3">
      <c r="A84" s="157">
        <f>A83+1</f>
        <v>2</v>
      </c>
      <c r="B84" s="75" t="s">
        <v>488</v>
      </c>
      <c r="C84" s="75" t="str">
        <f>IF(B84=0,"",LOOKUP($B84,'Course List'!$C$7:$C$1029,'Course List'!D$7:D$1029))</f>
        <v>---</v>
      </c>
      <c r="D84" s="75" t="str">
        <f>IF(B84=0,"",LOOKUP($B84,'Course List'!$C$7:$C$1029,'Course List'!E$7:E$1029))</f>
        <v>CE 6000 &amp; 8000 Level</v>
      </c>
      <c r="E84" s="75">
        <f>IF(B84=0,"",LOOKUP($B84,'Course List'!$C$7:$C$1029,'Course List'!F$7:F$1029))</f>
        <v>3</v>
      </c>
      <c r="F84" s="75" t="str">
        <f>IF(B84=0,"",LOOKUP($B84,'Course List'!$C$7:$C$1029,'Course List'!G$7:G$1029))</f>
        <v>F &amp; S</v>
      </c>
      <c r="G84" s="75" t="str">
        <f>IF(B84=0,"",LOOKUP($B84,'Course List'!$C$7:$C$1029,'Course List'!H$7:H$1029))</f>
        <v xml:space="preserve"> ---</v>
      </c>
      <c r="H84" s="45"/>
      <c r="I84" s="72"/>
      <c r="J84" s="222" t="str">
        <f>IF(H84=0,"",LOOKUP(H84,'GPA Table'!$B$5:$B$16,'GPA Table'!$E$5:$E$16))</f>
        <v/>
      </c>
      <c r="K84" s="185"/>
      <c r="M84" s="6">
        <f t="shared" si="35"/>
        <v>0</v>
      </c>
      <c r="N84" s="6">
        <f t="shared" si="36"/>
        <v>0</v>
      </c>
      <c r="O84" s="6"/>
      <c r="P84" s="6"/>
    </row>
    <row r="85" spans="1:24" s="71" customFormat="1" x14ac:dyDescent="0.3">
      <c r="A85" s="157">
        <f t="shared" ref="A85:A87" si="37">A84+1</f>
        <v>3</v>
      </c>
      <c r="B85" s="75" t="s">
        <v>488</v>
      </c>
      <c r="C85" s="75" t="str">
        <f>IF(B85=0,"",LOOKUP($B85,'Course List'!$C$7:$C$1029,'Course List'!D$7:D$1029))</f>
        <v>---</v>
      </c>
      <c r="D85" s="75" t="str">
        <f>IF(B85=0,"",LOOKUP($B85,'Course List'!$C$7:$C$1029,'Course List'!E$7:E$1029))</f>
        <v>CE 6000 &amp; 8000 Level</v>
      </c>
      <c r="E85" s="75">
        <f>IF(B85=0,"",LOOKUP($B85,'Course List'!$C$7:$C$1029,'Course List'!F$7:F$1029))</f>
        <v>3</v>
      </c>
      <c r="F85" s="75" t="str">
        <f>IF(B85=0,"",LOOKUP($B85,'Course List'!$C$7:$C$1029,'Course List'!G$7:G$1029))</f>
        <v>F &amp; S</v>
      </c>
      <c r="G85" s="75" t="str">
        <f>IF(B85=0,"",LOOKUP($B85,'Course List'!$C$7:$C$1029,'Course List'!H$7:H$1029))</f>
        <v xml:space="preserve"> ---</v>
      </c>
      <c r="H85" s="45"/>
      <c r="I85" s="72"/>
      <c r="J85" s="222" t="str">
        <f>IF(H85=0,"",LOOKUP(H85,'GPA Table'!$B$5:$B$16,'GPA Table'!$E$5:$E$16))</f>
        <v/>
      </c>
      <c r="K85" s="185"/>
      <c r="M85" s="6">
        <f t="shared" si="35"/>
        <v>0</v>
      </c>
      <c r="N85" s="6">
        <f t="shared" si="36"/>
        <v>0</v>
      </c>
      <c r="O85" s="6"/>
      <c r="P85" s="6"/>
    </row>
    <row r="86" spans="1:24" s="71" customFormat="1" ht="15.6" customHeight="1" x14ac:dyDescent="0.3">
      <c r="A86" s="157">
        <f t="shared" si="37"/>
        <v>4</v>
      </c>
      <c r="B86" s="75" t="s">
        <v>488</v>
      </c>
      <c r="C86" s="75" t="str">
        <f>IF(B86=0,"",LOOKUP($B86,'Course List'!$C$7:$C$1029,'Course List'!D$7:D$1029))</f>
        <v>---</v>
      </c>
      <c r="D86" s="75" t="str">
        <f>IF(B86=0,"",LOOKUP($B86,'Course List'!$C$7:$C$1029,'Course List'!E$7:E$1029))</f>
        <v>CE 6000 &amp; 8000 Level</v>
      </c>
      <c r="E86" s="75">
        <f>IF(B86=0,"",LOOKUP($B86,'Course List'!$C$7:$C$1029,'Course List'!F$7:F$1029))</f>
        <v>3</v>
      </c>
      <c r="F86" s="75" t="str">
        <f>IF(B86=0,"",LOOKUP($B86,'Course List'!$C$7:$C$1029,'Course List'!G$7:G$1029))</f>
        <v>F &amp; S</v>
      </c>
      <c r="G86" s="75" t="str">
        <f>IF(B86=0,"",LOOKUP($B86,'Course List'!$C$7:$C$1029,'Course List'!H$7:H$1029))</f>
        <v xml:space="preserve"> ---</v>
      </c>
      <c r="H86" s="45"/>
      <c r="I86" s="72"/>
      <c r="J86" s="222" t="str">
        <f>IF(H86=0,"",LOOKUP(H86,'GPA Table'!$B$5:$B$16,'GPA Table'!$E$5:$E$16))</f>
        <v/>
      </c>
      <c r="K86" s="185"/>
      <c r="M86" s="6">
        <f t="shared" si="35"/>
        <v>0</v>
      </c>
      <c r="N86" s="6">
        <f t="shared" si="36"/>
        <v>0</v>
      </c>
      <c r="O86" s="6"/>
      <c r="P86" s="6"/>
    </row>
    <row r="87" spans="1:24" s="71" customFormat="1" x14ac:dyDescent="0.3">
      <c r="A87" s="157">
        <f t="shared" si="37"/>
        <v>5</v>
      </c>
      <c r="B87" s="45"/>
      <c r="C87" s="45" t="str">
        <f>IF(B87=0,"",LOOKUP($B87,'Course List'!$C$7:$C$1029,'Course List'!D$7:D$1029))</f>
        <v/>
      </c>
      <c r="D87" s="45" t="str">
        <f>IF(B87=0,"",LOOKUP($B87,'Course List'!$C$7:$C$1029,'Course List'!E$7:E$1029))</f>
        <v/>
      </c>
      <c r="E87" s="45" t="str">
        <f>IF(B87=0,"",LOOKUP($B87,'Course List'!$C$7:$C$1029,'Course List'!F$7:F$1029))</f>
        <v/>
      </c>
      <c r="F87" s="45" t="str">
        <f>IF(B87=0,"",LOOKUP($B87,'Course List'!$C$7:$C$1029,'Course List'!G$7:G$1029))</f>
        <v/>
      </c>
      <c r="G87" s="45" t="str">
        <f>IF(B87=0,"",LOOKUP($B87,'Course List'!$C$7:$C$1029,'Course List'!H$7:H$1029))</f>
        <v/>
      </c>
      <c r="H87" s="45"/>
      <c r="I87" s="72"/>
      <c r="J87" s="222" t="str">
        <f>IF(H87=0,"",LOOKUP(H87,'GPA Table'!$B$5:$B$16,'GPA Table'!$E$5:$E$16))</f>
        <v/>
      </c>
      <c r="K87" s="185"/>
      <c r="M87" s="6">
        <f t="shared" si="35"/>
        <v>0</v>
      </c>
      <c r="N87" s="6">
        <f t="shared" si="36"/>
        <v>0</v>
      </c>
      <c r="O87" s="6"/>
      <c r="P87" s="6"/>
    </row>
    <row r="88" spans="1:24" s="71" customFormat="1" x14ac:dyDescent="0.3">
      <c r="A88" s="157">
        <f>A87+1</f>
        <v>6</v>
      </c>
      <c r="B88" s="45"/>
      <c r="C88" s="45" t="str">
        <f>IF(B88=0,"",LOOKUP($B88,'Course List'!$C$7:$C$1029,'Course List'!D$7:D$1029))</f>
        <v/>
      </c>
      <c r="D88" s="45" t="str">
        <f>IF(B88=0,"",LOOKUP($B88,'Course List'!$C$7:$C$1029,'Course List'!E$7:E$1029))</f>
        <v/>
      </c>
      <c r="E88" s="45" t="str">
        <f>IF(B88=0,"",LOOKUP($B88,'Course List'!$C$7:$C$1029,'Course List'!F$7:F$1029))</f>
        <v/>
      </c>
      <c r="F88" s="45" t="str">
        <f>IF(B88=0,"",LOOKUP($B88,'Course List'!$C$7:$C$1029,'Course List'!G$7:G$1029))</f>
        <v/>
      </c>
      <c r="G88" s="45" t="str">
        <f>IF(B88=0,"",LOOKUP($B88,'Course List'!$C$7:$C$1029,'Course List'!H$7:H$1029))</f>
        <v/>
      </c>
      <c r="H88" s="45"/>
      <c r="I88" s="72"/>
      <c r="J88" s="222" t="str">
        <f>IF(H88=0,"",LOOKUP(H88,'GPA Table'!$B$5:$B$16,'GPA Table'!$E$5:$E$16))</f>
        <v/>
      </c>
      <c r="K88" s="185"/>
      <c r="M88" s="6">
        <f t="shared" si="35"/>
        <v>0</v>
      </c>
      <c r="N88" s="6">
        <f t="shared" si="36"/>
        <v>0</v>
      </c>
      <c r="O88" s="6"/>
      <c r="P88" s="6"/>
    </row>
    <row r="89" spans="1:24" s="71" customFormat="1" x14ac:dyDescent="0.3">
      <c r="A89" s="157">
        <f>A88+1</f>
        <v>7</v>
      </c>
      <c r="B89" s="159"/>
      <c r="C89" s="45" t="str">
        <f>IF(B89=0,"",LOOKUP($B89,'Course List'!$C$7:$C$1029,'Course List'!D$7:D$1029))</f>
        <v/>
      </c>
      <c r="D89" s="45" t="str">
        <f>IF(B89=0,"",LOOKUP($B89,'Course List'!$C$7:$C$1029,'Course List'!E$7:E$1029))</f>
        <v/>
      </c>
      <c r="E89" s="45" t="str">
        <f>IF(B89=0,"",LOOKUP($B89,'Course List'!$C$7:$C$1029,'Course List'!F$7:F$1029))</f>
        <v/>
      </c>
      <c r="F89" s="45" t="str">
        <f>IF(B89=0,"",LOOKUP($B89,'Course List'!$C$7:$C$1029,'Course List'!G$7:G$1029))</f>
        <v/>
      </c>
      <c r="G89" s="45" t="str">
        <f>IF(B89=0,"",LOOKUP($B89,'Course List'!$C$7:$C$1029,'Course List'!H$7:H$1029))</f>
        <v/>
      </c>
      <c r="H89" s="45"/>
      <c r="I89" s="72"/>
      <c r="J89" s="222" t="str">
        <f>IF(H89=0,"",LOOKUP(H89,'GPA Table'!$B$5:$B$16,'GPA Table'!$E$5:$E$16))</f>
        <v/>
      </c>
      <c r="K89" s="185"/>
      <c r="M89" s="6">
        <f t="shared" si="35"/>
        <v>0</v>
      </c>
      <c r="N89" s="6">
        <f t="shared" si="36"/>
        <v>0</v>
      </c>
      <c r="O89" s="6"/>
      <c r="P89" s="6"/>
    </row>
    <row r="90" spans="1:24" s="71" customFormat="1" ht="16.2" thickBot="1" x14ac:dyDescent="0.35">
      <c r="A90" s="160">
        <f>A89+1</f>
        <v>8</v>
      </c>
      <c r="B90" s="46"/>
      <c r="C90" s="46" t="str">
        <f>IF(B90=0,"",LOOKUP($B90,'Course List'!$C$7:$C$1029,'Course List'!D$7:D$1029))</f>
        <v/>
      </c>
      <c r="D90" s="46" t="str">
        <f>IF(B90=0,"",LOOKUP($B90,'Course List'!$C$7:$C$1029,'Course List'!E$7:E$1029))</f>
        <v/>
      </c>
      <c r="E90" s="46" t="str">
        <f>IF(B90=0,"",LOOKUP($B90,'Course List'!$C$7:$C$1029,'Course List'!F$7:F$1029))</f>
        <v/>
      </c>
      <c r="F90" s="46" t="str">
        <f>IF(B90=0,"",LOOKUP($B90,'Course List'!$C$7:$C$1029,'Course List'!G$7:G$1029))</f>
        <v/>
      </c>
      <c r="G90" s="46" t="str">
        <f>IF(B90=0,"",LOOKUP($B90,'Course List'!$C$7:$C$1029,'Course List'!H$7:H$1029))</f>
        <v/>
      </c>
      <c r="H90" s="46"/>
      <c r="I90" s="73"/>
      <c r="J90" s="223" t="str">
        <f>IF(H90=0,"",LOOKUP(H90,'GPA Table'!$B$5:$B$16,'GPA Table'!$E$5:$E$16))</f>
        <v/>
      </c>
      <c r="K90" s="187"/>
      <c r="M90" s="6">
        <f t="shared" si="35"/>
        <v>0</v>
      </c>
      <c r="N90" s="6">
        <f t="shared" si="36"/>
        <v>0</v>
      </c>
      <c r="O90" s="6"/>
      <c r="P90" s="6"/>
    </row>
    <row r="91" spans="1:24" ht="16.2" thickBot="1" x14ac:dyDescent="0.35">
      <c r="A91" s="155"/>
      <c r="B91" s="156" t="str">
        <f>B82</f>
        <v>Semester</v>
      </c>
      <c r="C91" s="156">
        <f>C82+1</f>
        <v>10</v>
      </c>
      <c r="D91" s="156" t="str">
        <f>D82</f>
        <v>Total Credit Hours</v>
      </c>
      <c r="E91" s="156">
        <f>SUM(E92:E99)</f>
        <v>12</v>
      </c>
      <c r="F91" s="77" t="str">
        <f>F73</f>
        <v>SPRING</v>
      </c>
      <c r="G91" s="77">
        <f>G82+1</f>
        <v>2024</v>
      </c>
      <c r="H91" s="21"/>
      <c r="I91" s="22"/>
      <c r="J91" s="191">
        <f>IF(N91=0,0,ROUND(M91/N91,2))</f>
        <v>0</v>
      </c>
      <c r="K91" s="193"/>
      <c r="L91" s="71"/>
      <c r="M91" s="15">
        <f>SUM(M92:M99)</f>
        <v>0</v>
      </c>
      <c r="N91" s="16">
        <f t="shared" ref="N91" si="38">SUM(N92:N99)</f>
        <v>0</v>
      </c>
      <c r="X91" s="219"/>
    </row>
    <row r="92" spans="1:24" x14ac:dyDescent="0.3">
      <c r="A92" s="157">
        <v>1</v>
      </c>
      <c r="B92" s="75" t="s">
        <v>488</v>
      </c>
      <c r="C92" s="75" t="str">
        <f>IF(B92=0,"",LOOKUP($B92,'Course List'!$C$7:$C$1029,'Course List'!D$7:D$1029))</f>
        <v>---</v>
      </c>
      <c r="D92" s="75" t="str">
        <f>IF(B92=0,"",LOOKUP($B92,'Course List'!$C$7:$C$1029,'Course List'!E$7:E$1029))</f>
        <v>CE 6000 &amp; 8000 Level</v>
      </c>
      <c r="E92" s="75">
        <f>IF(B92=0,"",LOOKUP($B92,'Course List'!$C$7:$C$1029,'Course List'!F$7:F$1029))</f>
        <v>3</v>
      </c>
      <c r="F92" s="75" t="str">
        <f>IF(B92=0,"",LOOKUP($B92,'Course List'!$C$7:$C$1029,'Course List'!G$7:G$1029))</f>
        <v>F &amp; S</v>
      </c>
      <c r="G92" s="75" t="str">
        <f>IF(B92=0,"",LOOKUP($B92,'Course List'!$C$7:$C$1029,'Course List'!H$7:H$1029))</f>
        <v xml:space="preserve"> ---</v>
      </c>
      <c r="H92" s="45"/>
      <c r="I92" s="72"/>
      <c r="J92" s="221" t="str">
        <f>IF(H92=0,"",LOOKUP(H92,'GPA Table'!$B$5:$B$16,'GPA Table'!$E$5:$E$16))</f>
        <v/>
      </c>
      <c r="K92" s="184"/>
      <c r="L92" s="71"/>
      <c r="M92" s="6">
        <f t="shared" ref="M92:M99" si="39">IF(E92=0,0,IF(H92=0,0,J92*E92))</f>
        <v>0</v>
      </c>
      <c r="N92" s="6">
        <f t="shared" ref="N92:N99" si="40">IF(H92=0,0,E92)</f>
        <v>0</v>
      </c>
      <c r="X92" s="219"/>
    </row>
    <row r="93" spans="1:24" x14ac:dyDescent="0.3">
      <c r="A93" s="157">
        <f>A92+1</f>
        <v>2</v>
      </c>
      <c r="B93" s="75" t="s">
        <v>488</v>
      </c>
      <c r="C93" s="75" t="str">
        <f>IF(B93=0,"",LOOKUP($B93,'Course List'!$C$7:$C$1029,'Course List'!D$7:D$1029))</f>
        <v>---</v>
      </c>
      <c r="D93" s="75" t="str">
        <f>IF(B93=0,"",LOOKUP($B93,'Course List'!$C$7:$C$1029,'Course List'!E$7:E$1029))</f>
        <v>CE 6000 &amp; 8000 Level</v>
      </c>
      <c r="E93" s="75">
        <f>IF(B93=0,"",LOOKUP($B93,'Course List'!$C$7:$C$1029,'Course List'!F$7:F$1029))</f>
        <v>3</v>
      </c>
      <c r="F93" s="75" t="str">
        <f>IF(B93=0,"",LOOKUP($B93,'Course List'!$C$7:$C$1029,'Course List'!G$7:G$1029))</f>
        <v>F &amp; S</v>
      </c>
      <c r="G93" s="75" t="str">
        <f>IF(B93=0,"",LOOKUP($B93,'Course List'!$C$7:$C$1029,'Course List'!H$7:H$1029))</f>
        <v xml:space="preserve"> ---</v>
      </c>
      <c r="H93" s="45"/>
      <c r="I93" s="72"/>
      <c r="J93" s="222" t="str">
        <f>IF(H93=0,"",LOOKUP(H93,'GPA Table'!$B$5:$B$16,'GPA Table'!$E$5:$E$16))</f>
        <v/>
      </c>
      <c r="K93" s="185"/>
      <c r="L93" s="71"/>
      <c r="M93" s="6">
        <f t="shared" si="39"/>
        <v>0</v>
      </c>
      <c r="N93" s="6">
        <f t="shared" si="40"/>
        <v>0</v>
      </c>
      <c r="X93" s="219"/>
    </row>
    <row r="94" spans="1:24" x14ac:dyDescent="0.3">
      <c r="A94" s="157">
        <f t="shared" ref="A94:A96" si="41">A93+1</f>
        <v>3</v>
      </c>
      <c r="B94" s="75" t="s">
        <v>488</v>
      </c>
      <c r="C94" s="75" t="str">
        <f>IF(B94=0,"",LOOKUP($B94,'Course List'!$C$7:$C$1029,'Course List'!D$7:D$1029))</f>
        <v>---</v>
      </c>
      <c r="D94" s="75" t="str">
        <f>IF(B94=0,"",LOOKUP($B94,'Course List'!$C$7:$C$1029,'Course List'!E$7:E$1029))</f>
        <v>CE 6000 &amp; 8000 Level</v>
      </c>
      <c r="E94" s="75">
        <f>IF(B94=0,"",LOOKUP($B94,'Course List'!$C$7:$C$1029,'Course List'!F$7:F$1029))</f>
        <v>3</v>
      </c>
      <c r="F94" s="75" t="str">
        <f>IF(B94=0,"",LOOKUP($B94,'Course List'!$C$7:$C$1029,'Course List'!G$7:G$1029))</f>
        <v>F &amp; S</v>
      </c>
      <c r="G94" s="75" t="str">
        <f>IF(B94=0,"",LOOKUP($B94,'Course List'!$C$7:$C$1029,'Course List'!H$7:H$1029))</f>
        <v xml:space="preserve"> ---</v>
      </c>
      <c r="H94" s="45"/>
      <c r="I94" s="72"/>
      <c r="J94" s="222" t="str">
        <f>IF(H94=0,"",LOOKUP(H94,'GPA Table'!$B$5:$B$16,'GPA Table'!$E$5:$E$16))</f>
        <v/>
      </c>
      <c r="K94" s="185"/>
      <c r="L94" s="71"/>
      <c r="M94" s="6">
        <f t="shared" si="39"/>
        <v>0</v>
      </c>
      <c r="N94" s="6">
        <f t="shared" si="40"/>
        <v>0</v>
      </c>
      <c r="X94" s="219"/>
    </row>
    <row r="95" spans="1:24" x14ac:dyDescent="0.3">
      <c r="A95" s="157">
        <f t="shared" si="41"/>
        <v>4</v>
      </c>
      <c r="B95" s="75" t="s">
        <v>488</v>
      </c>
      <c r="C95" s="75" t="str">
        <f>IF(B95=0,"",LOOKUP($B95,'Course List'!$C$7:$C$1029,'Course List'!D$7:D$1029))</f>
        <v>---</v>
      </c>
      <c r="D95" s="75" t="str">
        <f>IF(B95=0,"",LOOKUP($B95,'Course List'!$C$7:$C$1029,'Course List'!E$7:E$1029))</f>
        <v>CE 6000 &amp; 8000 Level</v>
      </c>
      <c r="E95" s="75">
        <f>IF(B95=0,"",LOOKUP($B95,'Course List'!$C$7:$C$1029,'Course List'!F$7:F$1029))</f>
        <v>3</v>
      </c>
      <c r="F95" s="75" t="str">
        <f>IF(B95=0,"",LOOKUP($B95,'Course List'!$C$7:$C$1029,'Course List'!G$7:G$1029))</f>
        <v>F &amp; S</v>
      </c>
      <c r="G95" s="75" t="str">
        <f>IF(B95=0,"",LOOKUP($B95,'Course List'!$C$7:$C$1029,'Course List'!H$7:H$1029))</f>
        <v xml:space="preserve"> ---</v>
      </c>
      <c r="H95" s="45"/>
      <c r="I95" s="72"/>
      <c r="J95" s="222" t="str">
        <f>IF(H95=0,"",LOOKUP(H95,'GPA Table'!$B$5:$B$16,'GPA Table'!$E$5:$E$16))</f>
        <v/>
      </c>
      <c r="K95" s="185"/>
      <c r="L95" s="71"/>
      <c r="M95" s="6">
        <f t="shared" si="39"/>
        <v>0</v>
      </c>
      <c r="N95" s="6">
        <f t="shared" si="40"/>
        <v>0</v>
      </c>
      <c r="X95" s="219"/>
    </row>
    <row r="96" spans="1:24" x14ac:dyDescent="0.3">
      <c r="A96" s="157">
        <f t="shared" si="41"/>
        <v>5</v>
      </c>
      <c r="B96" s="45"/>
      <c r="C96" s="45" t="str">
        <f>IF(B96=0,"",LOOKUP($B96,'Course List'!$C$7:$C$1029,'Course List'!D$7:D$1029))</f>
        <v/>
      </c>
      <c r="D96" s="45" t="str">
        <f>IF(B96=0,"",LOOKUP($B96,'Course List'!$C$7:$C$1029,'Course List'!E$7:E$1029))</f>
        <v/>
      </c>
      <c r="E96" s="45" t="str">
        <f>IF(B96=0,"",LOOKUP($B96,'Course List'!$C$7:$C$1029,'Course List'!F$7:F$1029))</f>
        <v/>
      </c>
      <c r="F96" s="45" t="str">
        <f>IF(B96=0,"",LOOKUP($B96,'Course List'!$C$7:$C$1029,'Course List'!G$7:G$1029))</f>
        <v/>
      </c>
      <c r="G96" s="45" t="str">
        <f>IF(B96=0,"",LOOKUP($B96,'Course List'!$C$7:$C$1029,'Course List'!H$7:H$1029))</f>
        <v/>
      </c>
      <c r="H96" s="45"/>
      <c r="I96" s="72"/>
      <c r="J96" s="222" t="str">
        <f>IF(H96=0,"",LOOKUP(H96,'GPA Table'!$B$5:$B$16,'GPA Table'!$E$5:$E$16))</f>
        <v/>
      </c>
      <c r="K96" s="185"/>
      <c r="L96" s="71"/>
      <c r="M96" s="6">
        <f t="shared" si="39"/>
        <v>0</v>
      </c>
      <c r="N96" s="6">
        <f t="shared" si="40"/>
        <v>0</v>
      </c>
      <c r="X96" s="219"/>
    </row>
    <row r="97" spans="1:24" x14ac:dyDescent="0.3">
      <c r="A97" s="157">
        <f>A96+1</f>
        <v>6</v>
      </c>
      <c r="B97" s="45"/>
      <c r="C97" s="45" t="str">
        <f>IF(B97=0,"",LOOKUP($B97,'Course List'!$C$7:$C$1029,'Course List'!D$7:D$1029))</f>
        <v/>
      </c>
      <c r="D97" s="45" t="str">
        <f>IF(B97=0,"",LOOKUP($B97,'Course List'!$C$7:$C$1029,'Course List'!E$7:E$1029))</f>
        <v/>
      </c>
      <c r="E97" s="45" t="str">
        <f>IF(B97=0,"",LOOKUP($B97,'Course List'!$C$7:$C$1029,'Course List'!F$7:F$1029))</f>
        <v/>
      </c>
      <c r="F97" s="45" t="str">
        <f>IF(B97=0,"",LOOKUP($B97,'Course List'!$C$7:$C$1029,'Course List'!G$7:G$1029))</f>
        <v/>
      </c>
      <c r="G97" s="45" t="str">
        <f>IF(B97=0,"",LOOKUP($B97,'Course List'!$C$7:$C$1029,'Course List'!H$7:H$1029))</f>
        <v/>
      </c>
      <c r="H97" s="45"/>
      <c r="I97" s="72"/>
      <c r="J97" s="222" t="str">
        <f>IF(H97=0,"",LOOKUP(H97,'GPA Table'!$B$5:$B$16,'GPA Table'!$E$5:$E$16))</f>
        <v/>
      </c>
      <c r="K97" s="185"/>
      <c r="L97" s="71"/>
      <c r="M97" s="6">
        <f t="shared" si="39"/>
        <v>0</v>
      </c>
      <c r="N97" s="6">
        <f t="shared" si="40"/>
        <v>0</v>
      </c>
      <c r="X97" s="219"/>
    </row>
    <row r="98" spans="1:24" x14ac:dyDescent="0.3">
      <c r="A98" s="157">
        <f>A97+1</f>
        <v>7</v>
      </c>
      <c r="B98" s="159"/>
      <c r="C98" s="45" t="str">
        <f>IF(B98=0,"",LOOKUP($B98,'Course List'!$C$7:$C$1029,'Course List'!D$7:D$1029))</f>
        <v/>
      </c>
      <c r="D98" s="45" t="str">
        <f>IF(B98=0,"",LOOKUP($B98,'Course List'!$C$7:$C$1029,'Course List'!E$7:E$1029))</f>
        <v/>
      </c>
      <c r="E98" s="45" t="str">
        <f>IF(B98=0,"",LOOKUP($B98,'Course List'!$C$7:$C$1029,'Course List'!F$7:F$1029))</f>
        <v/>
      </c>
      <c r="F98" s="45" t="str">
        <f>IF(B98=0,"",LOOKUP($B98,'Course List'!$C$7:$C$1029,'Course List'!G$7:G$1029))</f>
        <v/>
      </c>
      <c r="G98" s="45" t="str">
        <f>IF(B98=0,"",LOOKUP($B98,'Course List'!$C$7:$C$1029,'Course List'!H$7:H$1029))</f>
        <v/>
      </c>
      <c r="H98" s="45"/>
      <c r="I98" s="72"/>
      <c r="J98" s="222" t="str">
        <f>IF(H98=0,"",LOOKUP(H98,'GPA Table'!$B$5:$B$16,'GPA Table'!$E$5:$E$16))</f>
        <v/>
      </c>
      <c r="K98" s="185"/>
      <c r="L98" s="71"/>
      <c r="M98" s="6">
        <f t="shared" si="39"/>
        <v>0</v>
      </c>
      <c r="N98" s="6">
        <f t="shared" si="40"/>
        <v>0</v>
      </c>
      <c r="X98" s="219"/>
    </row>
    <row r="99" spans="1:24" ht="16.2" thickBot="1" x14ac:dyDescent="0.35">
      <c r="A99" s="160">
        <f>A98+1</f>
        <v>8</v>
      </c>
      <c r="B99" s="46"/>
      <c r="C99" s="46" t="str">
        <f>IF(B99=0,"",LOOKUP($B99,'Course List'!$C$7:$C$1029,'Course List'!D$7:D$1029))</f>
        <v/>
      </c>
      <c r="D99" s="46" t="str">
        <f>IF(B99=0,"",LOOKUP($B99,'Course List'!$C$7:$C$1029,'Course List'!E$7:E$1029))</f>
        <v/>
      </c>
      <c r="E99" s="46" t="str">
        <f>IF(B99=0,"",LOOKUP($B99,'Course List'!$C$7:$C$1029,'Course List'!F$7:F$1029))</f>
        <v/>
      </c>
      <c r="F99" s="46" t="str">
        <f>IF(B99=0,"",LOOKUP($B99,'Course List'!$C$7:$C$1029,'Course List'!G$7:G$1029))</f>
        <v/>
      </c>
      <c r="G99" s="46" t="str">
        <f>IF(B99=0,"",LOOKUP($B99,'Course List'!$C$7:$C$1029,'Course List'!H$7:H$1029))</f>
        <v/>
      </c>
      <c r="H99" s="46"/>
      <c r="I99" s="73"/>
      <c r="J99" s="223" t="str">
        <f>IF(H99=0,"",LOOKUP(H99,'GPA Table'!$B$5:$B$16,'GPA Table'!$E$5:$E$16))</f>
        <v/>
      </c>
      <c r="K99" s="187"/>
      <c r="L99" s="71"/>
      <c r="M99" s="6">
        <f t="shared" si="39"/>
        <v>0</v>
      </c>
      <c r="N99" s="6">
        <f t="shared" si="40"/>
        <v>0</v>
      </c>
      <c r="X99" s="219"/>
    </row>
  </sheetData>
  <sheetProtection algorithmName="SHA-512" hashValue="mbS0fkg61FxwIjivB9YLfqHUvFzXTsFjkTUxBp9JeDhsjFcy0vO2cUbratg8zxGrN6iJihwAZ18zDwT7EB9MsQ==" saltValue="9NWysOwDr+g2b5BI3dMoRw==" spinCount="100000" sheet="1" objects="1" scenarios="1"/>
  <customSheetViews>
    <customSheetView guid="{01C77170-9B80-4B41-93A1-200096C3CB54}" scale="70" showGridLines="0" fitToPage="1">
      <pane ySplit="9" topLeftCell="A10" activePane="bottomLeft" state="frozen"/>
      <selection pane="bottomLeft" activeCell="G11" sqref="G11"/>
      <pageMargins left="0.7" right="0.7" top="0.24" bottom="0.13" header="0.3" footer="0.3"/>
      <pageSetup scale="70" fitToHeight="2" orientation="landscape" r:id="rId1"/>
    </customSheetView>
  </customSheetViews>
  <mergeCells count="14">
    <mergeCell ref="K9:K10"/>
    <mergeCell ref="B6:C6"/>
    <mergeCell ref="D6:F6"/>
    <mergeCell ref="H6:I6"/>
    <mergeCell ref="B7:C7"/>
    <mergeCell ref="D7:F7"/>
    <mergeCell ref="H7:I7"/>
    <mergeCell ref="B5:F5"/>
    <mergeCell ref="H5:I5"/>
    <mergeCell ref="A1:J1"/>
    <mergeCell ref="A2:J2"/>
    <mergeCell ref="A3:J3"/>
    <mergeCell ref="B4:C4"/>
    <mergeCell ref="E4:F4"/>
  </mergeCells>
  <pageMargins left="0.7" right="0.7" top="0.24" bottom="0.13" header="0.3" footer="0.3"/>
  <pageSetup scale="70" fitToHeight="2"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10"/>
  <sheetViews>
    <sheetView showGridLines="0" zoomScale="70" zoomScaleNormal="70" workbookViewId="0">
      <pane ySplit="9" topLeftCell="A10" activePane="bottomLeft" state="frozen"/>
      <selection pane="bottomLeft" activeCell="G12" sqref="G12"/>
    </sheetView>
  </sheetViews>
  <sheetFormatPr defaultColWidth="9.109375" defaultRowHeight="15.6" x14ac:dyDescent="0.3"/>
  <cols>
    <col min="1" max="1" width="4.6640625" style="27" customWidth="1"/>
    <col min="2" max="2" width="21.88671875" style="27" customWidth="1"/>
    <col min="3" max="3" width="9.109375" style="27" customWidth="1"/>
    <col min="4" max="4" width="44.33203125" style="27" customWidth="1"/>
    <col min="5" max="5" width="8.33203125" style="27" customWidth="1"/>
    <col min="6" max="6" width="10.5546875" style="27" customWidth="1"/>
    <col min="7" max="7" width="65.44140625" style="27" customWidth="1"/>
    <col min="8" max="8" width="8.5546875" style="27" customWidth="1"/>
    <col min="9" max="9" width="12.5546875" style="27" customWidth="1"/>
    <col min="10" max="10" width="14.109375" style="6" customWidth="1"/>
    <col min="11" max="11" width="67.33203125" style="216" customWidth="1"/>
    <col min="12" max="12" width="8" style="6" customWidth="1"/>
    <col min="13" max="13" width="6.109375" style="6" customWidth="1"/>
    <col min="14" max="14" width="5.88671875" style="6" customWidth="1"/>
    <col min="15" max="15" width="7.6640625" style="6" customWidth="1"/>
    <col min="16" max="16" width="4.6640625" style="6" customWidth="1"/>
    <col min="17" max="28" width="9.109375" style="6"/>
    <col min="29" max="16384" width="9.109375" style="27"/>
  </cols>
  <sheetData>
    <row r="1" spans="1:28" s="218" customFormat="1" x14ac:dyDescent="0.3">
      <c r="A1" s="332" t="s">
        <v>0</v>
      </c>
      <c r="B1" s="332"/>
      <c r="C1" s="332"/>
      <c r="D1" s="332"/>
      <c r="E1" s="332"/>
      <c r="F1" s="332"/>
      <c r="G1" s="332"/>
      <c r="H1" s="332"/>
      <c r="I1" s="332"/>
      <c r="J1" s="332"/>
      <c r="K1" s="209"/>
      <c r="L1" s="71"/>
      <c r="M1" s="71"/>
      <c r="N1" s="71"/>
      <c r="O1" s="71"/>
      <c r="P1" s="71"/>
      <c r="Q1" s="71"/>
      <c r="R1" s="71"/>
      <c r="S1" s="71"/>
      <c r="T1" s="71"/>
      <c r="U1" s="71"/>
      <c r="V1" s="71"/>
      <c r="W1" s="71"/>
      <c r="X1" s="71"/>
      <c r="Y1" s="71"/>
      <c r="Z1" s="71"/>
      <c r="AA1" s="71"/>
      <c r="AB1" s="71"/>
    </row>
    <row r="2" spans="1:28" s="218" customFormat="1" x14ac:dyDescent="0.3">
      <c r="A2" s="332" t="s">
        <v>1</v>
      </c>
      <c r="B2" s="332"/>
      <c r="C2" s="332"/>
      <c r="D2" s="332"/>
      <c r="E2" s="332"/>
      <c r="F2" s="332"/>
      <c r="G2" s="332"/>
      <c r="H2" s="332"/>
      <c r="I2" s="332"/>
      <c r="J2" s="332"/>
      <c r="K2" s="209"/>
      <c r="L2" s="71"/>
      <c r="M2" s="71"/>
      <c r="N2" s="71"/>
      <c r="O2" s="71"/>
      <c r="P2" s="71"/>
      <c r="Q2" s="71"/>
      <c r="R2" s="71"/>
      <c r="S2" s="71"/>
      <c r="T2" s="71"/>
      <c r="U2" s="71"/>
      <c r="V2" s="71"/>
      <c r="W2" s="71"/>
      <c r="X2" s="71"/>
      <c r="Y2" s="71"/>
      <c r="Z2" s="71"/>
      <c r="AA2" s="71"/>
      <c r="AB2" s="71"/>
    </row>
    <row r="3" spans="1:28" s="218" customFormat="1" ht="16.2" thickBot="1" x14ac:dyDescent="0.35">
      <c r="A3" s="332" t="s">
        <v>2</v>
      </c>
      <c r="B3" s="332"/>
      <c r="C3" s="332"/>
      <c r="D3" s="332"/>
      <c r="E3" s="332"/>
      <c r="F3" s="332"/>
      <c r="G3" s="332"/>
      <c r="H3" s="332"/>
      <c r="I3" s="332"/>
      <c r="J3" s="332"/>
      <c r="K3" s="209"/>
      <c r="L3" s="71"/>
      <c r="M3" s="71"/>
      <c r="N3" s="71"/>
      <c r="O3" s="71"/>
      <c r="P3" s="71"/>
      <c r="Q3" s="71"/>
      <c r="R3" s="71"/>
      <c r="S3" s="71"/>
      <c r="T3" s="71"/>
      <c r="U3" s="71"/>
      <c r="V3" s="71"/>
      <c r="W3" s="71"/>
      <c r="X3" s="71"/>
      <c r="Y3" s="71"/>
      <c r="Z3" s="71"/>
      <c r="AA3" s="71"/>
      <c r="AB3" s="71"/>
    </row>
    <row r="4" spans="1:28" x14ac:dyDescent="0.3">
      <c r="B4" s="326" t="s">
        <v>389</v>
      </c>
      <c r="C4" s="327"/>
      <c r="D4" s="206">
        <f>NOTES!O12</f>
        <v>2018</v>
      </c>
      <c r="E4" s="328">
        <f>D4+1</f>
        <v>2019</v>
      </c>
      <c r="F4" s="329"/>
      <c r="G4" s="206" t="s">
        <v>396</v>
      </c>
      <c r="H4" s="206">
        <f>D4+3</f>
        <v>2021</v>
      </c>
      <c r="I4" s="213">
        <f>E4+3</f>
        <v>2022</v>
      </c>
      <c r="J4" s="18" t="s">
        <v>427</v>
      </c>
      <c r="K4" s="182"/>
    </row>
    <row r="5" spans="1:28" s="5" customFormat="1" ht="16.5" customHeight="1" thickBot="1" x14ac:dyDescent="0.35">
      <c r="B5" s="313" t="s">
        <v>490</v>
      </c>
      <c r="C5" s="314"/>
      <c r="D5" s="314"/>
      <c r="E5" s="314"/>
      <c r="F5" s="314"/>
      <c r="G5" s="201" t="s">
        <v>425</v>
      </c>
      <c r="H5" s="330">
        <f>E10+E19+E28+E37+E46+E55+E64+E74+E83+E92</f>
        <v>161</v>
      </c>
      <c r="I5" s="331"/>
      <c r="J5" s="19">
        <f>N9</f>
        <v>0</v>
      </c>
      <c r="K5" s="183"/>
      <c r="L5" s="214"/>
      <c r="O5" s="6"/>
      <c r="P5" s="153"/>
    </row>
    <row r="6" spans="1:28" s="71" customFormat="1" ht="15.75" customHeight="1" x14ac:dyDescent="0.3">
      <c r="B6" s="305" t="s">
        <v>400</v>
      </c>
      <c r="C6" s="306"/>
      <c r="D6" s="309"/>
      <c r="E6" s="309"/>
      <c r="F6" s="309"/>
      <c r="G6" s="199" t="s">
        <v>398</v>
      </c>
      <c r="H6" s="309"/>
      <c r="I6" s="311"/>
      <c r="J6" s="18" t="s">
        <v>426</v>
      </c>
      <c r="K6" s="182"/>
      <c r="M6" s="6"/>
      <c r="N6" s="6"/>
      <c r="O6" s="6"/>
      <c r="P6" s="6"/>
    </row>
    <row r="7" spans="1:28" s="71" customFormat="1" ht="16.5" customHeight="1" thickBot="1" x14ac:dyDescent="0.35">
      <c r="B7" s="307" t="s">
        <v>401</v>
      </c>
      <c r="C7" s="308"/>
      <c r="D7" s="310"/>
      <c r="E7" s="310"/>
      <c r="F7" s="310"/>
      <c r="G7" s="200" t="s">
        <v>399</v>
      </c>
      <c r="H7" s="310"/>
      <c r="I7" s="312"/>
      <c r="J7" s="20">
        <f>IF(N9=0,0,ROUND(M9/N9,2))</f>
        <v>0</v>
      </c>
      <c r="K7" s="183"/>
      <c r="L7" s="220"/>
      <c r="M7" s="6"/>
      <c r="N7" s="6"/>
      <c r="O7" s="6"/>
      <c r="P7" s="6"/>
    </row>
    <row r="8" spans="1:28" s="71" customFormat="1" ht="16.2" thickBot="1" x14ac:dyDescent="0.35">
      <c r="C8" s="5"/>
      <c r="E8" s="5"/>
      <c r="F8" s="5"/>
      <c r="G8" s="5"/>
      <c r="H8" s="5"/>
      <c r="I8" s="5"/>
      <c r="J8" s="5"/>
      <c r="K8" s="183"/>
      <c r="M8" s="6"/>
      <c r="N8" s="6"/>
      <c r="O8" s="6"/>
      <c r="P8" s="6"/>
    </row>
    <row r="9" spans="1:28" s="5" customFormat="1" ht="32.25" customHeight="1" thickBot="1" x14ac:dyDescent="0.35">
      <c r="B9" s="13" t="s">
        <v>365</v>
      </c>
      <c r="C9" s="14" t="s">
        <v>397</v>
      </c>
      <c r="D9" s="14" t="s">
        <v>15</v>
      </c>
      <c r="E9" s="14" t="s">
        <v>16</v>
      </c>
      <c r="F9" s="14" t="s">
        <v>17</v>
      </c>
      <c r="G9" s="14" t="s">
        <v>18</v>
      </c>
      <c r="H9" s="14" t="s">
        <v>5</v>
      </c>
      <c r="I9" s="154" t="s">
        <v>6</v>
      </c>
      <c r="J9" s="23" t="s">
        <v>407</v>
      </c>
      <c r="K9" s="324" t="s">
        <v>813</v>
      </c>
      <c r="M9" s="17">
        <f>M10+M19+M28+M37+M46+M55+M64+M74+M83+M92</f>
        <v>0</v>
      </c>
      <c r="N9" s="17">
        <f>N10+N19+N28+N37+N46+N55+N64+N74+N83+N92</f>
        <v>0</v>
      </c>
    </row>
    <row r="10" spans="1:28" s="71" customFormat="1" ht="16.2" thickBot="1" x14ac:dyDescent="0.35">
      <c r="A10" s="155"/>
      <c r="B10" s="156" t="s">
        <v>17</v>
      </c>
      <c r="C10" s="156">
        <v>1</v>
      </c>
      <c r="D10" s="156" t="s">
        <v>388</v>
      </c>
      <c r="E10" s="156">
        <f>SUM(E11:E18)</f>
        <v>16</v>
      </c>
      <c r="F10" s="77" t="s">
        <v>3</v>
      </c>
      <c r="G10" s="77">
        <f>D4</f>
        <v>2018</v>
      </c>
      <c r="H10" s="21"/>
      <c r="I10" s="22"/>
      <c r="J10" s="24">
        <f>IF(N10=0,0,ROUND(M10/N10,2))</f>
        <v>0</v>
      </c>
      <c r="K10" s="325"/>
      <c r="M10" s="15">
        <f>SUM(M11:M18)</f>
        <v>0</v>
      </c>
      <c r="N10" s="16">
        <f>SUM(N11:N18)</f>
        <v>0</v>
      </c>
      <c r="O10" s="214"/>
      <c r="P10" s="214"/>
    </row>
    <row r="11" spans="1:28" s="71" customFormat="1" x14ac:dyDescent="0.3">
      <c r="A11" s="157">
        <v>1</v>
      </c>
      <c r="B11" s="75" t="s">
        <v>265</v>
      </c>
      <c r="C11" s="75" t="str">
        <f>IF(B11=0,"",LOOKUP($B11,'Course List'!$C$7:$C$1029,'Course List'!D$7:D$1029))</f>
        <v>  001</v>
      </c>
      <c r="D11" s="75" t="str">
        <f>IF(B11=0,"",LOOKUP($B11,'Course List'!$C$7:$C$1029,'Course List'!E$7:E$1029))</f>
        <v> Intro:Civil &amp; Environmentl Eng</v>
      </c>
      <c r="E11" s="75">
        <f>IF(B11=0,"",LOOKUP($B11,'Course List'!$C$7:$C$1029,'Course List'!F$7:F$1029))</f>
        <v>1</v>
      </c>
      <c r="F11" s="75" t="str">
        <f>IF(B11=0,"",LOOKUP($B11,'Course List'!$C$7:$C$1029,'Course List'!G$7:G$1029))</f>
        <v>F</v>
      </c>
      <c r="G11" s="75" t="str">
        <f>IF(B11=0,"",LOOKUP($B11,'Course List'!$C$7:$C$1029,'Course List'!H$7:H$1029))</f>
        <v>None</v>
      </c>
      <c r="H11" s="45"/>
      <c r="I11" s="72"/>
      <c r="J11" s="67" t="str">
        <f>IF(H11=0,"",LOOKUP(H11,'GPA Table'!$B$5:$B$16,'GPA Table'!$E$5:$E$16))</f>
        <v/>
      </c>
      <c r="K11" s="184"/>
      <c r="M11" s="6">
        <f>IF(E11=0,0,IF(H11=0,0,J11*E11))</f>
        <v>0</v>
      </c>
      <c r="N11" s="6">
        <f>IF(H11=0,0,E11)</f>
        <v>0</v>
      </c>
      <c r="O11" s="6"/>
      <c r="P11" s="6"/>
    </row>
    <row r="12" spans="1:28" s="71" customFormat="1" x14ac:dyDescent="0.3">
      <c r="A12" s="157">
        <f>A11+1</f>
        <v>2</v>
      </c>
      <c r="B12" s="158" t="s">
        <v>366</v>
      </c>
      <c r="C12" s="75">
        <f>IF(B12=0,"",LOOKUP($B12,'Course List'!$C$7:$C$1029,'Course List'!D$7:D$1029))</f>
        <v>11</v>
      </c>
      <c r="D12" s="75" t="str">
        <f>IF(B12=0,"",LOOKUP($B12,'Course List'!$C$7:$C$1029,'Course List'!E$7:E$1029))</f>
        <v>General Chemistry I</v>
      </c>
      <c r="E12" s="75">
        <f>IF(B12=0,"",LOOKUP($B12,'Course List'!$C$7:$C$1029,'Course List'!F$7:F$1029))</f>
        <v>4</v>
      </c>
      <c r="F12" s="75" t="str">
        <f>IF(B12=0,"",LOOKUP($B12,'Course List'!$C$7:$C$1029,'Course List'!G$7:G$1029))</f>
        <v>F &amp; S</v>
      </c>
      <c r="G12" s="75" t="str">
        <f>IF(B12=0,"",LOOKUP($B12,'Course List'!$C$7:$C$1029,'Course List'!H$7:H$1029))</f>
        <v>One year of high school algebra</v>
      </c>
      <c r="H12" s="45"/>
      <c r="I12" s="72"/>
      <c r="J12" s="68" t="str">
        <f>IF(H12=0,"",LOOKUP(H12,'GPA Table'!$B$5:$B$16,'GPA Table'!$E$5:$E$16))</f>
        <v/>
      </c>
      <c r="K12" s="185"/>
      <c r="M12" s="6">
        <f t="shared" ref="M12:M16" si="0">IF(E12=0,0,IF(H12=0,0,J12*E12))</f>
        <v>0</v>
      </c>
      <c r="N12" s="6">
        <f t="shared" ref="N12:N18" si="1">IF(H12=0,0,E12)</f>
        <v>0</v>
      </c>
      <c r="O12" s="6"/>
      <c r="P12" s="6"/>
    </row>
    <row r="13" spans="1:28" s="71" customFormat="1" x14ac:dyDescent="0.3">
      <c r="A13" s="157">
        <f t="shared" ref="A13:A18" si="2">A12+1</f>
        <v>3</v>
      </c>
      <c r="B13" s="75" t="s">
        <v>383</v>
      </c>
      <c r="C13" s="75" t="str">
        <f>IF(B13=0,"",LOOKUP($B13,'Course List'!$C$7:$C$1029,'Course List'!D$7:D$1029))</f>
        <v>---</v>
      </c>
      <c r="D13" s="75" t="str">
        <f>IF(B13=0,"",LOOKUP($B13,'Course List'!$C$7:$C$1029,'Course List'!E$7:E$1029))</f>
        <v>See the H/SS List</v>
      </c>
      <c r="E13" s="75">
        <f>IF(B13=0,"",LOOKUP($B13,'Course List'!$C$7:$C$1029,'Course List'!F$7:F$1029))</f>
        <v>3</v>
      </c>
      <c r="F13" s="75" t="str">
        <f>IF(B13=0,"",LOOKUP($B13,'Course List'!$C$7:$C$1029,'Course List'!G$7:G$1029))</f>
        <v>F &amp; S</v>
      </c>
      <c r="G13" s="75" t="str">
        <f>IF(B13=0,"",LOOKUP($B13,'Course List'!$C$7:$C$1029,'Course List'!H$7:H$1029))</f>
        <v xml:space="preserve"> ---</v>
      </c>
      <c r="H13" s="45"/>
      <c r="I13" s="72"/>
      <c r="J13" s="68" t="str">
        <f>IF(H13=0,"",LOOKUP(H13,'GPA Table'!$B$5:$B$16,'GPA Table'!$E$5:$E$16))</f>
        <v/>
      </c>
      <c r="K13" s="185"/>
      <c r="M13" s="6">
        <f t="shared" si="0"/>
        <v>0</v>
      </c>
      <c r="N13" s="6">
        <f t="shared" si="1"/>
        <v>0</v>
      </c>
      <c r="O13" s="6"/>
      <c r="P13" s="6"/>
    </row>
    <row r="14" spans="1:28" s="71" customFormat="1" ht="37.950000000000003" customHeight="1" x14ac:dyDescent="0.3">
      <c r="A14" s="157">
        <f t="shared" si="2"/>
        <v>4</v>
      </c>
      <c r="B14" s="75" t="s">
        <v>363</v>
      </c>
      <c r="C14" s="75">
        <f>IF(B14=0,"",LOOKUP($B14,'Course List'!$C$7:$C$1029,'Course List'!D$7:D$1029))</f>
        <v>31</v>
      </c>
      <c r="D14" s="75" t="str">
        <f>IF(B14=0,"",LOOKUP($B14,'Course List'!$C$7:$C$1029,'Course List'!E$7:E$1029))</f>
        <v>Single-Variable Calculus I </v>
      </c>
      <c r="E14" s="75">
        <f>IF(B14=0,"",LOOKUP($B14,'Course List'!$C$7:$C$1029,'Course List'!F$7:F$1029))</f>
        <v>3</v>
      </c>
      <c r="F14" s="75" t="str">
        <f>IF(B14=0,"",LOOKUP($B14,'Course List'!$C$7:$C$1029,'Course List'!G$7:G$1029))</f>
        <v>F &amp; S</v>
      </c>
      <c r="G14" s="75" t="str">
        <f>IF(B14=0,"",LOOKUP($B14,'Course List'!$C$7:$C$1029,'Course List'!H$7:H$1029))</f>
        <v>The placement examination or a score of 720 or above on the SAT II in mathematics</v>
      </c>
      <c r="H14" s="45"/>
      <c r="I14" s="72"/>
      <c r="J14" s="68" t="str">
        <f>IF(H14=0,"",LOOKUP(H14,'GPA Table'!$B$5:$B$16,'GPA Table'!$E$5:$E$16))</f>
        <v/>
      </c>
      <c r="K14" s="185"/>
      <c r="M14" s="6">
        <f t="shared" si="0"/>
        <v>0</v>
      </c>
      <c r="N14" s="6">
        <f t="shared" si="1"/>
        <v>0</v>
      </c>
      <c r="O14" s="6"/>
      <c r="P14" s="6"/>
    </row>
    <row r="15" spans="1:28" s="71" customFormat="1" x14ac:dyDescent="0.3">
      <c r="A15" s="157">
        <f t="shared" si="2"/>
        <v>5</v>
      </c>
      <c r="B15" s="75" t="s">
        <v>364</v>
      </c>
      <c r="C15" s="75" t="str">
        <f>IF(B15=0,"",LOOKUP($B15,'Course List'!$C$7:$C$1029,'Course List'!D$7:D$1029))</f>
        <v>  001</v>
      </c>
      <c r="D15" s="75" t="str">
        <f>IF(B15=0,"",LOOKUP($B15,'Course List'!$C$7:$C$1029,'Course List'!E$7:E$1029))</f>
        <v> Engineering Orientation</v>
      </c>
      <c r="E15" s="75">
        <f>IF(B15=0,"",LOOKUP($B15,'Course List'!$C$7:$C$1029,'Course List'!F$7:F$1029))</f>
        <v>1</v>
      </c>
      <c r="F15" s="75" t="str">
        <f>IF(B15=0,"",LOOKUP($B15,'Course List'!$C$7:$C$1029,'Course List'!G$7:G$1029))</f>
        <v>F</v>
      </c>
      <c r="G15" s="75" t="str">
        <f>IF(B15=0,"",LOOKUP($B15,'Course List'!$C$7:$C$1029,'Course List'!H$7:H$1029))</f>
        <v xml:space="preserve"> ---</v>
      </c>
      <c r="H15" s="45"/>
      <c r="I15" s="72"/>
      <c r="J15" s="68" t="str">
        <f>IF(H15=0,"",LOOKUP(H15,'GPA Table'!$B$5:$B$16,'GPA Table'!$E$5:$E$16))</f>
        <v/>
      </c>
      <c r="K15" s="185"/>
      <c r="M15" s="6">
        <f t="shared" si="0"/>
        <v>0</v>
      </c>
      <c r="N15" s="6">
        <f t="shared" si="1"/>
        <v>0</v>
      </c>
      <c r="O15" s="6"/>
      <c r="P15" s="6"/>
    </row>
    <row r="16" spans="1:28" s="71" customFormat="1" x14ac:dyDescent="0.3">
      <c r="A16" s="157">
        <f t="shared" si="2"/>
        <v>6</v>
      </c>
      <c r="B16" s="75" t="s">
        <v>264</v>
      </c>
      <c r="C16" s="75">
        <f>IF(B16=0,"",LOOKUP($B16,'Course List'!$C$7:$C$1029,'Course List'!D$7:D$1029))</f>
        <v>20</v>
      </c>
      <c r="D16" s="75" t="str">
        <f>IF(B16=0,"",LOOKUP($B16,'Course List'!$C$7:$C$1029,'Course List'!E$7:E$1029))</f>
        <v>University Writing </v>
      </c>
      <c r="E16" s="75">
        <f>IF(B16=0,"",LOOKUP($B16,'Course List'!$C$7:$C$1029,'Course List'!F$7:F$1029))</f>
        <v>4</v>
      </c>
      <c r="F16" s="75" t="str">
        <f>IF(B16=0,"",LOOKUP($B16,'Course List'!$C$7:$C$1029,'Course List'!G$7:G$1029))</f>
        <v>F &amp; S</v>
      </c>
      <c r="G16" s="75" t="str">
        <f>IF(B16=0,"",LOOKUP($B16,'Course List'!$C$7:$C$1029,'Course List'!H$7:H$1029))</f>
        <v xml:space="preserve"> ---</v>
      </c>
      <c r="H16" s="45"/>
      <c r="I16" s="72"/>
      <c r="J16" s="68" t="str">
        <f>IF(H16=0,"",LOOKUP(H16,'GPA Table'!$B$5:$B$16,'GPA Table'!$E$5:$E$16))</f>
        <v/>
      </c>
      <c r="K16" s="185"/>
      <c r="M16" s="6">
        <f t="shared" si="0"/>
        <v>0</v>
      </c>
      <c r="N16" s="6">
        <f t="shared" si="1"/>
        <v>0</v>
      </c>
      <c r="O16" s="6"/>
      <c r="P16" s="6"/>
    </row>
    <row r="17" spans="1:16" s="71" customFormat="1" x14ac:dyDescent="0.3">
      <c r="A17" s="157">
        <f t="shared" si="2"/>
        <v>7</v>
      </c>
      <c r="B17" s="45"/>
      <c r="C17" s="45" t="str">
        <f>IF(B17=0,"",LOOKUP($B17,'Course List'!$C$7:$C$1029,'Course List'!D$7:D$1029))</f>
        <v/>
      </c>
      <c r="D17" s="45" t="str">
        <f>IF(B17=0,"",LOOKUP($B17,'Course List'!$C$7:$C$1029,'Course List'!E$7:E$1029))</f>
        <v/>
      </c>
      <c r="E17" s="45" t="str">
        <f>IF(B17=0,"",LOOKUP($B17,'Course List'!$C$7:$C$1029,'Course List'!F$7:F$1029))</f>
        <v/>
      </c>
      <c r="F17" s="45" t="str">
        <f>IF(B17=0,"",LOOKUP($B17,'Course List'!$C$7:$C$1029,'Course List'!G$7:G$1029))</f>
        <v/>
      </c>
      <c r="G17" s="45" t="str">
        <f>IF(B17=0,"",LOOKUP($B17,'Course List'!$C$7:$C$1029,'Course List'!H$7:H$1029))</f>
        <v/>
      </c>
      <c r="H17" s="45"/>
      <c r="I17" s="72"/>
      <c r="J17" s="68" t="str">
        <f>IF(H17=0,"",LOOKUP(H17,'GPA Table'!$B$5:$B$16,'GPA Table'!$E$5:$E$16))</f>
        <v/>
      </c>
      <c r="K17" s="185"/>
      <c r="M17" s="6">
        <f>IF(E17=0,0,IF(H17=0,0,J17*E17))</f>
        <v>0</v>
      </c>
      <c r="N17" s="6">
        <f t="shared" si="1"/>
        <v>0</v>
      </c>
      <c r="O17" s="6"/>
      <c r="P17" s="6"/>
    </row>
    <row r="18" spans="1:16" s="71" customFormat="1" ht="16.2" thickBot="1" x14ac:dyDescent="0.35">
      <c r="A18" s="160">
        <f t="shared" si="2"/>
        <v>8</v>
      </c>
      <c r="B18" s="46"/>
      <c r="C18" s="45" t="str">
        <f>IF(B18=0,"",LOOKUP($B18,'Course List'!$C$7:$C$1029,'Course List'!D$7:D$1029))</f>
        <v/>
      </c>
      <c r="D18" s="45" t="str">
        <f>IF(B18=0,"",LOOKUP($B18,'Course List'!$C$7:$C$1029,'Course List'!E$7:E$1029))</f>
        <v/>
      </c>
      <c r="E18" s="45" t="str">
        <f>IF(B18=0,"",LOOKUP($B18,'Course List'!$C$7:$C$1029,'Course List'!F$7:F$1029))</f>
        <v/>
      </c>
      <c r="F18" s="45" t="str">
        <f>IF(B18=0,"",LOOKUP($B18,'Course List'!$C$7:$C$1029,'Course List'!G$7:G$1029))</f>
        <v/>
      </c>
      <c r="G18" s="45" t="str">
        <f>IF(B18=0,"",LOOKUP($B18,'Course List'!$C$7:$C$1029,'Course List'!H$7:H$1029))</f>
        <v/>
      </c>
      <c r="H18" s="46"/>
      <c r="I18" s="73"/>
      <c r="J18" s="69" t="str">
        <f>IF(H18=0,"",LOOKUP(H18,'GPA Table'!$B$5:$B$16,'GPA Table'!$E$5:$E$16))</f>
        <v/>
      </c>
      <c r="K18" s="185"/>
      <c r="M18" s="6">
        <f t="shared" ref="M18" si="3">IF(E18=0,0,IF(H18=0,0,J18*E18))</f>
        <v>0</v>
      </c>
      <c r="N18" s="6">
        <f t="shared" si="1"/>
        <v>0</v>
      </c>
      <c r="O18" s="6"/>
      <c r="P18" s="6"/>
    </row>
    <row r="19" spans="1:16" s="71" customFormat="1" ht="16.2" thickBot="1" x14ac:dyDescent="0.35">
      <c r="A19" s="155"/>
      <c r="B19" s="156" t="str">
        <f>B10</f>
        <v>Semester</v>
      </c>
      <c r="C19" s="156">
        <f>C10+1</f>
        <v>2</v>
      </c>
      <c r="D19" s="156" t="str">
        <f>D10</f>
        <v>Total Credit Hours</v>
      </c>
      <c r="E19" s="156">
        <f>SUM(E20:E27)</f>
        <v>17</v>
      </c>
      <c r="F19" s="77" t="s">
        <v>4</v>
      </c>
      <c r="G19" s="77">
        <f>G10+1</f>
        <v>2019</v>
      </c>
      <c r="H19" s="21"/>
      <c r="I19" s="22"/>
      <c r="J19" s="24">
        <f>IF(N19=0,0,ROUND(M19/N19,2))</f>
        <v>0</v>
      </c>
      <c r="K19" s="186"/>
      <c r="M19" s="15">
        <f>SUM(M20:M27)</f>
        <v>0</v>
      </c>
      <c r="N19" s="16">
        <f t="shared" ref="N19" si="4">SUM(N20:N27)</f>
        <v>0</v>
      </c>
      <c r="O19" s="214"/>
      <c r="P19" s="214"/>
    </row>
    <row r="20" spans="1:16" s="71" customFormat="1" x14ac:dyDescent="0.3">
      <c r="A20" s="157">
        <v>1</v>
      </c>
      <c r="B20" s="75" t="s">
        <v>402</v>
      </c>
      <c r="C20" s="75">
        <f>IF(B20=0,"",LOOKUP($B20,'Course List'!$C$7:$C$1029,'Course List'!D$7:D$1029))</f>
        <v>12</v>
      </c>
      <c r="D20" s="75" t="str">
        <f>IF(B20=0,"",LOOKUP($B20,'Course List'!$C$7:$C$1029,'Course List'!E$7:E$1029))</f>
        <v>General Chemistry II</v>
      </c>
      <c r="E20" s="75">
        <f>IF(B20=0,"",LOOKUP($B20,'Course List'!$C$7:$C$1029,'Course List'!F$7:F$1029))</f>
        <v>4</v>
      </c>
      <c r="F20" s="75" t="str">
        <f>IF(B20=0,"",LOOKUP($B20,'Course List'!$C$7:$C$1029,'Course List'!G$7:G$1029))</f>
        <v>F &amp; S</v>
      </c>
      <c r="G20" s="75" t="str">
        <f>IF(B20=0,"",LOOKUP($B20,'Course List'!$C$7:$C$1029,'Course List'!H$7:H$1029))</f>
        <v>Prerequisite: Chem 1111 (11)</v>
      </c>
      <c r="H20" s="45"/>
      <c r="I20" s="72"/>
      <c r="J20" s="67" t="str">
        <f>IF(H20=0,"",LOOKUP(H20,'GPA Table'!$B$5:$B$16,'GPA Table'!$E$5:$E$16))</f>
        <v/>
      </c>
      <c r="K20" s="184"/>
      <c r="M20" s="6">
        <f t="shared" ref="M20:M27" si="5">IF(E20=0,0,IF(H20=0,0,J20*E20))</f>
        <v>0</v>
      </c>
      <c r="N20" s="6">
        <f t="shared" ref="N20:N27" si="6">IF(H20=0,0,E20)</f>
        <v>0</v>
      </c>
      <c r="O20" s="6"/>
      <c r="P20" s="6"/>
    </row>
    <row r="21" spans="1:16" s="71" customFormat="1" x14ac:dyDescent="0.3">
      <c r="A21" s="157">
        <f>A20+1</f>
        <v>2</v>
      </c>
      <c r="B21" s="158" t="s">
        <v>558</v>
      </c>
      <c r="C21" s="75" t="str">
        <f>IF(B21=0,"",LOOKUP($B21,'Course List'!$C$7:$C$1029,'Course List'!D$7:D$1029))</f>
        <v>---</v>
      </c>
      <c r="D21" s="75" t="str">
        <f>IF(B21=0,"",LOOKUP($B21,'Course List'!$C$7:$C$1029,'Course List'!E$7:E$1029))</f>
        <v>Introduction to C Programming</v>
      </c>
      <c r="E21" s="75">
        <f>IF(B21=0,"",LOOKUP($B21,'Course List'!$C$7:$C$1029,'Course List'!F$7:F$1029))</f>
        <v>3</v>
      </c>
      <c r="F21" s="75" t="str">
        <f>IF(B21=0,"",LOOKUP($B21,'Course List'!$C$7:$C$1029,'Course List'!G$7:G$1029))</f>
        <v>S</v>
      </c>
      <c r="G21" s="75" t="str">
        <f>IF(B21=0,"",LOOKUP($B21,'Course List'!$C$7:$C$1029,'Course List'!H$7:H$1029))</f>
        <v>Prerequisite: Math 1220 (20) or Math 1231 (31)</v>
      </c>
      <c r="H21" s="45"/>
      <c r="I21" s="72"/>
      <c r="J21" s="68" t="str">
        <f>IF(H21=0,"",LOOKUP(H21,'GPA Table'!$B$5:$B$16,'GPA Table'!$E$5:$E$16))</f>
        <v/>
      </c>
      <c r="K21" s="185"/>
      <c r="M21" s="6">
        <f t="shared" si="5"/>
        <v>0</v>
      </c>
      <c r="N21" s="6">
        <f t="shared" si="6"/>
        <v>0</v>
      </c>
      <c r="O21" s="6"/>
      <c r="P21" s="6"/>
    </row>
    <row r="22" spans="1:16" s="71" customFormat="1" x14ac:dyDescent="0.3">
      <c r="A22" s="157">
        <f t="shared" ref="A22:A26" si="7">A21+1</f>
        <v>3</v>
      </c>
      <c r="B22" s="75" t="s">
        <v>256</v>
      </c>
      <c r="C22" s="75">
        <f>IF(B22=0,"",LOOKUP($B22,'Course List'!$C$7:$C$1029,'Course List'!D$7:D$1029))</f>
        <v>4</v>
      </c>
      <c r="D22" s="75" t="str">
        <f>IF(B22=0,"",LOOKUP($B22,'Course List'!$C$7:$C$1029,'Course List'!E$7:E$1029))</f>
        <v>Engineering Drawing and Computer Graphics</v>
      </c>
      <c r="E22" s="75">
        <f>IF(B22=0,"",LOOKUP($B22,'Course List'!$C$7:$C$1029,'Course List'!F$7:F$1029))</f>
        <v>3</v>
      </c>
      <c r="F22" s="75" t="str">
        <f>IF(B22=0,"",LOOKUP($B22,'Course List'!$C$7:$C$1029,'Course List'!G$7:G$1029))</f>
        <v>F &amp; S</v>
      </c>
      <c r="G22" s="75" t="str">
        <f>IF(B22=0,"",LOOKUP($B22,'Course List'!$C$7:$C$1029,'Course List'!H$7:H$1029))</f>
        <v xml:space="preserve"> ---</v>
      </c>
      <c r="H22" s="45"/>
      <c r="I22" s="72"/>
      <c r="J22" s="68" t="str">
        <f>IF(H22=0,"",LOOKUP(H22,'GPA Table'!$B$5:$B$16,'GPA Table'!$E$5:$E$16))</f>
        <v/>
      </c>
      <c r="K22" s="185"/>
      <c r="M22" s="6">
        <f t="shared" si="5"/>
        <v>0</v>
      </c>
      <c r="N22" s="6">
        <f t="shared" si="6"/>
        <v>0</v>
      </c>
      <c r="O22" s="6"/>
      <c r="P22" s="6"/>
    </row>
    <row r="23" spans="1:16" s="71" customFormat="1" ht="17.25" customHeight="1" x14ac:dyDescent="0.3">
      <c r="A23" s="157">
        <f t="shared" si="7"/>
        <v>4</v>
      </c>
      <c r="B23" s="75" t="s">
        <v>386</v>
      </c>
      <c r="C23" s="75">
        <f>IF(B23=0,"",LOOKUP($B23,'Course List'!$C$7:$C$1029,'Course List'!D$7:D$1029))</f>
        <v>32</v>
      </c>
      <c r="D23" s="75" t="str">
        <f>IF(B23=0,"",LOOKUP($B23,'Course List'!$C$7:$C$1029,'Course List'!E$7:E$1029))</f>
        <v>Single-Variable Calculus II</v>
      </c>
      <c r="E23" s="75">
        <f>IF(B23=0,"",LOOKUP($B23,'Course List'!$C$7:$C$1029,'Course List'!F$7:F$1029))</f>
        <v>3</v>
      </c>
      <c r="F23" s="75" t="str">
        <f>IF(B23=0,"",LOOKUP($B23,'Course List'!$C$7:$C$1029,'Course List'!G$7:G$1029))</f>
        <v>F &amp; S</v>
      </c>
      <c r="G23" s="75" t="str">
        <f>IF(B23=0,"",LOOKUP($B23,'Course List'!$C$7:$C$1029,'Course List'!H$7:H$1029))</f>
        <v>Prerequisite: Math 1221 (21) or 1231 (31)</v>
      </c>
      <c r="H23" s="45"/>
      <c r="I23" s="72"/>
      <c r="J23" s="68" t="str">
        <f>IF(H23=0,"",LOOKUP(H23,'GPA Table'!$B$5:$B$16,'GPA Table'!$E$5:$E$16))</f>
        <v/>
      </c>
      <c r="K23" s="185"/>
      <c r="M23" s="6">
        <f t="shared" si="5"/>
        <v>0</v>
      </c>
      <c r="N23" s="6">
        <f t="shared" si="6"/>
        <v>0</v>
      </c>
      <c r="O23" s="6"/>
      <c r="P23" s="6"/>
    </row>
    <row r="24" spans="1:16" s="71" customFormat="1" ht="16.2" customHeight="1" x14ac:dyDescent="0.3">
      <c r="A24" s="157">
        <f t="shared" si="7"/>
        <v>5</v>
      </c>
      <c r="B24" s="75" t="s">
        <v>387</v>
      </c>
      <c r="C24" s="75">
        <f>IF(B24=0,"",LOOKUP($B24,'Course List'!$C$7:$C$1029,'Course List'!D$7:D$1029))</f>
        <v>21</v>
      </c>
      <c r="D24" s="75" t="str">
        <f>IF(B24=0,"",LOOKUP($B24,'Course List'!$C$7:$C$1029,'Course List'!E$7:E$1029))</f>
        <v>University Physics I</v>
      </c>
      <c r="E24" s="75">
        <f>IF(B24=0,"",LOOKUP($B24,'Course List'!$C$7:$C$1029,'Course List'!F$7:F$1029))</f>
        <v>4</v>
      </c>
      <c r="F24" s="75" t="str">
        <f>IF(B24=0,"",LOOKUP($B24,'Course List'!$C$7:$C$1029,'Course List'!G$7:G$1029))</f>
        <v>F &amp; S</v>
      </c>
      <c r="G24" s="75" t="str">
        <f>IF(B24=0,"",LOOKUP($B24,'Course List'!$C$7:$C$1029,'Course List'!H$7:H$1029))</f>
        <v>Prerequisite: Math 1231 (31), co-requisite Math 1232 (32)</v>
      </c>
      <c r="H24" s="45"/>
      <c r="I24" s="72"/>
      <c r="J24" s="68" t="str">
        <f>IF(H24=0,"",LOOKUP(H24,'GPA Table'!$B$5:$B$16,'GPA Table'!$E$5:$E$16))</f>
        <v/>
      </c>
      <c r="K24" s="185"/>
      <c r="M24" s="6">
        <f t="shared" si="5"/>
        <v>0</v>
      </c>
      <c r="N24" s="6">
        <f t="shared" si="6"/>
        <v>0</v>
      </c>
      <c r="O24" s="6"/>
      <c r="P24" s="6"/>
    </row>
    <row r="25" spans="1:16" s="71" customFormat="1" x14ac:dyDescent="0.3">
      <c r="A25" s="157">
        <f t="shared" si="7"/>
        <v>6</v>
      </c>
      <c r="B25" s="45"/>
      <c r="C25" s="45" t="str">
        <f>IF(B25=0,"",LOOKUP($B25,'Course List'!$C$7:$C$1029,'Course List'!D$7:D$1029))</f>
        <v/>
      </c>
      <c r="D25" s="45" t="str">
        <f>IF(B25=0,"",LOOKUP($B25,'Course List'!$C$7:$C$1029,'Course List'!E$7:E$1029))</f>
        <v/>
      </c>
      <c r="E25" s="45" t="str">
        <f>IF(B25=0,"",LOOKUP($B25,'Course List'!$C$7:$C$1029,'Course List'!F$7:F$1029))</f>
        <v/>
      </c>
      <c r="F25" s="45" t="str">
        <f>IF(B25=0,"",LOOKUP($B25,'Course List'!$C$7:$C$1029,'Course List'!G$7:G$1029))</f>
        <v/>
      </c>
      <c r="G25" s="45" t="str">
        <f>IF(B25=0,"",LOOKUP($B25,'Course List'!$C$7:$C$1029,'Course List'!H$7:H$1029))</f>
        <v/>
      </c>
      <c r="H25" s="45"/>
      <c r="I25" s="72"/>
      <c r="J25" s="68" t="str">
        <f>IF(H25=0,"",LOOKUP(H25,'GPA Table'!$B$5:$B$16,'GPA Table'!$E$5:$E$16))</f>
        <v/>
      </c>
      <c r="K25" s="185"/>
      <c r="M25" s="6">
        <f t="shared" si="5"/>
        <v>0</v>
      </c>
      <c r="N25" s="6">
        <f t="shared" si="6"/>
        <v>0</v>
      </c>
      <c r="O25" s="6"/>
      <c r="P25" s="6"/>
    </row>
    <row r="26" spans="1:16" s="71" customFormat="1" x14ac:dyDescent="0.3">
      <c r="A26" s="157">
        <f t="shared" si="7"/>
        <v>7</v>
      </c>
      <c r="B26" s="45"/>
      <c r="C26" s="45" t="str">
        <f>IF(B26=0,"",LOOKUP($B26,'Course List'!$C$7:$C$1029,'Course List'!D$7:D$1029))</f>
        <v/>
      </c>
      <c r="D26" s="45" t="str">
        <f>IF(B26=0,"",LOOKUP($B26,'Course List'!$C$7:$C$1029,'Course List'!E$7:E$1029))</f>
        <v/>
      </c>
      <c r="E26" s="45" t="str">
        <f>IF(B26=0,"",LOOKUP($B26,'Course List'!$C$7:$C$1029,'Course List'!F$7:F$1029))</f>
        <v/>
      </c>
      <c r="F26" s="45" t="str">
        <f>IF(B26=0,"",LOOKUP($B26,'Course List'!$C$7:$C$1029,'Course List'!G$7:G$1029))</f>
        <v/>
      </c>
      <c r="G26" s="45" t="str">
        <f>IF(B26=0,"",LOOKUP($B26,'Course List'!$C$7:$C$1029,'Course List'!H$7:H$1029))</f>
        <v/>
      </c>
      <c r="H26" s="45"/>
      <c r="I26" s="72"/>
      <c r="J26" s="68" t="str">
        <f>IF(H26=0,"",LOOKUP(H26,'GPA Table'!$B$5:$B$16,'GPA Table'!$E$5:$E$16))</f>
        <v/>
      </c>
      <c r="K26" s="185"/>
      <c r="M26" s="6">
        <f t="shared" si="5"/>
        <v>0</v>
      </c>
      <c r="N26" s="6">
        <f t="shared" si="6"/>
        <v>0</v>
      </c>
      <c r="O26" s="6"/>
      <c r="P26" s="6"/>
    </row>
    <row r="27" spans="1:16" s="71" customFormat="1" ht="16.2" thickBot="1" x14ac:dyDescent="0.35">
      <c r="A27" s="160">
        <f>A26+1</f>
        <v>8</v>
      </c>
      <c r="B27" s="46"/>
      <c r="C27" s="45" t="str">
        <f>IF(B27=0,"",LOOKUP($B27,'Course List'!$C$7:$C$1029,'Course List'!D$7:D$1029))</f>
        <v/>
      </c>
      <c r="D27" s="45" t="str">
        <f>IF(B27=0,"",LOOKUP($B27,'Course List'!$C$7:$C$1029,'Course List'!E$7:E$1029))</f>
        <v/>
      </c>
      <c r="E27" s="45" t="str">
        <f>IF(B27=0,"",LOOKUP($B27,'Course List'!$C$7:$C$1029,'Course List'!F$7:F$1029))</f>
        <v/>
      </c>
      <c r="F27" s="45" t="str">
        <f>IF(B27=0,"",LOOKUP($B27,'Course List'!$C$7:$C$1029,'Course List'!G$7:G$1029))</f>
        <v/>
      </c>
      <c r="G27" s="45" t="str">
        <f>IF(B27=0,"",LOOKUP($B27,'Course List'!$C$7:$C$1029,'Course List'!H$7:H$1029))</f>
        <v/>
      </c>
      <c r="H27" s="46"/>
      <c r="I27" s="73"/>
      <c r="J27" s="69" t="str">
        <f>IF(H27=0,"",LOOKUP(H27,'GPA Table'!$B$5:$B$16,'GPA Table'!$E$5:$E$16))</f>
        <v/>
      </c>
      <c r="K27" s="185"/>
      <c r="M27" s="6">
        <f t="shared" si="5"/>
        <v>0</v>
      </c>
      <c r="N27" s="6">
        <f t="shared" si="6"/>
        <v>0</v>
      </c>
      <c r="O27" s="6"/>
      <c r="P27" s="6"/>
    </row>
    <row r="28" spans="1:16" s="71" customFormat="1" ht="16.2" thickBot="1" x14ac:dyDescent="0.35">
      <c r="A28" s="155"/>
      <c r="B28" s="156" t="str">
        <f>B19</f>
        <v>Semester</v>
      </c>
      <c r="C28" s="156">
        <f>C19+1</f>
        <v>3</v>
      </c>
      <c r="D28" s="156" t="str">
        <f>D19</f>
        <v>Total Credit Hours</v>
      </c>
      <c r="E28" s="156">
        <f>SUM(E29:E36)</f>
        <v>16</v>
      </c>
      <c r="F28" s="77" t="str">
        <f>F10</f>
        <v>FALL</v>
      </c>
      <c r="G28" s="77">
        <f>G19</f>
        <v>2019</v>
      </c>
      <c r="H28" s="21"/>
      <c r="I28" s="22"/>
      <c r="J28" s="24">
        <f>IF(N28=0,0,ROUND(M28/N28,2))</f>
        <v>0</v>
      </c>
      <c r="K28" s="186"/>
      <c r="M28" s="15">
        <f>SUM(M29:M36)</f>
        <v>0</v>
      </c>
      <c r="N28" s="16">
        <f t="shared" ref="N28" si="8">SUM(N29:N36)</f>
        <v>0</v>
      </c>
      <c r="O28" s="214"/>
      <c r="P28" s="214"/>
    </row>
    <row r="29" spans="1:16" s="71" customFormat="1" x14ac:dyDescent="0.3">
      <c r="A29" s="157">
        <v>1</v>
      </c>
      <c r="B29" s="75" t="s">
        <v>470</v>
      </c>
      <c r="C29" s="75" t="str">
        <f>IF(B29=0,"",LOOKUP($B29,'Course List'!$C$7:$C$1029,'Course List'!D$7:D$1029))</f>
        <v>  057</v>
      </c>
      <c r="D29" s="75" t="str">
        <f>IF(B29=0,"",LOOKUP($B29,'Course List'!$C$7:$C$1029,'Course List'!E$7:E$1029))</f>
        <v> Analytical Mechanics I (w 2-hr recitation)</v>
      </c>
      <c r="E29" s="75">
        <f>IF(B29=0,"",LOOKUP($B29,'Course List'!$C$7:$C$1029,'Course List'!F$7:F$1029))</f>
        <v>3</v>
      </c>
      <c r="F29" s="75" t="str">
        <f>IF(B29=0,"",LOOKUP($B29,'Course List'!$C$7:$C$1029,'Course List'!G$7:G$1029))</f>
        <v>F &amp; S</v>
      </c>
      <c r="G29" s="75" t="str">
        <f>IF(B29=0,"",LOOKUP($B29,'Course List'!$C$7:$C$1029,'Course List'!H$7:H$1029))</f>
        <v>Prerequisite: Phys 1021 (21)</v>
      </c>
      <c r="H29" s="45"/>
      <c r="I29" s="72"/>
      <c r="J29" s="67" t="str">
        <f>IF(H29=0,"",LOOKUP(H29,'GPA Table'!$B$5:$B$16,'GPA Table'!$E$5:$E$16))</f>
        <v/>
      </c>
      <c r="K29" s="184"/>
      <c r="M29" s="6">
        <f t="shared" ref="M29:M36" si="9">IF(E29=0,0,IF(H29=0,0,J29*E29))</f>
        <v>0</v>
      </c>
      <c r="N29" s="6">
        <f t="shared" ref="N29:N36" si="10">IF(H29=0,0,E29)</f>
        <v>0</v>
      </c>
      <c r="O29" s="6"/>
      <c r="P29" s="6"/>
    </row>
    <row r="30" spans="1:16" s="71" customFormat="1" x14ac:dyDescent="0.3">
      <c r="A30" s="157">
        <f>A29+1</f>
        <v>2</v>
      </c>
      <c r="B30" s="158" t="s">
        <v>390</v>
      </c>
      <c r="C30" s="75" t="str">
        <f>IF(B30=0,"",LOOKUP($B30,'Course List'!$C$7:$C$1029,'Course List'!D$7:D$1029))</f>
        <v>  113</v>
      </c>
      <c r="D30" s="75" t="str">
        <f>IF(B30=0,"",LOOKUP($B30,'Course List'!$C$7:$C$1029,'Course List'!E$7:E$1029))</f>
        <v> Engineering Analysis I</v>
      </c>
      <c r="E30" s="75">
        <f>IF(B30=0,"",LOOKUP($B30,'Course List'!$C$7:$C$1029,'Course List'!F$7:F$1029))</f>
        <v>3</v>
      </c>
      <c r="F30" s="75" t="str">
        <f>IF(B30=0,"",LOOKUP($B30,'Course List'!$C$7:$C$1029,'Course List'!G$7:G$1029))</f>
        <v>F &amp; S</v>
      </c>
      <c r="G30" s="75" t="str">
        <f>IF(B30=0,"",LOOKUP($B30,'Course List'!$C$7:$C$1029,'Course List'!H$7:H$1029))</f>
        <v xml:space="preserve"> Prerequisite or Corequisite: Math 2233</v>
      </c>
      <c r="H30" s="45"/>
      <c r="I30" s="72"/>
      <c r="J30" s="68" t="str">
        <f>IF(H30=0,"",LOOKUP(H30,'GPA Table'!$B$5:$B$16,'GPA Table'!$E$5:$E$16))</f>
        <v/>
      </c>
      <c r="K30" s="185"/>
      <c r="M30" s="6">
        <f t="shared" si="9"/>
        <v>0</v>
      </c>
      <c r="N30" s="6">
        <f t="shared" si="10"/>
        <v>0</v>
      </c>
      <c r="O30" s="6"/>
      <c r="P30" s="6"/>
    </row>
    <row r="31" spans="1:16" s="71" customFormat="1" x14ac:dyDescent="0.3">
      <c r="A31" s="157">
        <f t="shared" ref="A31:A36" si="11">A30+1</f>
        <v>3</v>
      </c>
      <c r="B31" s="75" t="s">
        <v>385</v>
      </c>
      <c r="C31" s="75" t="str">
        <f>IF(B31=0,"",LOOKUP($B31,'Course List'!$C$7:$C$1029,'Course List'!D$7:D$1029))</f>
        <v>---</v>
      </c>
      <c r="D31" s="75" t="str">
        <f>IF(B31=0,"",LOOKUP($B31,'Course List'!$C$7:$C$1029,'Course List'!E$7:E$1029))</f>
        <v>See the H/SS List</v>
      </c>
      <c r="E31" s="75">
        <f>IF(B31=0,"",LOOKUP($B31,'Course List'!$C$7:$C$1029,'Course List'!F$7:F$1029))</f>
        <v>3</v>
      </c>
      <c r="F31" s="75" t="str">
        <f>IF(B31=0,"",LOOKUP($B31,'Course List'!$C$7:$C$1029,'Course List'!G$7:G$1029))</f>
        <v>F &amp; S</v>
      </c>
      <c r="G31" s="75" t="str">
        <f>IF(B31=0,"",LOOKUP($B31,'Course List'!$C$7:$C$1029,'Course List'!H$7:H$1029))</f>
        <v xml:space="preserve"> ---</v>
      </c>
      <c r="H31" s="45"/>
      <c r="I31" s="72"/>
      <c r="J31" s="68" t="str">
        <f>IF(H31=0,"",LOOKUP(H31,'GPA Table'!$B$5:$B$16,'GPA Table'!$E$5:$E$16))</f>
        <v/>
      </c>
      <c r="K31" s="185"/>
      <c r="M31" s="6">
        <f t="shared" si="9"/>
        <v>0</v>
      </c>
      <c r="N31" s="6">
        <f t="shared" si="10"/>
        <v>0</v>
      </c>
      <c r="O31" s="6"/>
      <c r="P31" s="6"/>
    </row>
    <row r="32" spans="1:16" s="71" customFormat="1" ht="17.25" customHeight="1" x14ac:dyDescent="0.3">
      <c r="A32" s="157">
        <f t="shared" si="11"/>
        <v>4</v>
      </c>
      <c r="B32" s="75" t="s">
        <v>67</v>
      </c>
      <c r="C32" s="75">
        <f>IF(B32=0,"",LOOKUP($B32,'Course List'!$C$7:$C$1029,'Course List'!D$7:D$1029))</f>
        <v>33</v>
      </c>
      <c r="D32" s="75" t="str">
        <f>IF(B32=0,"",LOOKUP($B32,'Course List'!$C$7:$C$1029,'Course List'!E$7:E$1029))</f>
        <v>Multivariable Calculus</v>
      </c>
      <c r="E32" s="75">
        <f>IF(B32=0,"",LOOKUP($B32,'Course List'!$C$7:$C$1029,'Course List'!F$7:F$1029))</f>
        <v>3</v>
      </c>
      <c r="F32" s="75" t="str">
        <f>IF(B32=0,"",LOOKUP($B32,'Course List'!$C$7:$C$1029,'Course List'!G$7:G$1029))</f>
        <v>F &amp; S</v>
      </c>
      <c r="G32" s="75" t="str">
        <f>IF(B32=0,"",LOOKUP($B32,'Course List'!$C$7:$C$1029,'Course List'!H$7:H$1029))</f>
        <v>Prerequisite: Math 1232 (32)</v>
      </c>
      <c r="H32" s="45"/>
      <c r="I32" s="72"/>
      <c r="J32" s="68" t="str">
        <f>IF(H32=0,"",LOOKUP(H32,'GPA Table'!$B$5:$B$16,'GPA Table'!$E$5:$E$16))</f>
        <v/>
      </c>
      <c r="K32" s="185"/>
      <c r="M32" s="6">
        <f t="shared" si="9"/>
        <v>0</v>
      </c>
      <c r="N32" s="6">
        <f t="shared" si="10"/>
        <v>0</v>
      </c>
      <c r="O32" s="6"/>
      <c r="P32" s="6"/>
    </row>
    <row r="33" spans="1:16" s="71" customFormat="1" x14ac:dyDescent="0.3">
      <c r="A33" s="157">
        <f t="shared" si="11"/>
        <v>5</v>
      </c>
      <c r="B33" s="75" t="s">
        <v>391</v>
      </c>
      <c r="C33" s="75">
        <f>IF(B33=0,"",LOOKUP($B33,'Course List'!$C$7:$C$1029,'Course List'!D$7:D$1029))</f>
        <v>22</v>
      </c>
      <c r="D33" s="75" t="str">
        <f>IF(B33=0,"",LOOKUP($B33,'Course List'!$C$7:$C$1029,'Course List'!E$7:E$1029))</f>
        <v>University Physics II</v>
      </c>
      <c r="E33" s="75">
        <f>IF(B33=0,"",LOOKUP($B33,'Course List'!$C$7:$C$1029,'Course List'!F$7:F$1029))</f>
        <v>4</v>
      </c>
      <c r="F33" s="75" t="str">
        <f>IF(B33=0,"",LOOKUP($B33,'Course List'!$C$7:$C$1029,'Course List'!G$7:G$1029))</f>
        <v>F &amp; S</v>
      </c>
      <c r="G33" s="75" t="str">
        <f>IF(B33=0,"",LOOKUP($B33,'Course List'!$C$7:$C$1029,'Course List'!H$7:H$1029))</f>
        <v>Prerequisite: PHYS 1021 (21) or PHYS 1025; and MATH 1232</v>
      </c>
      <c r="H33" s="45"/>
      <c r="I33" s="72"/>
      <c r="J33" s="68" t="str">
        <f>IF(H33=0,"",LOOKUP(H33,'GPA Table'!$B$5:$B$16,'GPA Table'!$E$5:$E$16))</f>
        <v/>
      </c>
      <c r="K33" s="185"/>
      <c r="M33" s="6">
        <f t="shared" si="9"/>
        <v>0</v>
      </c>
      <c r="N33" s="6">
        <f t="shared" si="10"/>
        <v>0</v>
      </c>
      <c r="O33" s="6"/>
      <c r="P33" s="6"/>
    </row>
    <row r="34" spans="1:16" s="71" customFormat="1" x14ac:dyDescent="0.3">
      <c r="A34" s="157">
        <f t="shared" si="11"/>
        <v>6</v>
      </c>
      <c r="B34" s="45"/>
      <c r="C34" s="45" t="str">
        <f>IF(B34=0,"",LOOKUP($B34,'Course List'!$C$7:$C$1029,'Course List'!D$7:D$1029))</f>
        <v/>
      </c>
      <c r="D34" s="45" t="str">
        <f>IF(B34=0,"",LOOKUP($B34,'Course List'!$C$7:$C$1029,'Course List'!E$7:E$1029))</f>
        <v/>
      </c>
      <c r="E34" s="45" t="str">
        <f>IF(B34=0,"",LOOKUP($B34,'Course List'!$C$7:$C$1029,'Course List'!F$7:F$1029))</f>
        <v/>
      </c>
      <c r="F34" s="45" t="str">
        <f>IF(B34=0,"",LOOKUP($B34,'Course List'!$C$7:$C$1029,'Course List'!G$7:G$1029))</f>
        <v/>
      </c>
      <c r="G34" s="45" t="str">
        <f>IF(B34=0,"",LOOKUP($B34,'Course List'!$C$7:$C$1029,'Course List'!H$7:H$1029))</f>
        <v/>
      </c>
      <c r="H34" s="45"/>
      <c r="I34" s="72"/>
      <c r="J34" s="68" t="str">
        <f>IF(H34=0,"",LOOKUP(H34,'GPA Table'!$B$5:$B$16,'GPA Table'!$E$5:$E$16))</f>
        <v/>
      </c>
      <c r="K34" s="185"/>
      <c r="M34" s="6">
        <f t="shared" si="9"/>
        <v>0</v>
      </c>
      <c r="N34" s="6">
        <f t="shared" si="10"/>
        <v>0</v>
      </c>
      <c r="O34" s="6"/>
      <c r="P34" s="6"/>
    </row>
    <row r="35" spans="1:16" s="71" customFormat="1" x14ac:dyDescent="0.3">
      <c r="A35" s="157">
        <f t="shared" si="11"/>
        <v>7</v>
      </c>
      <c r="B35" s="45"/>
      <c r="C35" s="45" t="str">
        <f>IF(B35=0,"",LOOKUP($B35,'Course List'!$C$7:$C$1029,'Course List'!D$7:D$1029))</f>
        <v/>
      </c>
      <c r="D35" s="45" t="str">
        <f>IF(B35=0,"",LOOKUP($B35,'Course List'!$C$7:$C$1029,'Course List'!E$7:E$1029))</f>
        <v/>
      </c>
      <c r="E35" s="45" t="str">
        <f>IF(B35=0,"",LOOKUP($B35,'Course List'!$C$7:$C$1029,'Course List'!F$7:F$1029))</f>
        <v/>
      </c>
      <c r="F35" s="45" t="str">
        <f>IF(B35=0,"",LOOKUP($B35,'Course List'!$C$7:$C$1029,'Course List'!G$7:G$1029))</f>
        <v/>
      </c>
      <c r="G35" s="45" t="str">
        <f>IF(B35=0,"",LOOKUP($B35,'Course List'!$C$7:$C$1029,'Course List'!H$7:H$1029))</f>
        <v/>
      </c>
      <c r="H35" s="45"/>
      <c r="I35" s="72"/>
      <c r="J35" s="68" t="str">
        <f>IF(H35=0,"",LOOKUP(H35,'GPA Table'!$B$5:$B$16,'GPA Table'!$E$5:$E$16))</f>
        <v/>
      </c>
      <c r="K35" s="185"/>
      <c r="M35" s="6">
        <f t="shared" si="9"/>
        <v>0</v>
      </c>
      <c r="N35" s="6">
        <f t="shared" si="10"/>
        <v>0</v>
      </c>
      <c r="O35" s="6"/>
      <c r="P35" s="6"/>
    </row>
    <row r="36" spans="1:16" s="71" customFormat="1" ht="16.2" thickBot="1" x14ac:dyDescent="0.35">
      <c r="A36" s="160">
        <f t="shared" si="11"/>
        <v>8</v>
      </c>
      <c r="B36" s="46"/>
      <c r="C36" s="45" t="str">
        <f>IF(B36=0,"",LOOKUP($B36,'Course List'!$C$7:$C$1029,'Course List'!D$7:D$1029))</f>
        <v/>
      </c>
      <c r="D36" s="45" t="str">
        <f>IF(B36=0,"",LOOKUP($B36,'Course List'!$C$7:$C$1029,'Course List'!E$7:E$1029))</f>
        <v/>
      </c>
      <c r="E36" s="45" t="str">
        <f>IF(B36=0,"",LOOKUP($B36,'Course List'!$C$7:$C$1029,'Course List'!F$7:F$1029))</f>
        <v/>
      </c>
      <c r="F36" s="45" t="str">
        <f>IF(B36=0,"",LOOKUP($B36,'Course List'!$C$7:$C$1029,'Course List'!G$7:G$1029))</f>
        <v/>
      </c>
      <c r="G36" s="45" t="str">
        <f>IF(B36=0,"",LOOKUP($B36,'Course List'!$C$7:$C$1029,'Course List'!H$7:H$1029))</f>
        <v/>
      </c>
      <c r="H36" s="46"/>
      <c r="I36" s="73"/>
      <c r="J36" s="69" t="str">
        <f>IF(H36=0,"",LOOKUP(H36,'GPA Table'!$B$5:$B$16,'GPA Table'!$E$5:$E$16))</f>
        <v/>
      </c>
      <c r="K36" s="185"/>
      <c r="M36" s="6">
        <f t="shared" si="9"/>
        <v>0</v>
      </c>
      <c r="N36" s="6">
        <f t="shared" si="10"/>
        <v>0</v>
      </c>
      <c r="O36" s="6"/>
      <c r="P36" s="6"/>
    </row>
    <row r="37" spans="1:16" s="71" customFormat="1" ht="16.2" thickBot="1" x14ac:dyDescent="0.35">
      <c r="A37" s="155"/>
      <c r="B37" s="156" t="str">
        <f>B28</f>
        <v>Semester</v>
      </c>
      <c r="C37" s="156">
        <f>C28+1</f>
        <v>4</v>
      </c>
      <c r="D37" s="156" t="str">
        <f>D28</f>
        <v>Total Credit Hours</v>
      </c>
      <c r="E37" s="156">
        <f>SUM(E38:E45)</f>
        <v>18</v>
      </c>
      <c r="F37" s="77" t="str">
        <f>F19</f>
        <v>SPRING</v>
      </c>
      <c r="G37" s="77">
        <f>G28+1</f>
        <v>2020</v>
      </c>
      <c r="H37" s="21"/>
      <c r="I37" s="22"/>
      <c r="J37" s="24">
        <f>IF(N37=0,0,ROUND(M37/N37,2))</f>
        <v>0</v>
      </c>
      <c r="K37" s="186"/>
      <c r="M37" s="15">
        <f>SUM(M38:M45)</f>
        <v>0</v>
      </c>
      <c r="N37" s="16">
        <f t="shared" ref="N37" si="12">SUM(N38:N45)</f>
        <v>0</v>
      </c>
      <c r="O37" s="214"/>
      <c r="P37" s="214"/>
    </row>
    <row r="38" spans="1:16" s="71" customFormat="1" x14ac:dyDescent="0.3">
      <c r="A38" s="157">
        <v>1</v>
      </c>
      <c r="B38" s="75" t="s">
        <v>392</v>
      </c>
      <c r="C38" s="75" t="str">
        <f>IF(B38=0,"",LOOKUP($B38,'Course List'!$C$7:$C$1029,'Course List'!D$7:D$1029))</f>
        <v>  058</v>
      </c>
      <c r="D38" s="75" t="str">
        <f>IF(B38=0,"",LOOKUP($B38,'Course List'!$C$7:$C$1029,'Course List'!E$7:E$1029))</f>
        <v> Analytical Mechanics II (w 2-hr recitation)</v>
      </c>
      <c r="E38" s="75">
        <f>IF(B38=0,"",LOOKUP($B38,'Course List'!$C$7:$C$1029,'Course List'!F$7:F$1029))</f>
        <v>3</v>
      </c>
      <c r="F38" s="75" t="str">
        <f>IF(B38=0,"",LOOKUP($B38,'Course List'!$C$7:$C$1029,'Course List'!G$7:G$1029))</f>
        <v>F &amp; S</v>
      </c>
      <c r="G38" s="75" t="str">
        <f>IF(B38=0,"",LOOKUP($B38,'Course List'!$C$7:$C$1029,'Course List'!H$7:H$1029))</f>
        <v>Prerequisite: ApSc 2057 (57)</v>
      </c>
      <c r="H38" s="45"/>
      <c r="I38" s="72"/>
      <c r="J38" s="67" t="str">
        <f>IF(H38=0,"",LOOKUP(H38,'GPA Table'!$B$5:$B$16,'GPA Table'!$E$5:$E$16))</f>
        <v/>
      </c>
      <c r="K38" s="184"/>
      <c r="M38" s="6">
        <f t="shared" ref="M38:M45" si="13">IF(E38=0,0,IF(H38=0,0,J38*E38))</f>
        <v>0</v>
      </c>
      <c r="N38" s="6">
        <f t="shared" ref="N38:N45" si="14">IF(H38=0,0,E38)</f>
        <v>0</v>
      </c>
      <c r="O38" s="6"/>
      <c r="P38" s="6"/>
    </row>
    <row r="39" spans="1:16" s="71" customFormat="1" ht="19.2" customHeight="1" x14ac:dyDescent="0.3">
      <c r="A39" s="157">
        <f>A38+1</f>
        <v>2</v>
      </c>
      <c r="B39" s="158" t="s">
        <v>267</v>
      </c>
      <c r="C39" s="75" t="str">
        <f>IF(B39=0,"",LOOKUP($B39,'Course List'!$C$7:$C$1029,'Course List'!D$7:D$1029))</f>
        <v>  117</v>
      </c>
      <c r="D39" s="75" t="str">
        <f>IF(B39=0,"",LOOKUP($B39,'Course List'!$C$7:$C$1029,'Course List'!E$7:E$1029))</f>
        <v> Engineering Computations (w 2-hr recitation)</v>
      </c>
      <c r="E39" s="75">
        <f>IF(B39=0,"",LOOKUP($B39,'Course List'!$C$7:$C$1029,'Course List'!F$7:F$1029))</f>
        <v>3</v>
      </c>
      <c r="F39" s="75" t="str">
        <f>IF(B39=0,"",LOOKUP($B39,'Course List'!$C$7:$C$1029,'Course List'!G$7:G$1029))</f>
        <v>S</v>
      </c>
      <c r="G39" s="75" t="str">
        <f>IF(B39=0,"",LOOKUP($B39,'Course List'!$C$7:$C$1029,'Course List'!H$7:H$1029))</f>
        <v>Prerequisite: ApSc 2113, CSCI 1121</v>
      </c>
      <c r="H39" s="45"/>
      <c r="I39" s="72"/>
      <c r="J39" s="68" t="str">
        <f>IF(H39=0,"",LOOKUP(H39,'GPA Table'!$B$5:$B$16,'GPA Table'!$E$5:$E$16))</f>
        <v/>
      </c>
      <c r="K39" s="185"/>
      <c r="M39" s="6">
        <f t="shared" si="13"/>
        <v>0</v>
      </c>
      <c r="N39" s="6">
        <f t="shared" si="14"/>
        <v>0</v>
      </c>
      <c r="O39" s="6"/>
      <c r="P39" s="6"/>
    </row>
    <row r="40" spans="1:16" s="71" customFormat="1" x14ac:dyDescent="0.3">
      <c r="A40" s="157">
        <f t="shared" ref="A40:A42" si="15">A39+1</f>
        <v>3</v>
      </c>
      <c r="B40" s="75" t="s">
        <v>268</v>
      </c>
      <c r="C40" s="75" t="str">
        <f>IF(B40=0,"",LOOKUP($B40,'Course List'!$C$7:$C$1029,'Course List'!D$7:D$1029))</f>
        <v>  120</v>
      </c>
      <c r="D40" s="75" t="str">
        <f>IF(B40=0,"",LOOKUP($B40,'Course List'!$C$7:$C$1029,'Course List'!E$7:E$1029))</f>
        <v> Intro to Mechanics of Solids</v>
      </c>
      <c r="E40" s="75">
        <f>IF(B40=0,"",LOOKUP($B40,'Course List'!$C$7:$C$1029,'Course List'!F$7:F$1029))</f>
        <v>3</v>
      </c>
      <c r="F40" s="75" t="str">
        <f>IF(B40=0,"",LOOKUP($B40,'Course List'!$C$7:$C$1029,'Course List'!G$7:G$1029))</f>
        <v>F &amp; S</v>
      </c>
      <c r="G40" s="75" t="str">
        <f>IF(B40=0,"",LOOKUP($B40,'Course List'!$C$7:$C$1029,'Course List'!H$7:H$1029))</f>
        <v>Prerequisite: ApSc 2057 (57), ApSc 2113 (113)</v>
      </c>
      <c r="H40" s="45"/>
      <c r="I40" s="72"/>
      <c r="J40" s="68" t="str">
        <f>IF(H40=0,"",LOOKUP(H40,'GPA Table'!$B$5:$B$16,'GPA Table'!$E$5:$E$16))</f>
        <v/>
      </c>
      <c r="K40" s="185"/>
      <c r="M40" s="6">
        <f t="shared" si="13"/>
        <v>0</v>
      </c>
      <c r="N40" s="6">
        <f t="shared" si="14"/>
        <v>0</v>
      </c>
      <c r="O40" s="6"/>
      <c r="P40" s="6"/>
    </row>
    <row r="41" spans="1:16" s="71" customFormat="1" ht="17.25" customHeight="1" x14ac:dyDescent="0.3">
      <c r="A41" s="157">
        <f t="shared" si="15"/>
        <v>4</v>
      </c>
      <c r="B41" s="75" t="s">
        <v>276</v>
      </c>
      <c r="C41" s="75" t="str">
        <f>IF(B41=0,"",LOOKUP($B41,'Course List'!$C$7:$C$1029,'Course List'!D$7:D$1029))</f>
        <v>  170</v>
      </c>
      <c r="D41" s="75" t="str">
        <f>IF(B41=0,"",LOOKUP($B41,'Course List'!$C$7:$C$1029,'Course List'!E$7:E$1029))</f>
        <v> Intro to Transportation Engine</v>
      </c>
      <c r="E41" s="75">
        <f>IF(B41=0,"",LOOKUP($B41,'Course List'!$C$7:$C$1029,'Course List'!F$7:F$1029))</f>
        <v>3</v>
      </c>
      <c r="F41" s="75" t="str">
        <f>IF(B41=0,"",LOOKUP($B41,'Course List'!$C$7:$C$1029,'Course List'!G$7:G$1029))</f>
        <v>S</v>
      </c>
      <c r="G41" s="75" t="str">
        <f>IF(B41=0,"",LOOKUP($B41,'Course List'!$C$7:$C$1029,'Course List'!H$7:H$1029))</f>
        <v>Prerequisite: Math 2233 (33)</v>
      </c>
      <c r="H41" s="45"/>
      <c r="I41" s="72"/>
      <c r="J41" s="68" t="str">
        <f>IF(H41=0,"",LOOKUP(H41,'GPA Table'!$B$5:$B$16,'GPA Table'!$E$5:$E$16))</f>
        <v/>
      </c>
      <c r="K41" s="185"/>
      <c r="M41" s="6">
        <f t="shared" si="13"/>
        <v>0</v>
      </c>
      <c r="N41" s="6">
        <f t="shared" si="14"/>
        <v>0</v>
      </c>
      <c r="O41" s="6"/>
      <c r="P41" s="6"/>
    </row>
    <row r="42" spans="1:16" s="71" customFormat="1" x14ac:dyDescent="0.3">
      <c r="A42" s="157">
        <f t="shared" si="15"/>
        <v>5</v>
      </c>
      <c r="B42" s="75" t="s">
        <v>393</v>
      </c>
      <c r="C42" s="75">
        <f>IF(B42=0,"",LOOKUP($B42,'Course List'!$C$7:$C$1029,'Course List'!D$7:D$1029))</f>
        <v>1</v>
      </c>
      <c r="D42" s="75" t="str">
        <f>IF(B42=0,"",LOOKUP($B42,'Course List'!$C$7:$C$1029,'Course List'!E$7:E$1029))</f>
        <v>Physical Geology</v>
      </c>
      <c r="E42" s="75">
        <f>IF(B42=0,"",LOOKUP($B42,'Course List'!$C$7:$C$1029,'Course List'!F$7:F$1029))</f>
        <v>3</v>
      </c>
      <c r="F42" s="75" t="str">
        <f>IF(B42=0,"",LOOKUP($B42,'Course List'!$C$7:$C$1029,'Course List'!G$7:G$1029))</f>
        <v>F &amp; S</v>
      </c>
      <c r="G42" s="75" t="str">
        <f>IF(B42=0,"",LOOKUP($B42,'Course List'!$C$7:$C$1029,'Course List'!H$7:H$1029))</f>
        <v xml:space="preserve"> ---</v>
      </c>
      <c r="H42" s="45"/>
      <c r="I42" s="72"/>
      <c r="J42" s="68" t="str">
        <f>IF(H42=0,"",LOOKUP(H42,'GPA Table'!$B$5:$B$16,'GPA Table'!$E$5:$E$16))</f>
        <v/>
      </c>
      <c r="K42" s="185"/>
      <c r="M42" s="6">
        <f t="shared" si="13"/>
        <v>0</v>
      </c>
      <c r="N42" s="6">
        <f t="shared" si="14"/>
        <v>0</v>
      </c>
      <c r="O42" s="6"/>
      <c r="P42" s="6"/>
    </row>
    <row r="43" spans="1:16" s="71" customFormat="1" x14ac:dyDescent="0.3">
      <c r="A43" s="157">
        <f>A42+1</f>
        <v>6</v>
      </c>
      <c r="B43" s="75" t="s">
        <v>7</v>
      </c>
      <c r="C43" s="75" t="str">
        <f>IF(B43=0,"",LOOKUP($B43,'Course List'!$C$7:$C$1029,'Course List'!D$7:D$1029))</f>
        <v>---</v>
      </c>
      <c r="D43" s="75" t="str">
        <f>IF(B43=0,"",LOOKUP($B43,'Course List'!$C$7:$C$1029,'Course List'!E$7:E$1029))</f>
        <v>See the H/SS List</v>
      </c>
      <c r="E43" s="75">
        <f>IF(B43=0,"",LOOKUP($B43,'Course List'!$C$7:$C$1029,'Course List'!F$7:F$1029))</f>
        <v>3</v>
      </c>
      <c r="F43" s="75" t="str">
        <f>IF(B43=0,"",LOOKUP($B43,'Course List'!$C$7:$C$1029,'Course List'!G$7:G$1029))</f>
        <v>F &amp; S</v>
      </c>
      <c r="G43" s="75" t="str">
        <f>IF(B43=0,"",LOOKUP($B43,'Course List'!$C$7:$C$1029,'Course List'!H$7:H$1029))</f>
        <v xml:space="preserve"> ---</v>
      </c>
      <c r="H43" s="45"/>
      <c r="I43" s="72"/>
      <c r="J43" s="68" t="str">
        <f>IF(H43=0,"",LOOKUP(H43,'GPA Table'!$B$5:$B$16,'GPA Table'!$E$5:$E$16))</f>
        <v/>
      </c>
      <c r="K43" s="185"/>
      <c r="M43" s="6">
        <f t="shared" si="13"/>
        <v>0</v>
      </c>
      <c r="N43" s="6">
        <f t="shared" si="14"/>
        <v>0</v>
      </c>
      <c r="O43" s="6"/>
      <c r="P43" s="6"/>
    </row>
    <row r="44" spans="1:16" s="71" customFormat="1" x14ac:dyDescent="0.3">
      <c r="A44" s="157">
        <f>A43+1</f>
        <v>7</v>
      </c>
      <c r="B44" s="45"/>
      <c r="C44" s="45" t="str">
        <f>IF(B44=0,"",LOOKUP($B44,'Course List'!$C$7:$C$1029,'Course List'!D$7:D$1029))</f>
        <v/>
      </c>
      <c r="D44" s="45" t="str">
        <f>IF(B44=0,"",LOOKUP($B44,'Course List'!$C$7:$C$1029,'Course List'!E$7:E$1029))</f>
        <v/>
      </c>
      <c r="E44" s="45" t="str">
        <f>IF(B44=0,"",LOOKUP($B44,'Course List'!$C$7:$C$1029,'Course List'!F$7:F$1029))</f>
        <v/>
      </c>
      <c r="F44" s="45" t="str">
        <f>IF(B44=0,"",LOOKUP($B44,'Course List'!$C$7:$C$1029,'Course List'!G$7:G$1029))</f>
        <v/>
      </c>
      <c r="G44" s="45" t="str">
        <f>IF(B44=0,"",LOOKUP($B44,'Course List'!$C$7:$C$1029,'Course List'!H$7:H$1029))</f>
        <v/>
      </c>
      <c r="H44" s="45"/>
      <c r="I44" s="72"/>
      <c r="J44" s="68" t="str">
        <f>IF(H44=0,"",LOOKUP(H44,'GPA Table'!$B$5:$B$16,'GPA Table'!$E$5:$E$16))</f>
        <v/>
      </c>
      <c r="K44" s="185"/>
      <c r="M44" s="6">
        <f t="shared" si="13"/>
        <v>0</v>
      </c>
      <c r="N44" s="6">
        <f t="shared" si="14"/>
        <v>0</v>
      </c>
      <c r="O44" s="6"/>
      <c r="P44" s="6"/>
    </row>
    <row r="45" spans="1:16" s="71" customFormat="1" ht="16.2" thickBot="1" x14ac:dyDescent="0.35">
      <c r="A45" s="160">
        <f t="shared" ref="A45" si="16">A44+1</f>
        <v>8</v>
      </c>
      <c r="B45" s="46"/>
      <c r="C45" s="45" t="str">
        <f>IF(B45=0,"",LOOKUP($B45,'Course List'!$C$7:$C$1029,'Course List'!D$7:D$1029))</f>
        <v/>
      </c>
      <c r="D45" s="45" t="str">
        <f>IF(B45=0,"",LOOKUP($B45,'Course List'!$C$7:$C$1029,'Course List'!E$7:E$1029))</f>
        <v/>
      </c>
      <c r="E45" s="45" t="str">
        <f>IF(B45=0,"",LOOKUP($B45,'Course List'!$C$7:$C$1029,'Course List'!F$7:F$1029))</f>
        <v/>
      </c>
      <c r="F45" s="45" t="str">
        <f>IF(B45=0,"",LOOKUP($B45,'Course List'!$C$7:$C$1029,'Course List'!G$7:G$1029))</f>
        <v/>
      </c>
      <c r="G45" s="45" t="str">
        <f>IF(B45=0,"",LOOKUP($B45,'Course List'!$C$7:$C$1029,'Course List'!H$7:H$1029))</f>
        <v/>
      </c>
      <c r="H45" s="46"/>
      <c r="I45" s="73"/>
      <c r="J45" s="69" t="str">
        <f>IF(H45=0,"",LOOKUP(H45,'GPA Table'!$B$5:$B$16,'GPA Table'!$E$5:$E$16))</f>
        <v/>
      </c>
      <c r="K45" s="185"/>
      <c r="M45" s="6">
        <f t="shared" si="13"/>
        <v>0</v>
      </c>
      <c r="N45" s="6">
        <f t="shared" si="14"/>
        <v>0</v>
      </c>
      <c r="O45" s="6"/>
      <c r="P45" s="6"/>
    </row>
    <row r="46" spans="1:16" s="71" customFormat="1" ht="16.2" thickBot="1" x14ac:dyDescent="0.35">
      <c r="A46" s="155"/>
      <c r="B46" s="156" t="str">
        <f>B37</f>
        <v>Semester</v>
      </c>
      <c r="C46" s="156">
        <f>C37+1</f>
        <v>5</v>
      </c>
      <c r="D46" s="156" t="str">
        <f>D37</f>
        <v>Total Credit Hours</v>
      </c>
      <c r="E46" s="156">
        <f>SUM(E47:E54)</f>
        <v>18</v>
      </c>
      <c r="F46" s="77" t="str">
        <f>F28</f>
        <v>FALL</v>
      </c>
      <c r="G46" s="77">
        <f>G37</f>
        <v>2020</v>
      </c>
      <c r="H46" s="21"/>
      <c r="I46" s="22"/>
      <c r="J46" s="24">
        <f>IF(N46=0,0,ROUND(M46/N46,2))</f>
        <v>0</v>
      </c>
      <c r="K46" s="186"/>
      <c r="M46" s="15">
        <f t="shared" ref="M46:N46" si="17">SUM(M47:M54)</f>
        <v>0</v>
      </c>
      <c r="N46" s="16">
        <f t="shared" si="17"/>
        <v>0</v>
      </c>
      <c r="O46" s="214"/>
      <c r="P46" s="214"/>
    </row>
    <row r="47" spans="1:16" s="71" customFormat="1" x14ac:dyDescent="0.3">
      <c r="A47" s="157">
        <v>1</v>
      </c>
      <c r="B47" s="75" t="s">
        <v>394</v>
      </c>
      <c r="C47" s="75">
        <f>IF(B47=0,"",LOOKUP($B47,'Course List'!$C$7:$C$1029,'Course List'!D$7:D$1029))</f>
        <v>115</v>
      </c>
      <c r="D47" s="75" t="str">
        <f>IF(B47=0,"",LOOKUP($B47,'Course List'!$C$7:$C$1029,'Course List'!E$7:E$1029))</f>
        <v>Engineering Analysis III</v>
      </c>
      <c r="E47" s="75">
        <f>IF(B47=0,"",LOOKUP($B47,'Course List'!$C$7:$C$1029,'Course List'!F$7:F$1029))</f>
        <v>3</v>
      </c>
      <c r="F47" s="75" t="str">
        <f>IF(B47=0,"",LOOKUP($B47,'Course List'!$C$7:$C$1029,'Course List'!G$7:G$1029))</f>
        <v>F &amp; S</v>
      </c>
      <c r="G47" s="75" t="str">
        <f>IF(B47=0,"",LOOKUP($B47,'Course List'!$C$7:$C$1029,'Course List'!H$7:H$1029))</f>
        <v>Prerequisite: Math 1232 (32), UW 1020 (20)</v>
      </c>
      <c r="H47" s="45"/>
      <c r="I47" s="72"/>
      <c r="J47" s="67" t="str">
        <f>IF(H47=0,"",LOOKUP(H47,'GPA Table'!$B$5:$B$16,'GPA Table'!$E$5:$E$16))</f>
        <v/>
      </c>
      <c r="K47" s="184"/>
      <c r="M47" s="6">
        <f t="shared" ref="M47:M54" si="18">IF(E47=0,0,IF(H47=0,0,J47*E47))</f>
        <v>0</v>
      </c>
      <c r="N47" s="6">
        <f t="shared" ref="N47:N54" si="19">IF(H47=0,0,E47)</f>
        <v>0</v>
      </c>
      <c r="O47" s="6"/>
      <c r="P47" s="6"/>
    </row>
    <row r="48" spans="1:16" s="71" customFormat="1" x14ac:dyDescent="0.3">
      <c r="A48" s="157">
        <f>A47+1</f>
        <v>2</v>
      </c>
      <c r="B48" s="158" t="s">
        <v>277</v>
      </c>
      <c r="C48" s="75" t="str">
        <f>IF(B48=0,"",LOOKUP($B48,'Course List'!$C$7:$C$1029,'Course List'!D$7:D$1029))</f>
        <v>  166</v>
      </c>
      <c r="D48" s="75" t="str">
        <f>IF(B48=0,"",LOOKUP($B48,'Course List'!$C$7:$C$1029,'Course List'!E$7:E$1029))</f>
        <v> Materials Engineering</v>
      </c>
      <c r="E48" s="75">
        <f>IF(B48=0,"",LOOKUP($B48,'Course List'!$C$7:$C$1029,'Course List'!F$7:F$1029))</f>
        <v>2</v>
      </c>
      <c r="F48" s="75" t="str">
        <f>IF(B48=0,"",LOOKUP($B48,'Course List'!$C$7:$C$1029,'Course List'!G$7:G$1029))</f>
        <v>F</v>
      </c>
      <c r="G48" s="75" t="str">
        <f>IF(B48=0,"",LOOKUP($B48,'Course List'!$C$7:$C$1029,'Course List'!H$7:H$1029))</f>
        <v xml:space="preserve">Prerequisite: CE 2220 (120) </v>
      </c>
      <c r="H48" s="45"/>
      <c r="I48" s="72"/>
      <c r="J48" s="68" t="str">
        <f>IF(H48=0,"",LOOKUP(H48,'GPA Table'!$B$5:$B$16,'GPA Table'!$E$5:$E$16))</f>
        <v/>
      </c>
      <c r="K48" s="185"/>
      <c r="M48" s="6">
        <f t="shared" si="18"/>
        <v>0</v>
      </c>
      <c r="N48" s="6">
        <f t="shared" si="19"/>
        <v>0</v>
      </c>
      <c r="O48" s="6"/>
      <c r="P48" s="6"/>
    </row>
    <row r="49" spans="1:16" s="71" customFormat="1" x14ac:dyDescent="0.3">
      <c r="A49" s="157">
        <f t="shared" ref="A49:A51" si="20">A48+1</f>
        <v>3</v>
      </c>
      <c r="B49" s="75" t="s">
        <v>278</v>
      </c>
      <c r="C49" s="75" t="str">
        <f>IF(B49=0,"",LOOKUP($B49,'Course List'!$C$7:$C$1029,'Course List'!D$7:D$1029))</f>
        <v>  167W</v>
      </c>
      <c r="D49" s="75" t="str">
        <f>IF(B49=0,"",LOOKUP($B49,'Course List'!$C$7:$C$1029,'Course List'!E$7:E$1029))</f>
        <v> Mechanics of Materials Lab (WID)</v>
      </c>
      <c r="E49" s="75">
        <f>IF(B49=0,"",LOOKUP($B49,'Course List'!$C$7:$C$1029,'Course List'!F$7:F$1029))</f>
        <v>1</v>
      </c>
      <c r="F49" s="75" t="str">
        <f>IF(B49=0,"",LOOKUP($B49,'Course List'!$C$7:$C$1029,'Course List'!G$7:G$1029))</f>
        <v>F</v>
      </c>
      <c r="G49" s="75" t="str">
        <f>IF(B49=0,"",LOOKUP($B49,'Course List'!$C$7:$C$1029,'Course List'!H$7:H$1029))</f>
        <v>Prerequisite or corequisite: CE3110 (166)</v>
      </c>
      <c r="H49" s="45"/>
      <c r="I49" s="72"/>
      <c r="J49" s="68" t="str">
        <f>IF(H49=0,"",LOOKUP(H49,'GPA Table'!$B$5:$B$16,'GPA Table'!$E$5:$E$16))</f>
        <v/>
      </c>
      <c r="K49" s="185"/>
      <c r="M49" s="6">
        <f t="shared" si="18"/>
        <v>0</v>
      </c>
      <c r="N49" s="6">
        <f t="shared" si="19"/>
        <v>0</v>
      </c>
      <c r="O49" s="6"/>
      <c r="P49" s="6"/>
    </row>
    <row r="50" spans="1:16" s="71" customFormat="1" ht="17.25" customHeight="1" x14ac:dyDescent="0.3">
      <c r="A50" s="157">
        <f t="shared" si="20"/>
        <v>4</v>
      </c>
      <c r="B50" s="75" t="s">
        <v>279</v>
      </c>
      <c r="C50" s="75" t="str">
        <f>IF(B50=0,"",LOOKUP($B50,'Course List'!$C$7:$C$1029,'Course List'!D$7:D$1029))</f>
        <v>  121</v>
      </c>
      <c r="D50" s="75" t="str">
        <f>IF(B50=0,"",LOOKUP($B50,'Course List'!$C$7:$C$1029,'Course List'!E$7:E$1029))</f>
        <v> Structural Theory I (w 2-hr recitation)</v>
      </c>
      <c r="E50" s="75">
        <f>IF(B50=0,"",LOOKUP($B50,'Course List'!$C$7:$C$1029,'Course List'!F$7:F$1029))</f>
        <v>3</v>
      </c>
      <c r="F50" s="75" t="str">
        <f>IF(B50=0,"",LOOKUP($B50,'Course List'!$C$7:$C$1029,'Course List'!G$7:G$1029))</f>
        <v>F</v>
      </c>
      <c r="G50" s="75" t="str">
        <f>IF(B50=0,"",LOOKUP($B50,'Course List'!$C$7:$C$1029,'Course List'!H$7:H$1029))</f>
        <v>Prerequisite: CE 2210 (117), CE 2220 (120)</v>
      </c>
      <c r="H50" s="45"/>
      <c r="I50" s="72"/>
      <c r="J50" s="68" t="str">
        <f>IF(H50=0,"",LOOKUP(H50,'GPA Table'!$B$5:$B$16,'GPA Table'!$E$5:$E$16))</f>
        <v/>
      </c>
      <c r="K50" s="185"/>
      <c r="M50" s="6">
        <f t="shared" si="18"/>
        <v>0</v>
      </c>
      <c r="N50" s="6">
        <f t="shared" si="19"/>
        <v>0</v>
      </c>
      <c r="O50" s="6"/>
      <c r="P50" s="6"/>
    </row>
    <row r="51" spans="1:16" s="71" customFormat="1" x14ac:dyDescent="0.3">
      <c r="A51" s="157">
        <f t="shared" si="20"/>
        <v>5</v>
      </c>
      <c r="B51" s="75" t="s">
        <v>8</v>
      </c>
      <c r="C51" s="75" t="str">
        <f>IF(B51=0,"",LOOKUP($B51,'Course List'!$C$7:$C$1029,'Course List'!D$7:D$1029))</f>
        <v>---</v>
      </c>
      <c r="D51" s="75" t="str">
        <f>IF(B51=0,"",LOOKUP($B51,'Course List'!$C$7:$C$1029,'Course List'!E$7:E$1029))</f>
        <v>See the H/SS List</v>
      </c>
      <c r="E51" s="75">
        <f>IF(B51=0,"",LOOKUP($B51,'Course List'!$C$7:$C$1029,'Course List'!F$7:F$1029))</f>
        <v>3</v>
      </c>
      <c r="F51" s="75" t="str">
        <f>IF(B51=0,"",LOOKUP($B51,'Course List'!$C$7:$C$1029,'Course List'!G$7:G$1029))</f>
        <v>F &amp; S</v>
      </c>
      <c r="G51" s="75" t="str">
        <f>IF(B51=0,"",LOOKUP($B51,'Course List'!$C$7:$C$1029,'Course List'!H$7:H$1029))</f>
        <v xml:space="preserve"> ---</v>
      </c>
      <c r="H51" s="45"/>
      <c r="I51" s="72"/>
      <c r="J51" s="68" t="str">
        <f>IF(H51=0,"",LOOKUP(H51,'GPA Table'!$B$5:$B$16,'GPA Table'!$E$5:$E$16))</f>
        <v/>
      </c>
      <c r="K51" s="185"/>
      <c r="M51" s="6">
        <f t="shared" si="18"/>
        <v>0</v>
      </c>
      <c r="N51" s="6">
        <f t="shared" si="19"/>
        <v>0</v>
      </c>
      <c r="O51" s="6"/>
      <c r="P51" s="6"/>
    </row>
    <row r="52" spans="1:16" s="71" customFormat="1" x14ac:dyDescent="0.3">
      <c r="A52" s="157">
        <f>A51+1</f>
        <v>6</v>
      </c>
      <c r="B52" s="75" t="s">
        <v>9</v>
      </c>
      <c r="C52" s="75" t="str">
        <f>IF(B52=0,"",LOOKUP($B52,'Course List'!$C$7:$C$1029,'Course List'!D$7:D$1029))</f>
        <v>---</v>
      </c>
      <c r="D52" s="75" t="str">
        <f>IF(B52=0,"",LOOKUP($B52,'Course List'!$C$7:$C$1029,'Course List'!E$7:E$1029))</f>
        <v>See the H/SS List</v>
      </c>
      <c r="E52" s="75">
        <f>IF(B52=0,"",LOOKUP($B52,'Course List'!$C$7:$C$1029,'Course List'!F$7:F$1029))</f>
        <v>3</v>
      </c>
      <c r="F52" s="75" t="str">
        <f>IF(B52=0,"",LOOKUP($B52,'Course List'!$C$7:$C$1029,'Course List'!G$7:G$1029))</f>
        <v>F &amp; S</v>
      </c>
      <c r="G52" s="75" t="str">
        <f>IF(B52=0,"",LOOKUP($B52,'Course List'!$C$7:$C$1029,'Course List'!H$7:H$1029))</f>
        <v xml:space="preserve"> ---</v>
      </c>
      <c r="H52" s="45"/>
      <c r="I52" s="72"/>
      <c r="J52" s="68" t="str">
        <f>IF(H52=0,"",LOOKUP(H52,'GPA Table'!$B$5:$B$16,'GPA Table'!$E$5:$E$16))</f>
        <v/>
      </c>
      <c r="K52" s="185"/>
      <c r="M52" s="6">
        <f t="shared" si="18"/>
        <v>0</v>
      </c>
      <c r="N52" s="6">
        <f t="shared" si="19"/>
        <v>0</v>
      </c>
      <c r="O52" s="6"/>
      <c r="P52" s="6"/>
    </row>
    <row r="53" spans="1:16" s="71" customFormat="1" x14ac:dyDescent="0.3">
      <c r="A53" s="157">
        <f>A52+1</f>
        <v>7</v>
      </c>
      <c r="B53" s="75" t="s">
        <v>257</v>
      </c>
      <c r="C53" s="75">
        <f>IF(B53=0,"",LOOKUP($B53,'Course List'!$C$7:$C$1029,'Course List'!D$7:D$1029))</f>
        <v>126</v>
      </c>
      <c r="D53" s="75" t="str">
        <f>IF(B53=0,"",LOOKUP($B53,'Course List'!$C$7:$C$1029,'Course List'!E$7:E$1029))</f>
        <v>Fluid Mechanics</v>
      </c>
      <c r="E53" s="75">
        <f>IF(B53=0,"",LOOKUP($B53,'Course List'!$C$7:$C$1029,'Course List'!F$7:F$1029))</f>
        <v>3</v>
      </c>
      <c r="F53" s="75" t="str">
        <f>IF(B53=0,"",LOOKUP($B53,'Course List'!$C$7:$C$1029,'Course List'!G$7:G$1029))</f>
        <v>F</v>
      </c>
      <c r="G53" s="75" t="str">
        <f>IF(B53=0,"",LOOKUP($B53,'Course List'!$C$7:$C$1029,'Course List'!H$7:H$1029))</f>
        <v>Prerequisite: ApSc 2058 (58)</v>
      </c>
      <c r="H53" s="45"/>
      <c r="I53" s="72"/>
      <c r="J53" s="68" t="str">
        <f>IF(H53=0,"",LOOKUP(H53,'GPA Table'!$B$5:$B$16,'GPA Table'!$E$5:$E$16))</f>
        <v/>
      </c>
      <c r="K53" s="185"/>
      <c r="M53" s="6">
        <f t="shared" si="18"/>
        <v>0</v>
      </c>
      <c r="N53" s="6">
        <f t="shared" si="19"/>
        <v>0</v>
      </c>
      <c r="O53" s="6"/>
      <c r="P53" s="6"/>
    </row>
    <row r="54" spans="1:16" s="71" customFormat="1" ht="16.2" thickBot="1" x14ac:dyDescent="0.35">
      <c r="A54" s="160">
        <f t="shared" ref="A54" si="21">A53+1</f>
        <v>8</v>
      </c>
      <c r="B54" s="46"/>
      <c r="C54" s="45" t="str">
        <f>IF(B54=0,"",LOOKUP($B54,'Course List'!$C$7:$C$1029,'Course List'!D$7:D$1029))</f>
        <v/>
      </c>
      <c r="D54" s="45" t="str">
        <f>IF(B54=0,"",LOOKUP($B54,'Course List'!$C$7:$C$1029,'Course List'!E$7:E$1029))</f>
        <v/>
      </c>
      <c r="E54" s="45" t="str">
        <f>IF(B54=0,"",LOOKUP($B54,'Course List'!$C$7:$C$1029,'Course List'!F$7:F$1029))</f>
        <v/>
      </c>
      <c r="F54" s="45" t="str">
        <f>IF(B54=0,"",LOOKUP($B54,'Course List'!$C$7:$C$1029,'Course List'!G$7:G$1029))</f>
        <v/>
      </c>
      <c r="G54" s="45" t="str">
        <f>IF(B54=0,"",LOOKUP($B54,'Course List'!$C$7:$C$1029,'Course List'!H$7:H$1029))</f>
        <v/>
      </c>
      <c r="H54" s="46"/>
      <c r="I54" s="73"/>
      <c r="J54" s="69" t="str">
        <f>IF(H54=0,"",LOOKUP(H54,'GPA Table'!$B$5:$B$16,'GPA Table'!$E$5:$E$16))</f>
        <v/>
      </c>
      <c r="K54" s="185"/>
      <c r="M54" s="6">
        <f t="shared" si="18"/>
        <v>0</v>
      </c>
      <c r="N54" s="6">
        <f t="shared" si="19"/>
        <v>0</v>
      </c>
      <c r="O54" s="6"/>
      <c r="P54" s="6"/>
    </row>
    <row r="55" spans="1:16" s="71" customFormat="1" ht="16.2" thickBot="1" x14ac:dyDescent="0.35">
      <c r="A55" s="155"/>
      <c r="B55" s="156" t="str">
        <f>B46</f>
        <v>Semester</v>
      </c>
      <c r="C55" s="156">
        <f>C46+1</f>
        <v>6</v>
      </c>
      <c r="D55" s="156" t="str">
        <f>D46</f>
        <v>Total Credit Hours</v>
      </c>
      <c r="E55" s="156">
        <f>SUM(E56:E63)</f>
        <v>17</v>
      </c>
      <c r="F55" s="77" t="str">
        <f>F37</f>
        <v>SPRING</v>
      </c>
      <c r="G55" s="77">
        <f>G46+1</f>
        <v>2021</v>
      </c>
      <c r="H55" s="21"/>
      <c r="I55" s="22"/>
      <c r="J55" s="24">
        <f>IF(N55=0,0,ROUND(M55/N55,2))</f>
        <v>0</v>
      </c>
      <c r="K55" s="186"/>
      <c r="M55" s="15">
        <f t="shared" ref="M55:N55" si="22">SUM(M56:M63)</f>
        <v>0</v>
      </c>
      <c r="N55" s="16">
        <f t="shared" si="22"/>
        <v>0</v>
      </c>
      <c r="O55" s="214"/>
      <c r="P55" s="214"/>
    </row>
    <row r="56" spans="1:16" s="71" customFormat="1" x14ac:dyDescent="0.3">
      <c r="A56" s="157">
        <v>1</v>
      </c>
      <c r="B56" s="75" t="s">
        <v>280</v>
      </c>
      <c r="C56" s="75" t="str">
        <f>IF(B56=0,"",LOOKUP($B56,'Course List'!$C$7:$C$1029,'Course List'!D$7:D$1029))</f>
        <v>  122</v>
      </c>
      <c r="D56" s="75" t="str">
        <f>IF(B56=0,"",LOOKUP($B56,'Course List'!$C$7:$C$1029,'Course List'!E$7:E$1029))</f>
        <v> Structural Theory II (w 2-hr recitation)</v>
      </c>
      <c r="E56" s="75">
        <f>IF(B56=0,"",LOOKUP($B56,'Course List'!$C$7:$C$1029,'Course List'!F$7:F$1029))</f>
        <v>3</v>
      </c>
      <c r="F56" s="75" t="str">
        <f>IF(B56=0,"",LOOKUP($B56,'Course List'!$C$7:$C$1029,'Course List'!G$7:G$1029))</f>
        <v>S</v>
      </c>
      <c r="G56" s="75" t="str">
        <f>IF(B56=0,"",LOOKUP($B56,'Course List'!$C$7:$C$1029,'Course List'!H$7:H$1029))</f>
        <v>CE 3230 (121)</v>
      </c>
      <c r="H56" s="45"/>
      <c r="I56" s="72"/>
      <c r="J56" s="67" t="str">
        <f>IF(H56=0,"",LOOKUP(H56,'GPA Table'!$B$5:$B$16,'GPA Table'!$E$5:$E$16))</f>
        <v/>
      </c>
      <c r="K56" s="184"/>
      <c r="M56" s="6">
        <f t="shared" ref="M56:M63" si="23">IF(E56=0,0,IF(H56=0,0,J56*E56))</f>
        <v>0</v>
      </c>
      <c r="N56" s="6">
        <f t="shared" ref="N56:N63" si="24">IF(H56=0,0,E56)</f>
        <v>0</v>
      </c>
      <c r="O56" s="6"/>
      <c r="P56" s="6"/>
    </row>
    <row r="57" spans="1:16" s="71" customFormat="1" x14ac:dyDescent="0.3">
      <c r="A57" s="157">
        <f>A56+1</f>
        <v>2</v>
      </c>
      <c r="B57" s="158" t="s">
        <v>281</v>
      </c>
      <c r="C57" s="75" t="str">
        <f>IF(B57=0,"",LOOKUP($B57,'Course List'!$C$7:$C$1029,'Course List'!D$7:D$1029))</f>
        <v>  192</v>
      </c>
      <c r="D57" s="75" t="str">
        <f>IF(B57=0,"",LOOKUP($B57,'Course List'!$C$7:$C$1029,'Course List'!E$7:E$1029))</f>
        <v> Reinforced Concrete Structures</v>
      </c>
      <c r="E57" s="75">
        <f>IF(B57=0,"",LOOKUP($B57,'Course List'!$C$7:$C$1029,'Course List'!F$7:F$1029))</f>
        <v>3</v>
      </c>
      <c r="F57" s="75" t="str">
        <f>IF(B57=0,"",LOOKUP($B57,'Course List'!$C$7:$C$1029,'Course List'!G$7:G$1029))</f>
        <v>S</v>
      </c>
      <c r="G57" s="75" t="str">
        <f>IF(B57=0,"",LOOKUP($B57,'Course List'!$C$7:$C$1029,'Course List'!H$7:H$1029))</f>
        <v>Prerequisite or corequisite: CE 3240 (122)</v>
      </c>
      <c r="H57" s="45"/>
      <c r="I57" s="72"/>
      <c r="J57" s="68" t="str">
        <f>IF(H57=0,"",LOOKUP(H57,'GPA Table'!$B$5:$B$16,'GPA Table'!$E$5:$E$16))</f>
        <v/>
      </c>
      <c r="K57" s="185"/>
      <c r="M57" s="6">
        <f t="shared" si="23"/>
        <v>0</v>
      </c>
      <c r="N57" s="6">
        <f t="shared" si="24"/>
        <v>0</v>
      </c>
      <c r="O57" s="6"/>
      <c r="P57" s="6"/>
    </row>
    <row r="58" spans="1:16" s="71" customFormat="1" x14ac:dyDescent="0.3">
      <c r="A58" s="157">
        <f t="shared" ref="A58:A60" si="25">A57+1</f>
        <v>3</v>
      </c>
      <c r="B58" s="75" t="s">
        <v>282</v>
      </c>
      <c r="C58" s="75" t="str">
        <f>IF(B58=0,"",LOOKUP($B58,'Course List'!$C$7:$C$1029,'Course List'!D$7:D$1029))</f>
        <v>  194</v>
      </c>
      <c r="D58" s="75" t="str">
        <f>IF(B58=0,"",LOOKUP($B58,'Course List'!$C$7:$C$1029,'Course List'!E$7:E$1029))</f>
        <v> Envir Eng I:Water Resourc&amp;Qual</v>
      </c>
      <c r="E58" s="75">
        <f>IF(B58=0,"",LOOKUP($B58,'Course List'!$C$7:$C$1029,'Course List'!F$7:F$1029))</f>
        <v>3</v>
      </c>
      <c r="F58" s="75" t="str">
        <f>IF(B58=0,"",LOOKUP($B58,'Course List'!$C$7:$C$1029,'Course List'!G$7:G$1029))</f>
        <v>S</v>
      </c>
      <c r="G58" s="75" t="str">
        <f>IF(B58=0,"",LOOKUP($B58,'Course List'!$C$7:$C$1029,'Course List'!H$7:H$1029))</f>
        <v>Prerequisite or corequisite: CE3610 (193)</v>
      </c>
      <c r="H58" s="45"/>
      <c r="I58" s="72"/>
      <c r="J58" s="68" t="str">
        <f>IF(H58=0,"",LOOKUP(H58,'GPA Table'!$B$5:$B$16,'GPA Table'!$E$5:$E$16))</f>
        <v/>
      </c>
      <c r="K58" s="185"/>
      <c r="M58" s="6">
        <f t="shared" si="23"/>
        <v>0</v>
      </c>
      <c r="N58" s="6">
        <f t="shared" si="24"/>
        <v>0</v>
      </c>
      <c r="O58" s="6"/>
      <c r="P58" s="6"/>
    </row>
    <row r="59" spans="1:16" s="71" customFormat="1" ht="17.25" customHeight="1" x14ac:dyDescent="0.3">
      <c r="A59" s="157">
        <f t="shared" si="25"/>
        <v>4</v>
      </c>
      <c r="B59" s="75" t="s">
        <v>283</v>
      </c>
      <c r="C59" s="75" t="str">
        <f>IF(B59=0,"",LOOKUP($B59,'Course List'!$C$7:$C$1029,'Course List'!D$7:D$1029))</f>
        <v>  189</v>
      </c>
      <c r="D59" s="75" t="str">
        <f>IF(B59=0,"",LOOKUP($B59,'Course List'!$C$7:$C$1029,'Course List'!E$7:E$1029))</f>
        <v> Environmental Engineering Lab</v>
      </c>
      <c r="E59" s="75">
        <f>IF(B59=0,"",LOOKUP($B59,'Course List'!$C$7:$C$1029,'Course List'!F$7:F$1029))</f>
        <v>1</v>
      </c>
      <c r="F59" s="75" t="str">
        <f>IF(B59=0,"",LOOKUP($B59,'Course List'!$C$7:$C$1029,'Course List'!G$7:G$1029))</f>
        <v>S</v>
      </c>
      <c r="G59" s="75" t="str">
        <f>IF(B59=0,"",LOOKUP($B59,'Course List'!$C$7:$C$1029,'Course List'!H$7:H$1029))</f>
        <v xml:space="preserve"> Corequisite: CE 3520 (194)</v>
      </c>
      <c r="H59" s="45"/>
      <c r="I59" s="72"/>
      <c r="J59" s="68" t="str">
        <f>IF(H59=0,"",LOOKUP(H59,'GPA Table'!$B$5:$B$16,'GPA Table'!$E$5:$E$16))</f>
        <v/>
      </c>
      <c r="K59" s="185"/>
      <c r="M59" s="6">
        <f t="shared" si="23"/>
        <v>0</v>
      </c>
      <c r="N59" s="6">
        <f t="shared" si="24"/>
        <v>0</v>
      </c>
      <c r="O59" s="6"/>
      <c r="P59" s="6"/>
    </row>
    <row r="60" spans="1:16" s="71" customFormat="1" x14ac:dyDescent="0.3">
      <c r="A60" s="157">
        <f t="shared" si="25"/>
        <v>5</v>
      </c>
      <c r="B60" s="75" t="s">
        <v>284</v>
      </c>
      <c r="C60" s="75" t="str">
        <f>IF(B60=0,"",LOOKUP($B60,'Course List'!$C$7:$C$1029,'Course List'!D$7:D$1029))</f>
        <v>  193</v>
      </c>
      <c r="D60" s="75" t="str">
        <f>IF(B60=0,"",LOOKUP($B60,'Course List'!$C$7:$C$1029,'Course List'!E$7:E$1029))</f>
        <v> Hydraulics</v>
      </c>
      <c r="E60" s="75">
        <f>IF(B60=0,"",LOOKUP($B60,'Course List'!$C$7:$C$1029,'Course List'!F$7:F$1029))</f>
        <v>3</v>
      </c>
      <c r="F60" s="75" t="str">
        <f>IF(B60=0,"",LOOKUP($B60,'Course List'!$C$7:$C$1029,'Course List'!G$7:G$1029))</f>
        <v>S</v>
      </c>
      <c r="G60" s="75" t="str">
        <f>IF(B60=0,"",LOOKUP($B60,'Course List'!$C$7:$C$1029,'Course List'!H$7:H$1029))</f>
        <v>Prerequisite: MAE 3126</v>
      </c>
      <c r="H60" s="45"/>
      <c r="I60" s="72"/>
      <c r="J60" s="68" t="str">
        <f>IF(H60=0,"",LOOKUP(H60,'GPA Table'!$B$5:$B$16,'GPA Table'!$E$5:$E$16))</f>
        <v/>
      </c>
      <c r="K60" s="185"/>
      <c r="M60" s="6">
        <f t="shared" si="23"/>
        <v>0</v>
      </c>
      <c r="N60" s="6">
        <f t="shared" si="24"/>
        <v>0</v>
      </c>
      <c r="O60" s="6"/>
      <c r="P60" s="6"/>
    </row>
    <row r="61" spans="1:16" s="71" customFormat="1" x14ac:dyDescent="0.3">
      <c r="A61" s="157">
        <f>A60+1</f>
        <v>6</v>
      </c>
      <c r="B61" s="75" t="s">
        <v>285</v>
      </c>
      <c r="C61" s="75" t="str">
        <f>IF(B61=0,"",LOOKUP($B61,'Course List'!$C$7:$C$1029,'Course List'!D$7:D$1029))</f>
        <v>  188</v>
      </c>
      <c r="D61" s="75" t="str">
        <f>IF(B61=0,"",LOOKUP($B61,'Course List'!$C$7:$C$1029,'Course List'!E$7:E$1029))</f>
        <v> Hydraulics Laboratory</v>
      </c>
      <c r="E61" s="75">
        <f>IF(B61=0,"",LOOKUP($B61,'Course List'!$C$7:$C$1029,'Course List'!F$7:F$1029))</f>
        <v>1</v>
      </c>
      <c r="F61" s="75" t="str">
        <f>IF(B61=0,"",LOOKUP($B61,'Course List'!$C$7:$C$1029,'Course List'!G$7:G$1029))</f>
        <v>S</v>
      </c>
      <c r="G61" s="75" t="str">
        <f>IF(B61=0,"",LOOKUP($B61,'Course List'!$C$7:$C$1029,'Course List'!H$7:H$1029))</f>
        <v>Prerequisite or corequisite: CE 3610 (193)</v>
      </c>
      <c r="H61" s="45"/>
      <c r="I61" s="72"/>
      <c r="J61" s="68" t="str">
        <f>IF(H61=0,"",LOOKUP(H61,'GPA Table'!$B$5:$B$16,'GPA Table'!$E$5:$E$16))</f>
        <v/>
      </c>
      <c r="K61" s="185"/>
      <c r="M61" s="6">
        <f t="shared" si="23"/>
        <v>0</v>
      </c>
      <c r="N61" s="6">
        <f t="shared" si="24"/>
        <v>0</v>
      </c>
      <c r="O61" s="6"/>
      <c r="P61" s="6"/>
    </row>
    <row r="62" spans="1:16" s="71" customFormat="1" x14ac:dyDescent="0.3">
      <c r="A62" s="157">
        <f>A61+1</f>
        <v>7</v>
      </c>
      <c r="B62" s="75" t="s">
        <v>10</v>
      </c>
      <c r="C62" s="75" t="str">
        <f>IF(B62=0,"",LOOKUP($B62,'Course List'!$C$7:$C$1029,'Course List'!D$7:D$1029))</f>
        <v>---</v>
      </c>
      <c r="D62" s="75" t="str">
        <f>IF(B62=0,"",LOOKUP($B62,'Course List'!$C$7:$C$1029,'Course List'!E$7:E$1029))</f>
        <v>See the H/SS List</v>
      </c>
      <c r="E62" s="75">
        <f>IF(B62=0,"",LOOKUP($B62,'Course List'!$C$7:$C$1029,'Course List'!F$7:F$1029))</f>
        <v>3</v>
      </c>
      <c r="F62" s="75" t="str">
        <f>IF(B62=0,"",LOOKUP($B62,'Course List'!$C$7:$C$1029,'Course List'!G$7:G$1029))</f>
        <v>F &amp; S</v>
      </c>
      <c r="G62" s="75" t="str">
        <f>IF(B62=0,"",LOOKUP($B62,'Course List'!$C$7:$C$1029,'Course List'!H$7:H$1029))</f>
        <v xml:space="preserve"> ---</v>
      </c>
      <c r="H62" s="45"/>
      <c r="I62" s="72"/>
      <c r="J62" s="68" t="str">
        <f>IF(H62=0,"",LOOKUP(H62,'GPA Table'!$B$5:$B$16,'GPA Table'!$E$5:$E$16))</f>
        <v/>
      </c>
      <c r="K62" s="185"/>
      <c r="M62" s="6">
        <f t="shared" si="23"/>
        <v>0</v>
      </c>
      <c r="N62" s="6">
        <f t="shared" si="24"/>
        <v>0</v>
      </c>
      <c r="O62" s="6"/>
      <c r="P62" s="6"/>
    </row>
    <row r="63" spans="1:16" s="71" customFormat="1" ht="16.2" thickBot="1" x14ac:dyDescent="0.35">
      <c r="A63" s="160">
        <f t="shared" ref="A63" si="26">A62+1</f>
        <v>8</v>
      </c>
      <c r="B63" s="46"/>
      <c r="C63" s="45" t="str">
        <f>IF(B63=0,"",LOOKUP($B63,'Course List'!$C$7:$C$1029,'Course List'!D$7:D$1029))</f>
        <v/>
      </c>
      <c r="D63" s="45" t="str">
        <f>IF(B63=0,"",LOOKUP($B63,'Course List'!$C$7:$C$1029,'Course List'!E$7:E$1029))</f>
        <v/>
      </c>
      <c r="E63" s="45" t="str">
        <f>IF(B63=0,"",LOOKUP($B63,'Course List'!$C$7:$C$1029,'Course List'!F$7:F$1029))</f>
        <v/>
      </c>
      <c r="F63" s="45" t="str">
        <f>IF(B63=0,"",LOOKUP($B63,'Course List'!$C$7:$C$1029,'Course List'!G$7:G$1029))</f>
        <v/>
      </c>
      <c r="G63" s="45" t="str">
        <f>IF(B63=0,"",LOOKUP($B63,'Course List'!$C$7:$C$1029,'Course List'!H$7:H$1029))</f>
        <v/>
      </c>
      <c r="H63" s="46"/>
      <c r="I63" s="73"/>
      <c r="J63" s="69" t="str">
        <f>IF(H63=0,"",LOOKUP(H63,'GPA Table'!$B$5:$B$16,'GPA Table'!$E$5:$E$16))</f>
        <v/>
      </c>
      <c r="K63" s="185"/>
      <c r="M63" s="6">
        <f t="shared" si="23"/>
        <v>0</v>
      </c>
      <c r="N63" s="6">
        <f t="shared" si="24"/>
        <v>0</v>
      </c>
      <c r="O63" s="6"/>
      <c r="P63" s="6"/>
    </row>
    <row r="64" spans="1:16" s="71" customFormat="1" ht="16.2" thickBot="1" x14ac:dyDescent="0.35">
      <c r="A64" s="155"/>
      <c r="B64" s="156" t="str">
        <f>B55</f>
        <v>Semester</v>
      </c>
      <c r="C64" s="156">
        <f>C55+1</f>
        <v>7</v>
      </c>
      <c r="D64" s="156" t="str">
        <f>D55</f>
        <v>Total Credit Hours</v>
      </c>
      <c r="E64" s="156">
        <f>SUM(E65:E73)</f>
        <v>17</v>
      </c>
      <c r="F64" s="77" t="str">
        <f>F46</f>
        <v>FALL</v>
      </c>
      <c r="G64" s="77">
        <f>G55</f>
        <v>2021</v>
      </c>
      <c r="H64" s="21"/>
      <c r="I64" s="22"/>
      <c r="J64" s="24">
        <f>IF(N64=0,0,ROUND(M64/N64,2))</f>
        <v>0</v>
      </c>
      <c r="K64" s="186"/>
      <c r="M64" s="15">
        <f>SUM(M65:M73)-M67</f>
        <v>0</v>
      </c>
      <c r="N64" s="15">
        <f>SUM(N65:N73)-N67</f>
        <v>0</v>
      </c>
      <c r="O64" s="214"/>
      <c r="P64" s="214"/>
    </row>
    <row r="65" spans="1:16" s="71" customFormat="1" x14ac:dyDescent="0.3">
      <c r="A65" s="157">
        <v>1</v>
      </c>
      <c r="B65" s="75" t="s">
        <v>289</v>
      </c>
      <c r="C65" s="75" t="str">
        <f>IF(B65=0,"",LOOKUP($B65,'Course List'!$C$7:$C$1029,'Course List'!D$7:D$1029))</f>
        <v>  168</v>
      </c>
      <c r="D65" s="75" t="str">
        <f>IF(B65=0,"",LOOKUP($B65,'Course List'!$C$7:$C$1029,'Course List'!E$7:E$1029))</f>
        <v> Intro-Geotechnical Engineering</v>
      </c>
      <c r="E65" s="75">
        <f>IF(B65=0,"",LOOKUP($B65,'Course List'!$C$7:$C$1029,'Course List'!F$7:F$1029))</f>
        <v>3</v>
      </c>
      <c r="F65" s="75" t="str">
        <f>IF(B65=0,"",LOOKUP($B65,'Course List'!$C$7:$C$1029,'Course List'!G$7:G$1029))</f>
        <v>F</v>
      </c>
      <c r="G65" s="75" t="str">
        <f>IF(B65=0,"",LOOKUP($B65,'Course List'!$C$7:$C$1029,'Course List'!H$7:H$1029))</f>
        <v>Prerequisite: CE 2220 (120), MAE 3126</v>
      </c>
      <c r="H65" s="45"/>
      <c r="I65" s="72"/>
      <c r="J65" s="67" t="str">
        <f>IF(H65=0,"",LOOKUP(H65,'GPA Table'!$B$5:$B$16,'GPA Table'!$E$5:$E$16))</f>
        <v/>
      </c>
      <c r="K65" s="184"/>
      <c r="M65" s="6">
        <f t="shared" ref="M65" si="27">IF(E65=0,0,IF(H65=0,0,J65*E65))</f>
        <v>0</v>
      </c>
      <c r="N65" s="6">
        <f t="shared" ref="N65" si="28">IF(H65=0,0,E65)</f>
        <v>0</v>
      </c>
      <c r="O65" s="6"/>
      <c r="P65" s="6"/>
    </row>
    <row r="66" spans="1:16" s="71" customFormat="1" x14ac:dyDescent="0.3">
      <c r="A66" s="157">
        <f>A65+1</f>
        <v>2</v>
      </c>
      <c r="B66" s="158" t="s">
        <v>287</v>
      </c>
      <c r="C66" s="75" t="str">
        <f>IF(B66=0,"",LOOKUP($B66,'Course List'!$C$7:$C$1029,'Course List'!D$7:D$1029))</f>
        <v>  191</v>
      </c>
      <c r="D66" s="75" t="str">
        <f>IF(B66=0,"",LOOKUP($B66,'Course List'!$C$7:$C$1029,'Course List'!E$7:E$1029))</f>
        <v> Metal Structures</v>
      </c>
      <c r="E66" s="75">
        <f>IF(B66=0,"",LOOKUP($B66,'Course List'!$C$7:$C$1029,'Course List'!F$7:F$1029))</f>
        <v>3</v>
      </c>
      <c r="F66" s="75" t="str">
        <f>IF(B66=0,"",LOOKUP($B66,'Course List'!$C$7:$C$1029,'Course List'!G$7:G$1029))</f>
        <v>F</v>
      </c>
      <c r="G66" s="75" t="str">
        <f>IF(B66=0,"",LOOKUP($B66,'Course List'!$C$7:$C$1029,'Course List'!H$7:H$1029))</f>
        <v>Prerequisite: CE 3240 (122)</v>
      </c>
      <c r="H66" s="45"/>
      <c r="I66" s="72"/>
      <c r="J66" s="68" t="str">
        <f>IF(H66=0,"",LOOKUP(H66,'GPA Table'!$B$5:$B$16,'GPA Table'!$E$5:$E$16))</f>
        <v/>
      </c>
      <c r="K66" s="185"/>
      <c r="M66" s="6">
        <f t="shared" ref="M66:M73" si="29">IF(E66=0,0,IF(H66=0,0,J66*E66))</f>
        <v>0</v>
      </c>
      <c r="N66" s="6">
        <f t="shared" ref="N66:N73" si="30">IF(H66=0,0,E66)</f>
        <v>0</v>
      </c>
      <c r="O66" s="6"/>
      <c r="P66" s="6"/>
    </row>
    <row r="67" spans="1:16" s="71" customFormat="1" x14ac:dyDescent="0.3">
      <c r="A67" s="157"/>
      <c r="B67" s="158" t="s">
        <v>824</v>
      </c>
      <c r="C67" s="75" t="str">
        <f>IF(B67=0,"",LOOKUP($B67,'Course List'!$C$7:$C$1029,'Course List'!D$7:D$1029))</f>
        <v>---</v>
      </c>
      <c r="D67" s="75" t="str">
        <f>IF(B67=0,"",LOOKUP($B67,'Course List'!$C$7:$C$1029,'Course List'!E$7:E$1029))</f>
        <v>Senior Design 1</v>
      </c>
      <c r="E67" s="75">
        <f>IF(B67=0,"",LOOKUP($B67,'Course List'!$C$7:$C$1029,'Course List'!F$7:F$1029))</f>
        <v>1</v>
      </c>
      <c r="F67" s="75" t="str">
        <f>IF(B67=0,"",LOOKUP($B67,'Course List'!$C$7:$C$1029,'Course List'!G$7:G$1029))</f>
        <v>F</v>
      </c>
      <c r="G67" s="75" t="str">
        <f>IF(B67=0,"",LOOKUP($B67,'Course List'!$C$7:$C$1029,'Course List'!H$7:H$1029))</f>
        <v>Completed CE required courses up to the end of the 6th semester</v>
      </c>
      <c r="H67" s="45" t="s">
        <v>829</v>
      </c>
      <c r="I67" s="72"/>
      <c r="J67" s="68">
        <f>IF(H67=0,"",LOOKUP(H67,'GPA Table'!$B$5:$B$16,'GPA Table'!$E$5:$E$16))</f>
        <v>0</v>
      </c>
      <c r="K67" s="185"/>
      <c r="M67" s="235">
        <f t="shared" si="29"/>
        <v>0</v>
      </c>
      <c r="N67" s="235">
        <f t="shared" si="30"/>
        <v>1</v>
      </c>
      <c r="O67" s="6"/>
      <c r="P67" s="6"/>
    </row>
    <row r="68" spans="1:16" s="71" customFormat="1" x14ac:dyDescent="0.3">
      <c r="A68" s="157">
        <f>A66+1</f>
        <v>3</v>
      </c>
      <c r="B68" s="75" t="s">
        <v>290</v>
      </c>
      <c r="C68" s="75" t="str">
        <f>IF(B68=0,"",LOOKUP($B68,'Course List'!$C$7:$C$1029,'Course List'!D$7:D$1029))</f>
        <v>  185</v>
      </c>
      <c r="D68" s="75" t="str">
        <f>IF(B68=0,"",LOOKUP($B68,'Course List'!$C$7:$C$1029,'Course List'!E$7:E$1029))</f>
        <v> Geotechnical Engineering Lab</v>
      </c>
      <c r="E68" s="75">
        <f>IF(B68=0,"",LOOKUP($B68,'Course List'!$C$7:$C$1029,'Course List'!F$7:F$1029))</f>
        <v>1</v>
      </c>
      <c r="F68" s="75" t="str">
        <f>IF(B68=0,"",LOOKUP($B68,'Course List'!$C$7:$C$1029,'Course List'!G$7:G$1029))</f>
        <v>F</v>
      </c>
      <c r="G68" s="75" t="str">
        <f>IF(B68=0,"",LOOKUP($B68,'Course List'!$C$7:$C$1029,'Course List'!H$7:H$1029))</f>
        <v>Prerequisite or corequisite: CE 4410 (168)</v>
      </c>
      <c r="H68" s="45"/>
      <c r="I68" s="72"/>
      <c r="J68" s="68" t="str">
        <f>IF(H68=0,"",LOOKUP(H68,'GPA Table'!$B$5:$B$16,'GPA Table'!$E$5:$E$16))</f>
        <v/>
      </c>
      <c r="K68" s="185"/>
      <c r="M68" s="6">
        <f t="shared" si="29"/>
        <v>0</v>
      </c>
      <c r="N68" s="6">
        <f t="shared" si="30"/>
        <v>0</v>
      </c>
      <c r="O68" s="6"/>
      <c r="P68" s="6"/>
    </row>
    <row r="69" spans="1:16" s="71" customFormat="1" ht="17.25" customHeight="1" x14ac:dyDescent="0.3">
      <c r="A69" s="157">
        <f t="shared" ref="A69:A70" si="31">A68+1</f>
        <v>4</v>
      </c>
      <c r="B69" s="75" t="s">
        <v>291</v>
      </c>
      <c r="C69" s="75" t="str">
        <f>IF(B69=0,"",LOOKUP($B69,'Course List'!$C$7:$C$1029,'Course List'!D$7:D$1029))</f>
        <v>  197</v>
      </c>
      <c r="D69" s="75" t="str">
        <f>IF(B69=0,"",LOOKUP($B69,'Course List'!$C$7:$C$1029,'Course List'!E$7:E$1029))</f>
        <v> Env Eng 2:Water Supply/Pollutn</v>
      </c>
      <c r="E69" s="75">
        <f>IF(B69=0,"",LOOKUP($B69,'Course List'!$C$7:$C$1029,'Course List'!F$7:F$1029))</f>
        <v>3</v>
      </c>
      <c r="F69" s="75" t="str">
        <f>IF(B69=0,"",LOOKUP($B69,'Course List'!$C$7:$C$1029,'Course List'!G$7:G$1029))</f>
        <v>F</v>
      </c>
      <c r="G69" s="75" t="str">
        <f>IF(B69=0,"",LOOKUP($B69,'Course List'!$C$7:$C$1029,'Course List'!H$7:H$1029))</f>
        <v>Prerequisite: CE 3520 (194)</v>
      </c>
      <c r="H69" s="45"/>
      <c r="I69" s="72"/>
      <c r="J69" s="68" t="str">
        <f>IF(H69=0,"",LOOKUP(H69,'GPA Table'!$B$5:$B$16,'GPA Table'!$E$5:$E$16))</f>
        <v/>
      </c>
      <c r="K69" s="185"/>
      <c r="M69" s="6">
        <f t="shared" si="29"/>
        <v>0</v>
      </c>
      <c r="N69" s="6">
        <f t="shared" si="30"/>
        <v>0</v>
      </c>
      <c r="O69" s="6"/>
      <c r="P69" s="6"/>
    </row>
    <row r="70" spans="1:16" s="71" customFormat="1" x14ac:dyDescent="0.3">
      <c r="A70" s="157">
        <f t="shared" si="31"/>
        <v>5</v>
      </c>
      <c r="B70" s="75" t="s">
        <v>292</v>
      </c>
      <c r="C70" s="75" t="str">
        <f>IF(B70=0,"",LOOKUP($B70,'Course List'!$C$7:$C$1029,'Course List'!D$7:D$1029))</f>
        <v>  195</v>
      </c>
      <c r="D70" s="75" t="str">
        <f>IF(B70=0,"",LOOKUP($B70,'Course List'!$C$7:$C$1029,'Course List'!E$7:E$1029))</f>
        <v> Hydrology &amp; Hydraulic Design</v>
      </c>
      <c r="E70" s="75">
        <f>IF(B70=0,"",LOOKUP($B70,'Course List'!$C$7:$C$1029,'Course List'!F$7:F$1029))</f>
        <v>3</v>
      </c>
      <c r="F70" s="75" t="str">
        <f>IF(B70=0,"",LOOKUP($B70,'Course List'!$C$7:$C$1029,'Course List'!G$7:G$1029))</f>
        <v>F</v>
      </c>
      <c r="G70" s="75" t="str">
        <f>IF(B70=0,"",LOOKUP($B70,'Course List'!$C$7:$C$1029,'Course List'!H$7:H$1029))</f>
        <v>Prerequisite or corequisite: ApSc 3115 (115), CE 3610 (193)</v>
      </c>
      <c r="H70" s="45"/>
      <c r="I70" s="72"/>
      <c r="J70" s="68" t="str">
        <f>IF(H70=0,"",LOOKUP(H70,'GPA Table'!$B$5:$B$16,'GPA Table'!$E$5:$E$16))</f>
        <v/>
      </c>
      <c r="K70" s="185"/>
      <c r="M70" s="6">
        <f t="shared" si="29"/>
        <v>0</v>
      </c>
      <c r="N70" s="6">
        <f t="shared" si="30"/>
        <v>0</v>
      </c>
      <c r="O70" s="6"/>
      <c r="P70" s="6"/>
    </row>
    <row r="71" spans="1:16" s="71" customFormat="1" x14ac:dyDescent="0.3">
      <c r="A71" s="157">
        <f>A70+1</f>
        <v>6</v>
      </c>
      <c r="B71" s="75" t="s">
        <v>809</v>
      </c>
      <c r="C71" s="75" t="str">
        <f>IF(B71=0,"",LOOKUP($B71,'Course List'!$C$7:$C$1029,'Course List'!D$7:D$1029))</f>
        <v>---</v>
      </c>
      <c r="D71" s="75" t="str">
        <f>IF(B71=0,"",LOOKUP($B71,'Course List'!$C$7:$C$1029,'Course List'!E$7:E$1029))</f>
        <v>See the CE Eng. Elective List</v>
      </c>
      <c r="E71" s="75">
        <f>IF(B71=0,"",LOOKUP($B71,'Course List'!$C$7:$C$1029,'Course List'!F$7:F$1029))</f>
        <v>3</v>
      </c>
      <c r="F71" s="75" t="str">
        <f>IF(B71=0,"",LOOKUP($B71,'Course List'!$C$7:$C$1029,'Course List'!G$7:G$1029))</f>
        <v>F &amp; S</v>
      </c>
      <c r="G71" s="75" t="str">
        <f>IF(B71=0,"",LOOKUP($B71,'Course List'!$C$7:$C$1029,'Course List'!H$7:H$1029))</f>
        <v xml:space="preserve"> ---</v>
      </c>
      <c r="H71" s="45"/>
      <c r="I71" s="72"/>
      <c r="J71" s="68" t="str">
        <f>IF(H71=0,"",LOOKUP(H71,'GPA Table'!$B$5:$B$16,'GPA Table'!$E$5:$E$16))</f>
        <v/>
      </c>
      <c r="K71" s="185"/>
      <c r="M71" s="6">
        <f t="shared" si="29"/>
        <v>0</v>
      </c>
      <c r="N71" s="6">
        <f t="shared" si="30"/>
        <v>0</v>
      </c>
      <c r="O71" s="6"/>
      <c r="P71" s="6"/>
    </row>
    <row r="72" spans="1:16" s="71" customFormat="1" x14ac:dyDescent="0.3">
      <c r="A72" s="157">
        <f>A71+1</f>
        <v>7</v>
      </c>
      <c r="B72" s="45"/>
      <c r="C72" s="45" t="str">
        <f>IF(B72=0,"",LOOKUP($B72,'Course List'!$C$7:$C$1029,'Course List'!D$7:D$1029))</f>
        <v/>
      </c>
      <c r="D72" s="45" t="str">
        <f>IF(B72=0,"",LOOKUP($B72,'Course List'!$C$7:$C$1029,'Course List'!E$7:E$1029))</f>
        <v/>
      </c>
      <c r="E72" s="45" t="str">
        <f>IF(B72=0,"",LOOKUP($B72,'Course List'!$C$7:$C$1029,'Course List'!F$7:F$1029))</f>
        <v/>
      </c>
      <c r="F72" s="45" t="str">
        <f>IF(B72=0,"",LOOKUP($B72,'Course List'!$C$7:$C$1029,'Course List'!G$7:G$1029))</f>
        <v/>
      </c>
      <c r="G72" s="45" t="str">
        <f>IF(B72=0,"",LOOKUP($B72,'Course List'!$C$7:$C$1029,'Course List'!H$7:H$1029))</f>
        <v/>
      </c>
      <c r="H72" s="45"/>
      <c r="I72" s="72"/>
      <c r="J72" s="68" t="str">
        <f>IF(H72=0,"",LOOKUP(H72,'GPA Table'!$B$5:$B$16,'GPA Table'!$E$5:$E$16))</f>
        <v/>
      </c>
      <c r="K72" s="185"/>
      <c r="M72" s="6">
        <f t="shared" si="29"/>
        <v>0</v>
      </c>
      <c r="N72" s="6">
        <f t="shared" si="30"/>
        <v>0</v>
      </c>
      <c r="O72" s="6"/>
      <c r="P72" s="6"/>
    </row>
    <row r="73" spans="1:16" s="71" customFormat="1" ht="16.2" thickBot="1" x14ac:dyDescent="0.35">
      <c r="A73" s="160">
        <f t="shared" ref="A73" si="32">A72+1</f>
        <v>8</v>
      </c>
      <c r="B73" s="46"/>
      <c r="C73" s="45" t="str">
        <f>IF(B73=0,"",LOOKUP($B73,'Course List'!$C$7:$C$1029,'Course List'!D$7:D$1029))</f>
        <v/>
      </c>
      <c r="D73" s="45" t="str">
        <f>IF(B73=0,"",LOOKUP($B73,'Course List'!$C$7:$C$1029,'Course List'!E$7:E$1029))</f>
        <v/>
      </c>
      <c r="E73" s="45" t="str">
        <f>IF(B73=0,"",LOOKUP($B73,'Course List'!$C$7:$C$1029,'Course List'!F$7:F$1029))</f>
        <v/>
      </c>
      <c r="F73" s="45" t="str">
        <f>IF(B73=0,"",LOOKUP($B73,'Course List'!$C$7:$C$1029,'Course List'!G$7:G$1029))</f>
        <v/>
      </c>
      <c r="G73" s="45" t="str">
        <f>IF(B73=0,"",LOOKUP($B73,'Course List'!$C$7:$C$1029,'Course List'!H$7:H$1029))</f>
        <v/>
      </c>
      <c r="H73" s="46"/>
      <c r="I73" s="73"/>
      <c r="J73" s="69" t="str">
        <f>IF(H73=0,"",LOOKUP(H73,'GPA Table'!$B$5:$B$16,'GPA Table'!$E$5:$E$16))</f>
        <v/>
      </c>
      <c r="K73" s="185"/>
      <c r="M73" s="6">
        <f t="shared" si="29"/>
        <v>0</v>
      </c>
      <c r="N73" s="6">
        <f t="shared" si="30"/>
        <v>0</v>
      </c>
      <c r="O73" s="6"/>
      <c r="P73" s="6"/>
    </row>
    <row r="74" spans="1:16" s="71" customFormat="1" ht="16.2" thickBot="1" x14ac:dyDescent="0.35">
      <c r="A74" s="155"/>
      <c r="B74" s="156" t="str">
        <f>B64</f>
        <v>Semester</v>
      </c>
      <c r="C74" s="156">
        <f>C64+1</f>
        <v>8</v>
      </c>
      <c r="D74" s="156" t="str">
        <f>D64</f>
        <v>Total Credit Hours</v>
      </c>
      <c r="E74" s="156">
        <f>SUM(E75:E82)</f>
        <v>18</v>
      </c>
      <c r="F74" s="77" t="str">
        <f>F55</f>
        <v>SPRING</v>
      </c>
      <c r="G74" s="77">
        <f>G64+1</f>
        <v>2022</v>
      </c>
      <c r="H74" s="21"/>
      <c r="I74" s="22"/>
      <c r="J74" s="24">
        <f>IF(N74=0,0,ROUND(M74/N74,2))</f>
        <v>0</v>
      </c>
      <c r="K74" s="186"/>
      <c r="M74" s="15">
        <f t="shared" ref="M74:N74" si="33">SUM(M75:M82)</f>
        <v>0</v>
      </c>
      <c r="N74" s="16">
        <f t="shared" si="33"/>
        <v>0</v>
      </c>
      <c r="O74" s="214"/>
      <c r="P74" s="214"/>
    </row>
    <row r="75" spans="1:16" s="71" customFormat="1" x14ac:dyDescent="0.3">
      <c r="A75" s="157">
        <v>1</v>
      </c>
      <c r="B75" s="75" t="s">
        <v>288</v>
      </c>
      <c r="C75" s="75" t="str">
        <f>IF(B75=0,"",LOOKUP($B75,'Course List'!$C$7:$C$1029,'Course List'!D$7:D$1029))</f>
        <v>  190W</v>
      </c>
      <c r="D75" s="75" t="str">
        <f>IF(B75=0,"",LOOKUP($B75,'Course List'!$C$7:$C$1029,'Course List'!E$7:E$1029))</f>
        <v> Contracts and Specifications (WID)</v>
      </c>
      <c r="E75" s="75">
        <f>IF(B75=0,"",LOOKUP($B75,'Course List'!$C$7:$C$1029,'Course List'!F$7:F$1029))</f>
        <v>3</v>
      </c>
      <c r="F75" s="75" t="str">
        <f>IF(B75=0,"",LOOKUP($B75,'Course List'!$C$7:$C$1029,'Course List'!G$7:G$1029))</f>
        <v>S</v>
      </c>
      <c r="G75" s="75" t="str">
        <f>IF(B75=0,"",LOOKUP($B75,'Course List'!$C$7:$C$1029,'Course List'!H$7:H$1029))</f>
        <v>None</v>
      </c>
      <c r="H75" s="45"/>
      <c r="I75" s="72"/>
      <c r="J75" s="67" t="str">
        <f>IF(H75=0,"",LOOKUP(H75,'GPA Table'!$B$5:$B$16,'GPA Table'!$E$5:$E$16))</f>
        <v/>
      </c>
      <c r="K75" s="184"/>
      <c r="M75" s="6">
        <f t="shared" ref="M75" si="34">IF(E75=0,0,IF(H75=0,0,J75*E75))</f>
        <v>0</v>
      </c>
      <c r="N75" s="6">
        <f t="shared" ref="N75" si="35">IF(H75=0,0,E75)</f>
        <v>0</v>
      </c>
      <c r="O75" s="6"/>
      <c r="P75" s="6"/>
    </row>
    <row r="76" spans="1:16" s="71" customFormat="1" x14ac:dyDescent="0.3">
      <c r="A76" s="157">
        <f>A75+1</f>
        <v>2</v>
      </c>
      <c r="B76" s="158" t="s">
        <v>825</v>
      </c>
      <c r="C76" s="75">
        <f>IF(B76=0,"",LOOKUP($B76,'Course List'!$C$7:$C$1029,'Course List'!D$7:D$1029))</f>
        <v>196</v>
      </c>
      <c r="D76" s="75" t="str">
        <f>IF(B76=0,"",LOOKUP($B76,'Course List'!$C$7:$C$1029,'Course List'!E$7:E$1029))</f>
        <v>Senior Design 2</v>
      </c>
      <c r="E76" s="75">
        <f>IF(B76=0,"",LOOKUP($B76,'Course List'!$C$7:$C$1029,'Course List'!F$7:F$1029))</f>
        <v>3</v>
      </c>
      <c r="F76" s="75" t="str">
        <f>IF(B76=0,"",LOOKUP($B76,'Course List'!$C$7:$C$1029,'Course List'!G$7:G$1029))</f>
        <v>S</v>
      </c>
      <c r="G76" s="75" t="str">
        <f>IF(B76=0,"",LOOKUP($B76,'Course List'!$C$7:$C$1029,'Course List'!H$7:H$1029))</f>
        <v>CE 4341</v>
      </c>
      <c r="H76" s="45"/>
      <c r="I76" s="72"/>
      <c r="J76" s="68" t="str">
        <f>IF(H76=0,"",LOOKUP(H76,'GPA Table'!$B$5:$B$16,'GPA Table'!$E$5:$E$16))</f>
        <v/>
      </c>
      <c r="K76" s="185"/>
      <c r="M76" s="6">
        <f t="shared" ref="M76:M82" si="36">IF(E76=0,0,IF(H76=0,0,J76*E76))</f>
        <v>0</v>
      </c>
      <c r="N76" s="6">
        <f t="shared" ref="N76:N82" si="37">IF(H76=0,0,E76)</f>
        <v>0</v>
      </c>
      <c r="O76" s="6"/>
      <c r="P76" s="6"/>
    </row>
    <row r="77" spans="1:16" s="71" customFormat="1" x14ac:dyDescent="0.3">
      <c r="A77" s="157">
        <f t="shared" ref="A77:A79" si="38">A76+1</f>
        <v>3</v>
      </c>
      <c r="B77" s="75" t="s">
        <v>321</v>
      </c>
      <c r="C77" s="75" t="str">
        <f>IF(B77=0,"",LOOKUP($B77,'Course List'!$C$7:$C$1029,'Course List'!D$7:D$1029))</f>
        <v>  241</v>
      </c>
      <c r="D77" s="75" t="str">
        <f>IF(B77=0,"",LOOKUP($B77,'Course List'!$C$7:$C$1029,'Course List'!E$7:E$1029))</f>
        <v> Adv Sanitary Engr Design</v>
      </c>
      <c r="E77" s="75">
        <f>IF(B77=0,"",LOOKUP($B77,'Course List'!$C$7:$C$1029,'Course List'!F$7:F$1029))</f>
        <v>3</v>
      </c>
      <c r="F77" s="75" t="str">
        <f>IF(B77=0,"",LOOKUP($B77,'Course List'!$C$7:$C$1029,'Course List'!G$7:G$1029))</f>
        <v>S</v>
      </c>
      <c r="G77" s="75" t="str">
        <f>IF(B77=0,"",LOOKUP($B77,'Course List'!$C$7:$C$1029,'Course List'!H$7:H$1029))</f>
        <v>Prerequisite: CE 4530 (197)</v>
      </c>
      <c r="H77" s="45"/>
      <c r="I77" s="72"/>
      <c r="J77" s="68" t="str">
        <f>IF(H77=0,"",LOOKUP(H77,'GPA Table'!$B$5:$B$16,'GPA Table'!$E$5:$E$16))</f>
        <v/>
      </c>
      <c r="K77" s="185"/>
      <c r="M77" s="6">
        <f t="shared" si="36"/>
        <v>0</v>
      </c>
      <c r="N77" s="6">
        <f t="shared" si="37"/>
        <v>0</v>
      </c>
      <c r="O77" s="6"/>
      <c r="P77" s="6"/>
    </row>
    <row r="78" spans="1:16" s="71" customFormat="1" ht="17.25" customHeight="1" x14ac:dyDescent="0.3">
      <c r="A78" s="157">
        <f t="shared" si="38"/>
        <v>4</v>
      </c>
      <c r="B78" s="75" t="s">
        <v>809</v>
      </c>
      <c r="C78" s="75" t="str">
        <f>IF(B78=0,"",LOOKUP($B78,'Course List'!$C$7:$C$1029,'Course List'!D$7:D$1029))</f>
        <v>---</v>
      </c>
      <c r="D78" s="75" t="str">
        <f>IF(B78=0,"",LOOKUP($B78,'Course List'!$C$7:$C$1029,'Course List'!E$7:E$1029))</f>
        <v>See the CE Eng. Elective List</v>
      </c>
      <c r="E78" s="75">
        <f>IF(B78=0,"",LOOKUP($B78,'Course List'!$C$7:$C$1029,'Course List'!F$7:F$1029))</f>
        <v>3</v>
      </c>
      <c r="F78" s="75" t="str">
        <f>IF(B78=0,"",LOOKUP($B78,'Course List'!$C$7:$C$1029,'Course List'!G$7:G$1029))</f>
        <v>F &amp; S</v>
      </c>
      <c r="G78" s="75" t="str">
        <f>IF(B78=0,"",LOOKUP($B78,'Course List'!$C$7:$C$1029,'Course List'!H$7:H$1029))</f>
        <v xml:space="preserve"> ---</v>
      </c>
      <c r="H78" s="45"/>
      <c r="I78" s="72"/>
      <c r="J78" s="68" t="str">
        <f>IF(H78=0,"",LOOKUP(H78,'GPA Table'!$B$5:$B$16,'GPA Table'!$E$5:$E$16))</f>
        <v/>
      </c>
      <c r="K78" s="185"/>
      <c r="M78" s="6">
        <f t="shared" si="36"/>
        <v>0</v>
      </c>
      <c r="N78" s="6">
        <f t="shared" si="37"/>
        <v>0</v>
      </c>
      <c r="O78" s="6"/>
      <c r="P78" s="6"/>
    </row>
    <row r="79" spans="1:16" s="71" customFormat="1" x14ac:dyDescent="0.3">
      <c r="A79" s="157">
        <f t="shared" si="38"/>
        <v>5</v>
      </c>
      <c r="B79" s="75" t="s">
        <v>809</v>
      </c>
      <c r="C79" s="75" t="str">
        <f>IF(B79=0,"",LOOKUP($B79,'Course List'!$C$7:$C$1029,'Course List'!D$7:D$1029))</f>
        <v>---</v>
      </c>
      <c r="D79" s="75" t="str">
        <f>IF(B79=0,"",LOOKUP($B79,'Course List'!$C$7:$C$1029,'Course List'!E$7:E$1029))</f>
        <v>See the CE Eng. Elective List</v>
      </c>
      <c r="E79" s="75">
        <f>IF(B79=0,"",LOOKUP($B79,'Course List'!$C$7:$C$1029,'Course List'!F$7:F$1029))</f>
        <v>3</v>
      </c>
      <c r="F79" s="75" t="str">
        <f>IF(B79=0,"",LOOKUP($B79,'Course List'!$C$7:$C$1029,'Course List'!G$7:G$1029))</f>
        <v>F &amp; S</v>
      </c>
      <c r="G79" s="75" t="str">
        <f>IF(B79=0,"",LOOKUP($B79,'Course List'!$C$7:$C$1029,'Course List'!H$7:H$1029))</f>
        <v xml:space="preserve"> ---</v>
      </c>
      <c r="H79" s="45"/>
      <c r="I79" s="72"/>
      <c r="J79" s="68" t="str">
        <f>IF(H79=0,"",LOOKUP(H79,'GPA Table'!$B$5:$B$16,'GPA Table'!$E$5:$E$16))</f>
        <v/>
      </c>
      <c r="K79" s="185"/>
      <c r="M79" s="6">
        <f t="shared" si="36"/>
        <v>0</v>
      </c>
      <c r="N79" s="6">
        <f t="shared" si="37"/>
        <v>0</v>
      </c>
      <c r="O79" s="6"/>
      <c r="P79" s="6"/>
    </row>
    <row r="80" spans="1:16" s="71" customFormat="1" x14ac:dyDescent="0.3">
      <c r="A80" s="157">
        <f>A79+1</f>
        <v>6</v>
      </c>
      <c r="B80" s="75" t="s">
        <v>488</v>
      </c>
      <c r="C80" s="75" t="str">
        <f>IF(B80=0,"",LOOKUP($B80,'Course List'!$C$7:$C$1029,'Course List'!D$7:D$1029))</f>
        <v>---</v>
      </c>
      <c r="D80" s="75" t="str">
        <f>IF(B80=0,"",LOOKUP($B80,'Course List'!$C$7:$C$1029,'Course List'!E$7:E$1029))</f>
        <v>CE 6000 &amp; 8000 Level</v>
      </c>
      <c r="E80" s="75">
        <f>IF(B80=0,"",LOOKUP($B80,'Course List'!$C$7:$C$1029,'Course List'!F$7:F$1029))</f>
        <v>3</v>
      </c>
      <c r="F80" s="75" t="str">
        <f>IF(B80=0,"",LOOKUP($B80,'Course List'!$C$7:$C$1029,'Course List'!G$7:G$1029))</f>
        <v>F &amp; S</v>
      </c>
      <c r="G80" s="75" t="str">
        <f>IF(B80=0,"",LOOKUP($B80,'Course List'!$C$7:$C$1029,'Course List'!H$7:H$1029))</f>
        <v xml:space="preserve"> ---</v>
      </c>
      <c r="H80" s="45"/>
      <c r="I80" s="72"/>
      <c r="J80" s="68" t="str">
        <f>IF(H80=0,"",LOOKUP(H80,'GPA Table'!$B$5:$B$16,'GPA Table'!$E$5:$E$16))</f>
        <v/>
      </c>
      <c r="K80" s="185"/>
      <c r="M80" s="6">
        <f t="shared" si="36"/>
        <v>0</v>
      </c>
      <c r="N80" s="6">
        <f t="shared" si="37"/>
        <v>0</v>
      </c>
      <c r="O80" s="6"/>
      <c r="P80" s="6"/>
    </row>
    <row r="81" spans="1:16" s="71" customFormat="1" x14ac:dyDescent="0.3">
      <c r="A81" s="157">
        <f>A80+1</f>
        <v>7</v>
      </c>
      <c r="B81" s="45"/>
      <c r="C81" s="45" t="str">
        <f>IF(B81=0,"",LOOKUP($B81,'Course List'!$C$7:$C$1029,'Course List'!D$7:D$1029))</f>
        <v/>
      </c>
      <c r="D81" s="45" t="str">
        <f>IF(B81=0,"",LOOKUP($B81,'Course List'!$C$7:$C$1029,'Course List'!E$7:E$1029))</f>
        <v/>
      </c>
      <c r="E81" s="45" t="str">
        <f>IF(B81=0,"",LOOKUP($B81,'Course List'!$C$7:$C$1029,'Course List'!F$7:F$1029))</f>
        <v/>
      </c>
      <c r="F81" s="45" t="str">
        <f>IF(B81=0,"",LOOKUP($B81,'Course List'!$C$7:$C$1029,'Course List'!G$7:G$1029))</f>
        <v/>
      </c>
      <c r="G81" s="45" t="str">
        <f>IF(B81=0,"",LOOKUP($B81,'Course List'!$C$7:$C$1029,'Course List'!H$7:H$1029))</f>
        <v/>
      </c>
      <c r="H81" s="45"/>
      <c r="I81" s="72"/>
      <c r="J81" s="68" t="str">
        <f>IF(H81=0,"",LOOKUP(H81,'GPA Table'!$B$5:$B$16,'GPA Table'!$E$5:$E$16))</f>
        <v/>
      </c>
      <c r="K81" s="185"/>
      <c r="M81" s="6">
        <f t="shared" si="36"/>
        <v>0</v>
      </c>
      <c r="N81" s="6">
        <f t="shared" si="37"/>
        <v>0</v>
      </c>
      <c r="O81" s="6"/>
      <c r="P81" s="6"/>
    </row>
    <row r="82" spans="1:16" s="71" customFormat="1" ht="16.2" thickBot="1" x14ac:dyDescent="0.35">
      <c r="A82" s="160">
        <f t="shared" ref="A82" si="39">A81+1</f>
        <v>8</v>
      </c>
      <c r="B82" s="46"/>
      <c r="C82" s="46" t="str">
        <f>IF(B82=0,"",LOOKUP($B82,'Course List'!$C$7:$C$1029,'Course List'!D$7:D$1029))</f>
        <v/>
      </c>
      <c r="D82" s="46" t="str">
        <f>IF(B82=0,"",LOOKUP($B82,'Course List'!$C$7:$C$1029,'Course List'!E$7:E$1029))</f>
        <v/>
      </c>
      <c r="E82" s="46" t="str">
        <f>IF(B82=0,"",LOOKUP($B82,'Course List'!$C$7:$C$1029,'Course List'!F$7:F$1029))</f>
        <v/>
      </c>
      <c r="F82" s="46" t="str">
        <f>IF(B82=0,"",LOOKUP($B82,'Course List'!$C$7:$C$1029,'Course List'!G$7:G$1029))</f>
        <v/>
      </c>
      <c r="G82" s="46" t="str">
        <f>IF(B82=0,"",LOOKUP($B82,'Course List'!$C$7:$C$1029,'Course List'!H$7:H$1029))</f>
        <v/>
      </c>
      <c r="H82" s="46"/>
      <c r="I82" s="73"/>
      <c r="J82" s="69" t="str">
        <f>IF(H82=0,"",LOOKUP(H82,'GPA Table'!$B$5:$B$16,'GPA Table'!$E$5:$E$16))</f>
        <v/>
      </c>
      <c r="K82" s="192"/>
      <c r="M82" s="6">
        <f t="shared" si="36"/>
        <v>0</v>
      </c>
      <c r="N82" s="6">
        <f t="shared" si="37"/>
        <v>0</v>
      </c>
      <c r="O82" s="6"/>
      <c r="P82" s="6"/>
    </row>
    <row r="83" spans="1:16" s="71" customFormat="1" ht="16.2" thickBot="1" x14ac:dyDescent="0.35">
      <c r="A83" s="155"/>
      <c r="B83" s="156" t="str">
        <f>B74</f>
        <v>Semester</v>
      </c>
      <c r="C83" s="156">
        <f>C74+1</f>
        <v>9</v>
      </c>
      <c r="D83" s="156" t="str">
        <f>D74</f>
        <v>Total Credit Hours</v>
      </c>
      <c r="E83" s="156">
        <f>SUM(E84:E91)</f>
        <v>12</v>
      </c>
      <c r="F83" s="77" t="str">
        <f>F64</f>
        <v>FALL</v>
      </c>
      <c r="G83" s="77">
        <f>G74+1</f>
        <v>2023</v>
      </c>
      <c r="H83" s="21"/>
      <c r="I83" s="22"/>
      <c r="J83" s="24">
        <f>IF(N83=0,0,ROUND(M83/N83,2))</f>
        <v>0</v>
      </c>
      <c r="K83" s="193"/>
      <c r="M83" s="15">
        <f t="shared" ref="M83:N83" si="40">SUM(M84:M91)</f>
        <v>0</v>
      </c>
      <c r="N83" s="16">
        <f t="shared" si="40"/>
        <v>0</v>
      </c>
      <c r="O83" s="214"/>
      <c r="P83" s="214"/>
    </row>
    <row r="84" spans="1:16" s="71" customFormat="1" x14ac:dyDescent="0.3">
      <c r="A84" s="157">
        <v>1</v>
      </c>
      <c r="B84" s="75" t="s">
        <v>488</v>
      </c>
      <c r="C84" s="75" t="str">
        <f>IF(B84=0,"",LOOKUP($B84,'Course List'!$C$7:$C$1029,'Course List'!D$7:D$1029))</f>
        <v>---</v>
      </c>
      <c r="D84" s="75" t="str">
        <f>IF(B84=0,"",LOOKUP($B84,'Course List'!$C$7:$C$1029,'Course List'!E$7:E$1029))</f>
        <v>CE 6000 &amp; 8000 Level</v>
      </c>
      <c r="E84" s="75">
        <f>IF(B84=0,"",LOOKUP($B84,'Course List'!$C$7:$C$1029,'Course List'!F$7:F$1029))</f>
        <v>3</v>
      </c>
      <c r="F84" s="75" t="str">
        <f>IF(B84=0,"",LOOKUP($B84,'Course List'!$C$7:$C$1029,'Course List'!G$7:G$1029))</f>
        <v>F &amp; S</v>
      </c>
      <c r="G84" s="75" t="str">
        <f>IF(B84=0,"",LOOKUP($B84,'Course List'!$C$7:$C$1029,'Course List'!H$7:H$1029))</f>
        <v xml:space="preserve"> ---</v>
      </c>
      <c r="H84" s="45"/>
      <c r="I84" s="72"/>
      <c r="J84" s="67" t="str">
        <f>IF(H84=0,"",LOOKUP(H84,'GPA Table'!$B$5:$B$16,'GPA Table'!$E$5:$E$16))</f>
        <v/>
      </c>
      <c r="K84" s="184"/>
      <c r="M84" s="6">
        <f t="shared" ref="M84:M91" si="41">IF(E84=0,0,IF(H84=0,0,J84*E84))</f>
        <v>0</v>
      </c>
      <c r="N84" s="6">
        <f t="shared" ref="N84:N91" si="42">IF(H84=0,0,E84)</f>
        <v>0</v>
      </c>
      <c r="O84" s="6"/>
      <c r="P84" s="6"/>
    </row>
    <row r="85" spans="1:16" s="71" customFormat="1" x14ac:dyDescent="0.3">
      <c r="A85" s="157">
        <f>A84+1</f>
        <v>2</v>
      </c>
      <c r="B85" s="158" t="s">
        <v>488</v>
      </c>
      <c r="C85" s="75" t="str">
        <f>IF(B85=0,"",LOOKUP($B85,'Course List'!$C$7:$C$1029,'Course List'!D$7:D$1029))</f>
        <v>---</v>
      </c>
      <c r="D85" s="75" t="str">
        <f>IF(B85=0,"",LOOKUP($B85,'Course List'!$C$7:$C$1029,'Course List'!E$7:E$1029))</f>
        <v>CE 6000 &amp; 8000 Level</v>
      </c>
      <c r="E85" s="75">
        <f>IF(B85=0,"",LOOKUP($B85,'Course List'!$C$7:$C$1029,'Course List'!F$7:F$1029))</f>
        <v>3</v>
      </c>
      <c r="F85" s="75" t="str">
        <f>IF(B85=0,"",LOOKUP($B85,'Course List'!$C$7:$C$1029,'Course List'!G$7:G$1029))</f>
        <v>F &amp; S</v>
      </c>
      <c r="G85" s="75" t="str">
        <f>IF(B85=0,"",LOOKUP($B85,'Course List'!$C$7:$C$1029,'Course List'!H$7:H$1029))</f>
        <v xml:space="preserve"> ---</v>
      </c>
      <c r="H85" s="45"/>
      <c r="I85" s="72"/>
      <c r="J85" s="68" t="str">
        <f>IF(H85=0,"",LOOKUP(H85,'GPA Table'!$B$5:$B$16,'GPA Table'!$E$5:$E$16))</f>
        <v/>
      </c>
      <c r="K85" s="185"/>
      <c r="M85" s="6">
        <f t="shared" si="41"/>
        <v>0</v>
      </c>
      <c r="N85" s="6">
        <f t="shared" si="42"/>
        <v>0</v>
      </c>
      <c r="O85" s="6"/>
      <c r="P85" s="6"/>
    </row>
    <row r="86" spans="1:16" s="71" customFormat="1" x14ac:dyDescent="0.3">
      <c r="A86" s="157">
        <f t="shared" ref="A86:A88" si="43">A85+1</f>
        <v>3</v>
      </c>
      <c r="B86" s="75" t="s">
        <v>488</v>
      </c>
      <c r="C86" s="75" t="str">
        <f>IF(B86=0,"",LOOKUP($B86,'Course List'!$C$7:$C$1029,'Course List'!D$7:D$1029))</f>
        <v>---</v>
      </c>
      <c r="D86" s="75" t="str">
        <f>IF(B86=0,"",LOOKUP($B86,'Course List'!$C$7:$C$1029,'Course List'!E$7:E$1029))</f>
        <v>CE 6000 &amp; 8000 Level</v>
      </c>
      <c r="E86" s="75">
        <f>IF(B86=0,"",LOOKUP($B86,'Course List'!$C$7:$C$1029,'Course List'!F$7:F$1029))</f>
        <v>3</v>
      </c>
      <c r="F86" s="75" t="str">
        <f>IF(B86=0,"",LOOKUP($B86,'Course List'!$C$7:$C$1029,'Course List'!G$7:G$1029))</f>
        <v>F &amp; S</v>
      </c>
      <c r="G86" s="75" t="str">
        <f>IF(B86=0,"",LOOKUP($B86,'Course List'!$C$7:$C$1029,'Course List'!H$7:H$1029))</f>
        <v xml:space="preserve"> ---</v>
      </c>
      <c r="H86" s="45"/>
      <c r="I86" s="72"/>
      <c r="J86" s="68" t="str">
        <f>IF(H86=0,"",LOOKUP(H86,'GPA Table'!$B$5:$B$16,'GPA Table'!$E$5:$E$16))</f>
        <v/>
      </c>
      <c r="K86" s="185"/>
      <c r="M86" s="6">
        <f t="shared" si="41"/>
        <v>0</v>
      </c>
      <c r="N86" s="6">
        <f t="shared" si="42"/>
        <v>0</v>
      </c>
      <c r="O86" s="6"/>
      <c r="P86" s="6"/>
    </row>
    <row r="87" spans="1:16" s="71" customFormat="1" ht="17.25" customHeight="1" x14ac:dyDescent="0.3">
      <c r="A87" s="157">
        <f t="shared" si="43"/>
        <v>4</v>
      </c>
      <c r="B87" s="75" t="s">
        <v>488</v>
      </c>
      <c r="C87" s="75" t="str">
        <f>IF(B87=0,"",LOOKUP($B87,'Course List'!$C$7:$C$1029,'Course List'!D$7:D$1029))</f>
        <v>---</v>
      </c>
      <c r="D87" s="75" t="str">
        <f>IF(B87=0,"",LOOKUP($B87,'Course List'!$C$7:$C$1029,'Course List'!E$7:E$1029))</f>
        <v>CE 6000 &amp; 8000 Level</v>
      </c>
      <c r="E87" s="75">
        <f>IF(B87=0,"",LOOKUP($B87,'Course List'!$C$7:$C$1029,'Course List'!F$7:F$1029))</f>
        <v>3</v>
      </c>
      <c r="F87" s="75" t="str">
        <f>IF(B87=0,"",LOOKUP($B87,'Course List'!$C$7:$C$1029,'Course List'!G$7:G$1029))</f>
        <v>F &amp; S</v>
      </c>
      <c r="G87" s="75" t="str">
        <f>IF(B87=0,"",LOOKUP($B87,'Course List'!$C$7:$C$1029,'Course List'!H$7:H$1029))</f>
        <v xml:space="preserve"> ---</v>
      </c>
      <c r="H87" s="45"/>
      <c r="I87" s="72"/>
      <c r="J87" s="68" t="str">
        <f>IF(H87=0,"",LOOKUP(H87,'GPA Table'!$B$5:$B$16,'GPA Table'!$E$5:$E$16))</f>
        <v/>
      </c>
      <c r="K87" s="185"/>
      <c r="M87" s="6">
        <f t="shared" si="41"/>
        <v>0</v>
      </c>
      <c r="N87" s="6">
        <f t="shared" si="42"/>
        <v>0</v>
      </c>
      <c r="O87" s="6"/>
      <c r="P87" s="6"/>
    </row>
    <row r="88" spans="1:16" s="71" customFormat="1" x14ac:dyDescent="0.3">
      <c r="A88" s="157">
        <f t="shared" si="43"/>
        <v>5</v>
      </c>
      <c r="B88" s="45"/>
      <c r="C88" s="45" t="str">
        <f>IF(B88=0,"",LOOKUP($B88,'Course List'!$C$7:$C$1029,'Course List'!D$7:D$1029))</f>
        <v/>
      </c>
      <c r="D88" s="45" t="str">
        <f>IF(B88=0,"",LOOKUP($B88,'Course List'!$C$7:$C$1029,'Course List'!E$7:E$1029))</f>
        <v/>
      </c>
      <c r="E88" s="45" t="str">
        <f>IF(B88=0,"",LOOKUP($B88,'Course List'!$C$7:$C$1029,'Course List'!F$7:F$1029))</f>
        <v/>
      </c>
      <c r="F88" s="45" t="str">
        <f>IF(B88=0,"",LOOKUP($B88,'Course List'!$C$7:$C$1029,'Course List'!G$7:G$1029))</f>
        <v/>
      </c>
      <c r="G88" s="45" t="str">
        <f>IF(B88=0,"",LOOKUP($B88,'Course List'!$C$7:$C$1029,'Course List'!H$7:H$1029))</f>
        <v/>
      </c>
      <c r="H88" s="45"/>
      <c r="I88" s="72"/>
      <c r="J88" s="68" t="str">
        <f>IF(H88=0,"",LOOKUP(H88,'GPA Table'!$B$5:$B$16,'GPA Table'!$E$5:$E$16))</f>
        <v/>
      </c>
      <c r="K88" s="185"/>
      <c r="M88" s="6">
        <f t="shared" si="41"/>
        <v>0</v>
      </c>
      <c r="N88" s="6">
        <f t="shared" si="42"/>
        <v>0</v>
      </c>
      <c r="O88" s="6"/>
      <c r="P88" s="6"/>
    </row>
    <row r="89" spans="1:16" s="71" customFormat="1" x14ac:dyDescent="0.3">
      <c r="A89" s="157">
        <f>A88+1</f>
        <v>6</v>
      </c>
      <c r="B89" s="45"/>
      <c r="C89" s="45" t="str">
        <f>IF(B89=0,"",LOOKUP($B89,'Course List'!$C$7:$C$1029,'Course List'!D$7:D$1029))</f>
        <v/>
      </c>
      <c r="D89" s="45" t="str">
        <f>IF(B89=0,"",LOOKUP($B89,'Course List'!$C$7:$C$1029,'Course List'!E$7:E$1029))</f>
        <v/>
      </c>
      <c r="E89" s="45" t="str">
        <f>IF(B89=0,"",LOOKUP($B89,'Course List'!$C$7:$C$1029,'Course List'!F$7:F$1029))</f>
        <v/>
      </c>
      <c r="F89" s="45" t="str">
        <f>IF(B89=0,"",LOOKUP($B89,'Course List'!$C$7:$C$1029,'Course List'!G$7:G$1029))</f>
        <v/>
      </c>
      <c r="G89" s="45" t="str">
        <f>IF(B89=0,"",LOOKUP($B89,'Course List'!$C$7:$C$1029,'Course List'!H$7:H$1029))</f>
        <v/>
      </c>
      <c r="H89" s="45"/>
      <c r="I89" s="72"/>
      <c r="J89" s="68" t="str">
        <f>IF(H89=0,"",LOOKUP(H89,'GPA Table'!$B$5:$B$16,'GPA Table'!$E$5:$E$16))</f>
        <v/>
      </c>
      <c r="K89" s="185"/>
      <c r="M89" s="6">
        <f t="shared" si="41"/>
        <v>0</v>
      </c>
      <c r="N89" s="6">
        <f t="shared" si="42"/>
        <v>0</v>
      </c>
      <c r="O89" s="6"/>
      <c r="P89" s="6"/>
    </row>
    <row r="90" spans="1:16" s="71" customFormat="1" x14ac:dyDescent="0.3">
      <c r="A90" s="157">
        <f>A89+1</f>
        <v>7</v>
      </c>
      <c r="B90" s="45"/>
      <c r="C90" s="45" t="str">
        <f>IF(B90=0,"",LOOKUP($B90,'Course List'!$C$7:$C$1029,'Course List'!D$7:D$1029))</f>
        <v/>
      </c>
      <c r="D90" s="45" t="str">
        <f>IF(B90=0,"",LOOKUP($B90,'Course List'!$C$7:$C$1029,'Course List'!E$7:E$1029))</f>
        <v/>
      </c>
      <c r="E90" s="45" t="str">
        <f>IF(B90=0,"",LOOKUP($B90,'Course List'!$C$7:$C$1029,'Course List'!F$7:F$1029))</f>
        <v/>
      </c>
      <c r="F90" s="45" t="str">
        <f>IF(B90=0,"",LOOKUP($B90,'Course List'!$C$7:$C$1029,'Course List'!G$7:G$1029))</f>
        <v/>
      </c>
      <c r="G90" s="45" t="str">
        <f>IF(B90=0,"",LOOKUP($B90,'Course List'!$C$7:$C$1029,'Course List'!H$7:H$1029))</f>
        <v/>
      </c>
      <c r="H90" s="45"/>
      <c r="I90" s="72"/>
      <c r="J90" s="68" t="str">
        <f>IF(H90=0,"",LOOKUP(H90,'GPA Table'!$B$5:$B$16,'GPA Table'!$E$5:$E$16))</f>
        <v/>
      </c>
      <c r="K90" s="185"/>
      <c r="M90" s="6">
        <f t="shared" si="41"/>
        <v>0</v>
      </c>
      <c r="N90" s="6">
        <f t="shared" si="42"/>
        <v>0</v>
      </c>
      <c r="O90" s="6"/>
      <c r="P90" s="6"/>
    </row>
    <row r="91" spans="1:16" s="71" customFormat="1" ht="16.2" thickBot="1" x14ac:dyDescent="0.35">
      <c r="A91" s="160">
        <f t="shared" ref="A91" si="44">A90+1</f>
        <v>8</v>
      </c>
      <c r="B91" s="46"/>
      <c r="C91" s="46" t="str">
        <f>IF(B91=0,"",LOOKUP($B91,'Course List'!$C$7:$C$1029,'Course List'!D$7:D$1029))</f>
        <v/>
      </c>
      <c r="D91" s="46" t="str">
        <f>IF(B91=0,"",LOOKUP($B91,'Course List'!$C$7:$C$1029,'Course List'!E$7:E$1029))</f>
        <v/>
      </c>
      <c r="E91" s="46" t="str">
        <f>IF(B91=0,"",LOOKUP($B91,'Course List'!$C$7:$C$1029,'Course List'!F$7:F$1029))</f>
        <v/>
      </c>
      <c r="F91" s="46" t="str">
        <f>IF(B91=0,"",LOOKUP($B91,'Course List'!$C$7:$C$1029,'Course List'!G$7:G$1029))</f>
        <v/>
      </c>
      <c r="G91" s="46" t="str">
        <f>IF(B91=0,"",LOOKUP($B91,'Course List'!$C$7:$C$1029,'Course List'!H$7:H$1029))</f>
        <v/>
      </c>
      <c r="H91" s="46"/>
      <c r="I91" s="73"/>
      <c r="J91" s="69" t="str">
        <f>IF(H91=0,"",LOOKUP(H91,'GPA Table'!$B$5:$B$16,'GPA Table'!$E$5:$E$16))</f>
        <v/>
      </c>
      <c r="K91" s="187"/>
      <c r="M91" s="6">
        <f t="shared" si="41"/>
        <v>0</v>
      </c>
      <c r="N91" s="6">
        <f t="shared" si="42"/>
        <v>0</v>
      </c>
      <c r="O91" s="6"/>
      <c r="P91" s="6"/>
    </row>
    <row r="92" spans="1:16" s="71" customFormat="1" ht="16.2" thickBot="1" x14ac:dyDescent="0.35">
      <c r="A92" s="155"/>
      <c r="B92" s="156" t="str">
        <f>B83</f>
        <v>Semester</v>
      </c>
      <c r="C92" s="156">
        <f>C83+1</f>
        <v>10</v>
      </c>
      <c r="D92" s="156" t="str">
        <f>D83</f>
        <v>Total Credit Hours</v>
      </c>
      <c r="E92" s="156">
        <f>SUM(E93:E100)</f>
        <v>12</v>
      </c>
      <c r="F92" s="77" t="str">
        <f>F74</f>
        <v>SPRING</v>
      </c>
      <c r="G92" s="77">
        <f>G83+1</f>
        <v>2024</v>
      </c>
      <c r="H92" s="21"/>
      <c r="I92" s="22"/>
      <c r="J92" s="24">
        <f>IF(N92=0,0,ROUND(M92/N92,2))</f>
        <v>0</v>
      </c>
      <c r="K92" s="193"/>
      <c r="M92" s="15">
        <f>SUM(M93:M100)</f>
        <v>0</v>
      </c>
      <c r="N92" s="16">
        <f t="shared" ref="N92" si="45">SUM(N93:N100)</f>
        <v>0</v>
      </c>
      <c r="O92" s="214"/>
      <c r="P92" s="214"/>
    </row>
    <row r="93" spans="1:16" s="71" customFormat="1" x14ac:dyDescent="0.3">
      <c r="A93" s="157">
        <v>1</v>
      </c>
      <c r="B93" s="75" t="s">
        <v>488</v>
      </c>
      <c r="C93" s="75" t="str">
        <f>IF(B93=0,"",LOOKUP($B93,'Course List'!$C$7:$C$1029,'Course List'!D$7:D$1029))</f>
        <v>---</v>
      </c>
      <c r="D93" s="75" t="str">
        <f>IF(B93=0,"",LOOKUP($B93,'Course List'!$C$7:$C$1029,'Course List'!E$7:E$1029))</f>
        <v>CE 6000 &amp; 8000 Level</v>
      </c>
      <c r="E93" s="75">
        <f>IF(B93=0,"",LOOKUP($B93,'Course List'!$C$7:$C$1029,'Course List'!F$7:F$1029))</f>
        <v>3</v>
      </c>
      <c r="F93" s="75" t="str">
        <f>IF(B93=0,"",LOOKUP($B93,'Course List'!$C$7:$C$1029,'Course List'!G$7:G$1029))</f>
        <v>F &amp; S</v>
      </c>
      <c r="G93" s="75" t="str">
        <f>IF(B93=0,"",LOOKUP($B93,'Course List'!$C$7:$C$1029,'Course List'!H$7:H$1029))</f>
        <v xml:space="preserve"> ---</v>
      </c>
      <c r="H93" s="45"/>
      <c r="I93" s="72"/>
      <c r="J93" s="67" t="str">
        <f>IF(H93=0,"",LOOKUP(H93,'GPA Table'!$B$5:$B$16,'GPA Table'!$E$5:$E$16))</f>
        <v/>
      </c>
      <c r="K93" s="184"/>
      <c r="M93" s="6">
        <f t="shared" ref="M93:M100" si="46">IF(E93=0,0,IF(H93=0,0,J93*E93))</f>
        <v>0</v>
      </c>
      <c r="N93" s="6">
        <f t="shared" ref="N93:N100" si="47">IF(H93=0,0,E93)</f>
        <v>0</v>
      </c>
      <c r="O93" s="6"/>
      <c r="P93" s="6"/>
    </row>
    <row r="94" spans="1:16" s="71" customFormat="1" x14ac:dyDescent="0.3">
      <c r="A94" s="157">
        <f>A93+1</f>
        <v>2</v>
      </c>
      <c r="B94" s="158" t="s">
        <v>488</v>
      </c>
      <c r="C94" s="75" t="str">
        <f>IF(B94=0,"",LOOKUP($B94,'Course List'!$C$7:$C$1029,'Course List'!D$7:D$1029))</f>
        <v>---</v>
      </c>
      <c r="D94" s="75" t="str">
        <f>IF(B94=0,"",LOOKUP($B94,'Course List'!$C$7:$C$1029,'Course List'!E$7:E$1029))</f>
        <v>CE 6000 &amp; 8000 Level</v>
      </c>
      <c r="E94" s="75">
        <f>IF(B94=0,"",LOOKUP($B94,'Course List'!$C$7:$C$1029,'Course List'!F$7:F$1029))</f>
        <v>3</v>
      </c>
      <c r="F94" s="75" t="str">
        <f>IF(B94=0,"",LOOKUP($B94,'Course List'!$C$7:$C$1029,'Course List'!G$7:G$1029))</f>
        <v>F &amp; S</v>
      </c>
      <c r="G94" s="75" t="str">
        <f>IF(B94=0,"",LOOKUP($B94,'Course List'!$C$7:$C$1029,'Course List'!H$7:H$1029))</f>
        <v xml:space="preserve"> ---</v>
      </c>
      <c r="H94" s="45"/>
      <c r="I94" s="72"/>
      <c r="J94" s="68" t="str">
        <f>IF(H94=0,"",LOOKUP(H94,'GPA Table'!$B$5:$B$16,'GPA Table'!$E$5:$E$16))</f>
        <v/>
      </c>
      <c r="K94" s="185"/>
      <c r="M94" s="6">
        <f t="shared" si="46"/>
        <v>0</v>
      </c>
      <c r="N94" s="6">
        <f t="shared" si="47"/>
        <v>0</v>
      </c>
      <c r="O94" s="6"/>
      <c r="P94" s="6"/>
    </row>
    <row r="95" spans="1:16" s="71" customFormat="1" x14ac:dyDescent="0.3">
      <c r="A95" s="157">
        <f t="shared" ref="A95:A97" si="48">A94+1</f>
        <v>3</v>
      </c>
      <c r="B95" s="75" t="s">
        <v>488</v>
      </c>
      <c r="C95" s="75" t="str">
        <f>IF(B95=0,"",LOOKUP($B95,'Course List'!$C$7:$C$1029,'Course List'!D$7:D$1029))</f>
        <v>---</v>
      </c>
      <c r="D95" s="75" t="str">
        <f>IF(B95=0,"",LOOKUP($B95,'Course List'!$C$7:$C$1029,'Course List'!E$7:E$1029))</f>
        <v>CE 6000 &amp; 8000 Level</v>
      </c>
      <c r="E95" s="75">
        <f>IF(B95=0,"",LOOKUP($B95,'Course List'!$C$7:$C$1029,'Course List'!F$7:F$1029))</f>
        <v>3</v>
      </c>
      <c r="F95" s="75" t="str">
        <f>IF(B95=0,"",LOOKUP($B95,'Course List'!$C$7:$C$1029,'Course List'!G$7:G$1029))</f>
        <v>F &amp; S</v>
      </c>
      <c r="G95" s="75" t="str">
        <f>IF(B95=0,"",LOOKUP($B95,'Course List'!$C$7:$C$1029,'Course List'!H$7:H$1029))</f>
        <v xml:space="preserve"> ---</v>
      </c>
      <c r="H95" s="45"/>
      <c r="I95" s="72"/>
      <c r="J95" s="68" t="str">
        <f>IF(H95=0,"",LOOKUP(H95,'GPA Table'!$B$5:$B$16,'GPA Table'!$E$5:$E$16))</f>
        <v/>
      </c>
      <c r="K95" s="185"/>
      <c r="M95" s="6">
        <f t="shared" si="46"/>
        <v>0</v>
      </c>
      <c r="N95" s="6">
        <f t="shared" si="47"/>
        <v>0</v>
      </c>
      <c r="O95" s="6"/>
      <c r="P95" s="6"/>
    </row>
    <row r="96" spans="1:16" s="71" customFormat="1" ht="17.25" customHeight="1" x14ac:dyDescent="0.3">
      <c r="A96" s="157">
        <f t="shared" si="48"/>
        <v>4</v>
      </c>
      <c r="B96" s="75" t="s">
        <v>488</v>
      </c>
      <c r="C96" s="75" t="str">
        <f>IF(B96=0,"",LOOKUP($B96,'Course List'!$C$7:$C$1029,'Course List'!D$7:D$1029))</f>
        <v>---</v>
      </c>
      <c r="D96" s="75" t="str">
        <f>IF(B96=0,"",LOOKUP($B96,'Course List'!$C$7:$C$1029,'Course List'!E$7:E$1029))</f>
        <v>CE 6000 &amp; 8000 Level</v>
      </c>
      <c r="E96" s="75">
        <f>IF(B96=0,"",LOOKUP($B96,'Course List'!$C$7:$C$1029,'Course List'!F$7:F$1029))</f>
        <v>3</v>
      </c>
      <c r="F96" s="75" t="str">
        <f>IF(B96=0,"",LOOKUP($B96,'Course List'!$C$7:$C$1029,'Course List'!G$7:G$1029))</f>
        <v>F &amp; S</v>
      </c>
      <c r="G96" s="75" t="str">
        <f>IF(B96=0,"",LOOKUP($B96,'Course List'!$C$7:$C$1029,'Course List'!H$7:H$1029))</f>
        <v xml:space="preserve"> ---</v>
      </c>
      <c r="H96" s="45"/>
      <c r="I96" s="72"/>
      <c r="J96" s="68" t="str">
        <f>IF(H96=0,"",LOOKUP(H96,'GPA Table'!$B$5:$B$16,'GPA Table'!$E$5:$E$16))</f>
        <v/>
      </c>
      <c r="K96" s="185"/>
      <c r="M96" s="6">
        <f t="shared" si="46"/>
        <v>0</v>
      </c>
      <c r="N96" s="6">
        <f t="shared" si="47"/>
        <v>0</v>
      </c>
      <c r="O96" s="6"/>
      <c r="P96" s="6"/>
    </row>
    <row r="97" spans="1:24" s="71" customFormat="1" x14ac:dyDescent="0.3">
      <c r="A97" s="157">
        <f t="shared" si="48"/>
        <v>5</v>
      </c>
      <c r="B97" s="45"/>
      <c r="C97" s="45" t="str">
        <f>IF(B97=0,"",LOOKUP($B97,'Course List'!$C$7:$C$1029,'Course List'!D$7:D$1029))</f>
        <v/>
      </c>
      <c r="D97" s="45" t="str">
        <f>IF(B97=0,"",LOOKUP($B97,'Course List'!$C$7:$C$1029,'Course List'!E$7:E$1029))</f>
        <v/>
      </c>
      <c r="E97" s="45" t="str">
        <f>IF(B97=0,"",LOOKUP($B97,'Course List'!$C$7:$C$1029,'Course List'!F$7:F$1029))</f>
        <v/>
      </c>
      <c r="F97" s="45" t="str">
        <f>IF(B97=0,"",LOOKUP($B97,'Course List'!$C$7:$C$1029,'Course List'!G$7:G$1029))</f>
        <v/>
      </c>
      <c r="G97" s="45" t="str">
        <f>IF(B97=0,"",LOOKUP($B97,'Course List'!$C$7:$C$1029,'Course List'!H$7:H$1029))</f>
        <v/>
      </c>
      <c r="H97" s="45"/>
      <c r="I97" s="72"/>
      <c r="J97" s="68" t="str">
        <f>IF(H97=0,"",LOOKUP(H97,'GPA Table'!$B$5:$B$16,'GPA Table'!$E$5:$E$16))</f>
        <v/>
      </c>
      <c r="K97" s="185"/>
      <c r="M97" s="6">
        <f t="shared" si="46"/>
        <v>0</v>
      </c>
      <c r="N97" s="6">
        <f t="shared" si="47"/>
        <v>0</v>
      </c>
      <c r="O97" s="6"/>
      <c r="P97" s="6"/>
    </row>
    <row r="98" spans="1:24" s="71" customFormat="1" x14ac:dyDescent="0.3">
      <c r="A98" s="157">
        <f>A97+1</f>
        <v>6</v>
      </c>
      <c r="B98" s="45"/>
      <c r="C98" s="45" t="str">
        <f>IF(B98=0,"",LOOKUP($B98,'Course List'!$C$7:$C$1029,'Course List'!D$7:D$1029))</f>
        <v/>
      </c>
      <c r="D98" s="45" t="str">
        <f>IF(B98=0,"",LOOKUP($B98,'Course List'!$C$7:$C$1029,'Course List'!E$7:E$1029))</f>
        <v/>
      </c>
      <c r="E98" s="45" t="str">
        <f>IF(B98=0,"",LOOKUP($B98,'Course List'!$C$7:$C$1029,'Course List'!F$7:F$1029))</f>
        <v/>
      </c>
      <c r="F98" s="45" t="str">
        <f>IF(B98=0,"",LOOKUP($B98,'Course List'!$C$7:$C$1029,'Course List'!G$7:G$1029))</f>
        <v/>
      </c>
      <c r="G98" s="45" t="str">
        <f>IF(B98=0,"",LOOKUP($B98,'Course List'!$C$7:$C$1029,'Course List'!H$7:H$1029))</f>
        <v/>
      </c>
      <c r="H98" s="45"/>
      <c r="I98" s="72"/>
      <c r="J98" s="68" t="str">
        <f>IF(H98=0,"",LOOKUP(H98,'GPA Table'!$B$5:$B$16,'GPA Table'!$E$5:$E$16))</f>
        <v/>
      </c>
      <c r="K98" s="185"/>
      <c r="M98" s="6">
        <f t="shared" si="46"/>
        <v>0</v>
      </c>
      <c r="N98" s="6">
        <f t="shared" si="47"/>
        <v>0</v>
      </c>
      <c r="O98" s="6"/>
      <c r="P98" s="6"/>
    </row>
    <row r="99" spans="1:24" s="71" customFormat="1" x14ac:dyDescent="0.3">
      <c r="A99" s="157">
        <f>A98+1</f>
        <v>7</v>
      </c>
      <c r="B99" s="45"/>
      <c r="C99" s="45" t="str">
        <f>IF(B99=0,"",LOOKUP($B99,'Course List'!$C$7:$C$1029,'Course List'!D$7:D$1029))</f>
        <v/>
      </c>
      <c r="D99" s="45" t="str">
        <f>IF(B99=0,"",LOOKUP($B99,'Course List'!$C$7:$C$1029,'Course List'!E$7:E$1029))</f>
        <v/>
      </c>
      <c r="E99" s="45" t="str">
        <f>IF(B99=0,"",LOOKUP($B99,'Course List'!$C$7:$C$1029,'Course List'!F$7:F$1029))</f>
        <v/>
      </c>
      <c r="F99" s="45" t="str">
        <f>IF(B99=0,"",LOOKUP($B99,'Course List'!$C$7:$C$1029,'Course List'!G$7:G$1029))</f>
        <v/>
      </c>
      <c r="G99" s="45" t="str">
        <f>IF(B99=0,"",LOOKUP($B99,'Course List'!$C$7:$C$1029,'Course List'!H$7:H$1029))</f>
        <v/>
      </c>
      <c r="H99" s="45"/>
      <c r="I99" s="72"/>
      <c r="J99" s="68" t="str">
        <f>IF(H99=0,"",LOOKUP(H99,'GPA Table'!$B$5:$B$16,'GPA Table'!$E$5:$E$16))</f>
        <v/>
      </c>
      <c r="K99" s="185"/>
      <c r="M99" s="6">
        <f t="shared" si="46"/>
        <v>0</v>
      </c>
      <c r="N99" s="6">
        <f t="shared" si="47"/>
        <v>0</v>
      </c>
      <c r="O99" s="6"/>
      <c r="P99" s="6"/>
    </row>
    <row r="100" spans="1:24" s="71" customFormat="1" ht="16.2" thickBot="1" x14ac:dyDescent="0.35">
      <c r="A100" s="160">
        <f t="shared" ref="A100" si="49">A99+1</f>
        <v>8</v>
      </c>
      <c r="B100" s="46"/>
      <c r="C100" s="46" t="str">
        <f>IF(B100=0,"",LOOKUP($B100,'Course List'!$C$7:$C$1029,'Course List'!D$7:D$1029))</f>
        <v/>
      </c>
      <c r="D100" s="46" t="str">
        <f>IF(B100=0,"",LOOKUP($B100,'Course List'!$C$7:$C$1029,'Course List'!E$7:E$1029))</f>
        <v/>
      </c>
      <c r="E100" s="46" t="str">
        <f>IF(B100=0,"",LOOKUP($B100,'Course List'!$C$7:$C$1029,'Course List'!F$7:F$1029))</f>
        <v/>
      </c>
      <c r="F100" s="46" t="str">
        <f>IF(B100=0,"",LOOKUP($B100,'Course List'!$C$7:$C$1029,'Course List'!G$7:G$1029))</f>
        <v/>
      </c>
      <c r="G100" s="46" t="str">
        <f>IF(B100=0,"",LOOKUP($B100,'Course List'!$C$7:$C$1029,'Course List'!H$7:H$1029))</f>
        <v/>
      </c>
      <c r="H100" s="46"/>
      <c r="I100" s="73"/>
      <c r="J100" s="69" t="str">
        <f>IF(H100=0,"",LOOKUP(H100,'GPA Table'!$B$5:$B$16,'GPA Table'!$E$5:$E$16))</f>
        <v/>
      </c>
      <c r="K100" s="187"/>
      <c r="M100" s="6">
        <f t="shared" si="46"/>
        <v>0</v>
      </c>
      <c r="N100" s="6">
        <f t="shared" si="47"/>
        <v>0</v>
      </c>
      <c r="O100" s="6"/>
      <c r="P100" s="6"/>
    </row>
    <row r="101" spans="1:24" x14ac:dyDescent="0.3">
      <c r="X101" s="219"/>
    </row>
    <row r="102" spans="1:24" x14ac:dyDescent="0.3">
      <c r="X102" s="219"/>
    </row>
    <row r="103" spans="1:24" x14ac:dyDescent="0.3">
      <c r="X103" s="219"/>
    </row>
    <row r="104" spans="1:24" x14ac:dyDescent="0.3">
      <c r="X104" s="219"/>
    </row>
    <row r="105" spans="1:24" x14ac:dyDescent="0.3">
      <c r="X105" s="219"/>
    </row>
    <row r="106" spans="1:24" x14ac:dyDescent="0.3">
      <c r="X106" s="219"/>
    </row>
    <row r="107" spans="1:24" x14ac:dyDescent="0.3">
      <c r="X107" s="219"/>
    </row>
    <row r="108" spans="1:24" x14ac:dyDescent="0.3">
      <c r="X108" s="219"/>
    </row>
    <row r="109" spans="1:24" x14ac:dyDescent="0.3">
      <c r="X109" s="219"/>
    </row>
    <row r="110" spans="1:24" x14ac:dyDescent="0.3">
      <c r="X110" s="219"/>
    </row>
  </sheetData>
  <sheetProtection algorithmName="SHA-512" hashValue="4KpLXe5ZNrjmNQAeQgkmqGlp4fkZtQBdMPAP81IKielPz5MCVU6kKhdmTMhIKnemdoIEpfCGmmqAsZf+R+un1w==" saltValue="cbV98SHEElXu0khFkiaIfQ==" spinCount="100000" sheet="1" objects="1" scenarios="1"/>
  <customSheetViews>
    <customSheetView guid="{01C77170-9B80-4B41-93A1-200096C3CB54}" scale="70" showGridLines="0" fitToPage="1">
      <pane ySplit="9" topLeftCell="A10" activePane="bottomLeft" state="frozen"/>
      <selection pane="bottomLeft" activeCell="G12" sqref="G12"/>
      <rowBreaks count="1" manualBreakCount="1">
        <brk id="45" max="16383" man="1"/>
      </rowBreaks>
      <pageMargins left="0.7" right="0.7" top="0.26" bottom="0.12" header="0.3" footer="0.3"/>
      <pageSetup scale="70" fitToHeight="3" orientation="landscape" r:id="rId1"/>
    </customSheetView>
  </customSheetViews>
  <mergeCells count="14">
    <mergeCell ref="K9:K10"/>
    <mergeCell ref="B6:C6"/>
    <mergeCell ref="D6:F6"/>
    <mergeCell ref="H6:I6"/>
    <mergeCell ref="B7:C7"/>
    <mergeCell ref="D7:F7"/>
    <mergeCell ref="H7:I7"/>
    <mergeCell ref="B5:F5"/>
    <mergeCell ref="H5:I5"/>
    <mergeCell ref="A1:J1"/>
    <mergeCell ref="A2:J2"/>
    <mergeCell ref="A3:J3"/>
    <mergeCell ref="B4:C4"/>
    <mergeCell ref="E4:F4"/>
  </mergeCells>
  <pageMargins left="0.7" right="0.7" top="0.26" bottom="0.12" header="0.3" footer="0.3"/>
  <pageSetup scale="70" fitToHeight="3" orientation="landscape" r:id="rId2"/>
  <rowBreaks count="1" manualBreakCount="1">
    <brk id="45"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9"/>
  <sheetViews>
    <sheetView showGridLines="0" zoomScale="70" zoomScaleNormal="70" workbookViewId="0">
      <pane ySplit="9" topLeftCell="A10" activePane="bottomLeft" state="frozen"/>
      <selection pane="bottomLeft" activeCell="G12" sqref="G12"/>
    </sheetView>
  </sheetViews>
  <sheetFormatPr defaultColWidth="9.109375" defaultRowHeight="15.6" x14ac:dyDescent="0.3"/>
  <cols>
    <col min="1" max="1" width="4.6640625" style="27" customWidth="1"/>
    <col min="2" max="2" width="21.88671875" style="27" customWidth="1"/>
    <col min="3" max="3" width="9.109375" style="27" customWidth="1"/>
    <col min="4" max="4" width="44.33203125" style="27" customWidth="1"/>
    <col min="5" max="5" width="8.33203125" style="27" customWidth="1"/>
    <col min="6" max="6" width="10.5546875" style="27" customWidth="1"/>
    <col min="7" max="7" width="64.6640625" style="27" customWidth="1"/>
    <col min="8" max="8" width="8.5546875" style="27" customWidth="1"/>
    <col min="9" max="9" width="12.5546875" style="27" customWidth="1"/>
    <col min="10" max="10" width="14.109375" style="6" customWidth="1"/>
    <col min="11" max="11" width="67.33203125" style="216" customWidth="1"/>
    <col min="12" max="12" width="8" style="6" customWidth="1"/>
    <col min="13" max="13" width="6.88671875" style="6" customWidth="1"/>
    <col min="14" max="14" width="7.33203125" style="6" customWidth="1"/>
    <col min="15" max="15" width="7.6640625" style="6" customWidth="1"/>
    <col min="16" max="25" width="9.109375" style="6"/>
    <col min="26" max="16384" width="9.109375" style="27"/>
  </cols>
  <sheetData>
    <row r="1" spans="1:25" s="218" customFormat="1" x14ac:dyDescent="0.3">
      <c r="A1" s="332" t="s">
        <v>0</v>
      </c>
      <c r="B1" s="332"/>
      <c r="C1" s="332"/>
      <c r="D1" s="332"/>
      <c r="E1" s="332"/>
      <c r="F1" s="332"/>
      <c r="G1" s="332"/>
      <c r="H1" s="332"/>
      <c r="I1" s="332"/>
      <c r="J1" s="332"/>
      <c r="K1" s="209"/>
      <c r="L1" s="71"/>
      <c r="M1" s="71"/>
      <c r="N1" s="71"/>
      <c r="O1" s="71"/>
      <c r="P1" s="71"/>
      <c r="Q1" s="71"/>
      <c r="R1" s="71"/>
      <c r="S1" s="71"/>
      <c r="T1" s="71"/>
      <c r="U1" s="71"/>
      <c r="V1" s="71"/>
      <c r="W1" s="71"/>
      <c r="X1" s="71"/>
      <c r="Y1" s="71"/>
    </row>
    <row r="2" spans="1:25" s="218" customFormat="1" x14ac:dyDescent="0.3">
      <c r="A2" s="332" t="s">
        <v>1</v>
      </c>
      <c r="B2" s="332"/>
      <c r="C2" s="332"/>
      <c r="D2" s="332"/>
      <c r="E2" s="332"/>
      <c r="F2" s="332"/>
      <c r="G2" s="332"/>
      <c r="H2" s="332"/>
      <c r="I2" s="332"/>
      <c r="J2" s="332"/>
      <c r="K2" s="209"/>
      <c r="L2" s="71"/>
      <c r="M2" s="71"/>
      <c r="N2" s="71"/>
      <c r="O2" s="71"/>
      <c r="P2" s="71"/>
      <c r="Q2" s="71"/>
      <c r="R2" s="71"/>
      <c r="S2" s="71"/>
      <c r="T2" s="71"/>
      <c r="U2" s="71"/>
      <c r="V2" s="71"/>
      <c r="W2" s="71"/>
      <c r="X2" s="71"/>
      <c r="Y2" s="71"/>
    </row>
    <row r="3" spans="1:25" s="218" customFormat="1" ht="16.2" thickBot="1" x14ac:dyDescent="0.35">
      <c r="A3" s="332" t="s">
        <v>2</v>
      </c>
      <c r="B3" s="332"/>
      <c r="C3" s="332"/>
      <c r="D3" s="332"/>
      <c r="E3" s="332"/>
      <c r="F3" s="332"/>
      <c r="G3" s="332"/>
      <c r="H3" s="332"/>
      <c r="I3" s="332"/>
      <c r="J3" s="332"/>
      <c r="K3" s="209"/>
      <c r="L3" s="71"/>
      <c r="M3" s="71"/>
      <c r="N3" s="71"/>
      <c r="O3" s="71"/>
      <c r="P3" s="71"/>
      <c r="Q3" s="71"/>
      <c r="R3" s="71"/>
      <c r="S3" s="71"/>
      <c r="T3" s="71"/>
      <c r="U3" s="71"/>
      <c r="V3" s="71"/>
      <c r="W3" s="71"/>
      <c r="X3" s="71"/>
      <c r="Y3" s="71"/>
    </row>
    <row r="4" spans="1:25" ht="17.25" customHeight="1" x14ac:dyDescent="0.3">
      <c r="B4" s="326" t="s">
        <v>389</v>
      </c>
      <c r="C4" s="327"/>
      <c r="D4" s="206">
        <f>NOTES!O12</f>
        <v>2018</v>
      </c>
      <c r="E4" s="328">
        <f>D4+1</f>
        <v>2019</v>
      </c>
      <c r="F4" s="329"/>
      <c r="G4" s="206" t="s">
        <v>396</v>
      </c>
      <c r="H4" s="206">
        <f>D4+3</f>
        <v>2021</v>
      </c>
      <c r="I4" s="213">
        <f>E4+3</f>
        <v>2022</v>
      </c>
      <c r="J4" s="18" t="s">
        <v>427</v>
      </c>
      <c r="K4" s="182"/>
    </row>
    <row r="5" spans="1:25" s="5" customFormat="1" ht="16.5" customHeight="1" thickBot="1" x14ac:dyDescent="0.35">
      <c r="B5" s="313" t="s">
        <v>491</v>
      </c>
      <c r="C5" s="314"/>
      <c r="D5" s="314"/>
      <c r="E5" s="314"/>
      <c r="F5" s="314"/>
      <c r="G5" s="201" t="s">
        <v>425</v>
      </c>
      <c r="H5" s="330">
        <f>E10+E19+E28+E37+E46+E55+E64+E73+E82+E91</f>
        <v>160</v>
      </c>
      <c r="I5" s="331"/>
      <c r="J5" s="19">
        <f>N9</f>
        <v>0</v>
      </c>
      <c r="K5" s="183"/>
      <c r="L5" s="214"/>
      <c r="O5" s="6"/>
    </row>
    <row r="6" spans="1:25" s="71" customFormat="1" ht="15.75" customHeight="1" x14ac:dyDescent="0.3">
      <c r="B6" s="305" t="s">
        <v>400</v>
      </c>
      <c r="C6" s="306"/>
      <c r="D6" s="309" t="s">
        <v>563</v>
      </c>
      <c r="E6" s="309"/>
      <c r="F6" s="309"/>
      <c r="G6" s="199" t="s">
        <v>398</v>
      </c>
      <c r="H6" s="309"/>
      <c r="I6" s="311"/>
      <c r="J6" s="18" t="s">
        <v>426</v>
      </c>
      <c r="K6" s="182"/>
      <c r="M6" s="6"/>
      <c r="N6" s="6"/>
      <c r="O6" s="6"/>
    </row>
    <row r="7" spans="1:25" s="71" customFormat="1" ht="16.5" customHeight="1" thickBot="1" x14ac:dyDescent="0.35">
      <c r="B7" s="307" t="s">
        <v>401</v>
      </c>
      <c r="C7" s="308"/>
      <c r="D7" s="310" t="s">
        <v>563</v>
      </c>
      <c r="E7" s="310"/>
      <c r="F7" s="310"/>
      <c r="G7" s="200" t="s">
        <v>399</v>
      </c>
      <c r="H7" s="310"/>
      <c r="I7" s="312"/>
      <c r="J7" s="20">
        <f>IF(N9=0,0,ROUND(M9/N9,2))</f>
        <v>0</v>
      </c>
      <c r="K7" s="183"/>
      <c r="L7" s="220"/>
      <c r="M7" s="6"/>
      <c r="N7" s="6"/>
      <c r="O7" s="6"/>
    </row>
    <row r="8" spans="1:25" s="71" customFormat="1" ht="16.2" thickBot="1" x14ac:dyDescent="0.35">
      <c r="C8" s="5"/>
      <c r="E8" s="5"/>
      <c r="F8" s="5"/>
      <c r="G8" s="5"/>
      <c r="H8" s="5"/>
      <c r="I8" s="5"/>
      <c r="J8" s="5"/>
      <c r="K8" s="183"/>
      <c r="M8" s="6"/>
      <c r="N8" s="6"/>
      <c r="O8" s="6"/>
    </row>
    <row r="9" spans="1:25" s="5" customFormat="1" ht="32.25" customHeight="1" thickBot="1" x14ac:dyDescent="0.35">
      <c r="B9" s="13" t="s">
        <v>365</v>
      </c>
      <c r="C9" s="14" t="s">
        <v>397</v>
      </c>
      <c r="D9" s="14" t="s">
        <v>15</v>
      </c>
      <c r="E9" s="14" t="s">
        <v>16</v>
      </c>
      <c r="F9" s="14" t="s">
        <v>17</v>
      </c>
      <c r="G9" s="14" t="s">
        <v>18</v>
      </c>
      <c r="H9" s="14" t="s">
        <v>5</v>
      </c>
      <c r="I9" s="154" t="s">
        <v>6</v>
      </c>
      <c r="J9" s="23" t="s">
        <v>407</v>
      </c>
      <c r="K9" s="324" t="s">
        <v>813</v>
      </c>
      <c r="M9" s="17">
        <f>M10+M19+M28+M37+M46+M55+M64+M73+M82+M91</f>
        <v>0</v>
      </c>
      <c r="N9" s="17">
        <f>N10+N19+N28+N37+N46+N55+N64+N73+N82+N91</f>
        <v>0</v>
      </c>
    </row>
    <row r="10" spans="1:25" s="71" customFormat="1" ht="16.2" thickBot="1" x14ac:dyDescent="0.35">
      <c r="A10" s="155"/>
      <c r="B10" s="156" t="s">
        <v>17</v>
      </c>
      <c r="C10" s="156">
        <v>1</v>
      </c>
      <c r="D10" s="156" t="s">
        <v>388</v>
      </c>
      <c r="E10" s="156">
        <f>SUM(E11:E18)</f>
        <v>16</v>
      </c>
      <c r="F10" s="77" t="s">
        <v>3</v>
      </c>
      <c r="G10" s="77">
        <f>D4</f>
        <v>2018</v>
      </c>
      <c r="H10" s="21"/>
      <c r="I10" s="22"/>
      <c r="J10" s="24">
        <f>IF(N10=0,0,ROUND(M10/N10,2))</f>
        <v>0</v>
      </c>
      <c r="K10" s="325"/>
      <c r="M10" s="15">
        <f>SUM(M11:M18)</f>
        <v>0</v>
      </c>
      <c r="N10" s="16">
        <f>SUM(N11:N18)</f>
        <v>0</v>
      </c>
      <c r="O10" s="214"/>
      <c r="P10" s="214"/>
    </row>
    <row r="11" spans="1:25" s="71" customFormat="1" x14ac:dyDescent="0.3">
      <c r="A11" s="157">
        <v>1</v>
      </c>
      <c r="B11" s="75" t="s">
        <v>265</v>
      </c>
      <c r="C11" s="75" t="str">
        <f>IF(B11=0,"",LOOKUP($B11,'Course List'!$C$7:$C$1029,'Course List'!D$7:D$1029))</f>
        <v>  001</v>
      </c>
      <c r="D11" s="75" t="str">
        <f>IF(B11=0,"",LOOKUP($B11,'Course List'!$C$7:$C$1029,'Course List'!E$7:E$1029))</f>
        <v> Intro:Civil &amp; Environmentl Eng</v>
      </c>
      <c r="E11" s="75">
        <f>IF(B11=0,"",LOOKUP($B11,'Course List'!$C$7:$C$1029,'Course List'!F$7:F$1029))</f>
        <v>1</v>
      </c>
      <c r="F11" s="75" t="str">
        <f>IF(B11=0,"",LOOKUP($B11,'Course List'!$C$7:$C$1029,'Course List'!G$7:G$1029))</f>
        <v>F</v>
      </c>
      <c r="G11" s="75" t="str">
        <f>IF(B11=0,"",LOOKUP($B11,'Course List'!$C$7:$C$1029,'Course List'!H$7:H$1029))</f>
        <v>None</v>
      </c>
      <c r="H11" s="45"/>
      <c r="I11" s="72"/>
      <c r="J11" s="67" t="str">
        <f>IF(H11=0,"",LOOKUP(H11,'GPA Table'!$B$5:$B$16,'GPA Table'!$E$5:$E$16))</f>
        <v/>
      </c>
      <c r="K11" s="184"/>
      <c r="M11" s="6">
        <f>IF(E11=0,0,IF(H11=0,0,J11*E11))</f>
        <v>0</v>
      </c>
      <c r="N11" s="6">
        <f>IF(H11=0,0,E11)</f>
        <v>0</v>
      </c>
      <c r="O11" s="6"/>
      <c r="P11" s="6"/>
    </row>
    <row r="12" spans="1:25" s="71" customFormat="1" x14ac:dyDescent="0.3">
      <c r="A12" s="157">
        <f>A11+1</f>
        <v>2</v>
      </c>
      <c r="B12" s="158" t="s">
        <v>366</v>
      </c>
      <c r="C12" s="75">
        <f>IF(B12=0,"",LOOKUP($B12,'Course List'!$C$7:$C$1029,'Course List'!D$7:D$1029))</f>
        <v>11</v>
      </c>
      <c r="D12" s="75" t="str">
        <f>IF(B12=0,"",LOOKUP($B12,'Course List'!$C$7:$C$1029,'Course List'!E$7:E$1029))</f>
        <v>General Chemistry I</v>
      </c>
      <c r="E12" s="75">
        <f>IF(B12=0,"",LOOKUP($B12,'Course List'!$C$7:$C$1029,'Course List'!F$7:F$1029))</f>
        <v>4</v>
      </c>
      <c r="F12" s="75" t="str">
        <f>IF(B12=0,"",LOOKUP($B12,'Course List'!$C$7:$C$1029,'Course List'!G$7:G$1029))</f>
        <v>F &amp; S</v>
      </c>
      <c r="G12" s="75" t="str">
        <f>IF(B12=0,"",LOOKUP($B12,'Course List'!$C$7:$C$1029,'Course List'!H$7:H$1029))</f>
        <v>One year of high school algebra</v>
      </c>
      <c r="H12" s="45"/>
      <c r="I12" s="72"/>
      <c r="J12" s="68" t="str">
        <f>IF(H12=0,"",LOOKUP(H12,'GPA Table'!$B$5:$B$16,'GPA Table'!$E$5:$E$16))</f>
        <v/>
      </c>
      <c r="K12" s="185"/>
      <c r="M12" s="6">
        <f t="shared" ref="M12:M16" si="0">IF(E12=0,0,IF(H12=0,0,J12*E12))</f>
        <v>0</v>
      </c>
      <c r="N12" s="6">
        <f t="shared" ref="N12:N18" si="1">IF(H12=0,0,E12)</f>
        <v>0</v>
      </c>
      <c r="O12" s="6"/>
      <c r="P12" s="6"/>
    </row>
    <row r="13" spans="1:25" s="71" customFormat="1" x14ac:dyDescent="0.3">
      <c r="A13" s="157">
        <f t="shared" ref="A13:A18" si="2">A12+1</f>
        <v>3</v>
      </c>
      <c r="B13" s="75" t="s">
        <v>383</v>
      </c>
      <c r="C13" s="75" t="str">
        <f>IF(B13=0,"",LOOKUP($B13,'Course List'!$C$7:$C$1029,'Course List'!D$7:D$1029))</f>
        <v>---</v>
      </c>
      <c r="D13" s="75" t="str">
        <f>IF(B13=0,"",LOOKUP($B13,'Course List'!$C$7:$C$1029,'Course List'!E$7:E$1029))</f>
        <v>See the H/SS List</v>
      </c>
      <c r="E13" s="75">
        <f>IF(B13=0,"",LOOKUP($B13,'Course List'!$C$7:$C$1029,'Course List'!F$7:F$1029))</f>
        <v>3</v>
      </c>
      <c r="F13" s="75" t="str">
        <f>IF(B13=0,"",LOOKUP($B13,'Course List'!$C$7:$C$1029,'Course List'!G$7:G$1029))</f>
        <v>F &amp; S</v>
      </c>
      <c r="G13" s="75" t="str">
        <f>IF(B13=0,"",LOOKUP($B13,'Course List'!$C$7:$C$1029,'Course List'!H$7:H$1029))</f>
        <v xml:space="preserve"> ---</v>
      </c>
      <c r="H13" s="45"/>
      <c r="I13" s="72"/>
      <c r="J13" s="68" t="str">
        <f>IF(H13=0,"",LOOKUP(H13,'GPA Table'!$B$5:$B$16,'GPA Table'!$E$5:$E$16))</f>
        <v/>
      </c>
      <c r="K13" s="185"/>
      <c r="M13" s="6">
        <f t="shared" si="0"/>
        <v>0</v>
      </c>
      <c r="N13" s="6">
        <f t="shared" si="1"/>
        <v>0</v>
      </c>
      <c r="O13" s="6"/>
      <c r="P13" s="6"/>
    </row>
    <row r="14" spans="1:25" s="71" customFormat="1" ht="37.950000000000003" customHeight="1" x14ac:dyDescent="0.3">
      <c r="A14" s="157">
        <f t="shared" si="2"/>
        <v>4</v>
      </c>
      <c r="B14" s="75" t="s">
        <v>363</v>
      </c>
      <c r="C14" s="75">
        <f>IF(B14=0,"",LOOKUP($B14,'Course List'!$C$7:$C$1029,'Course List'!D$7:D$1029))</f>
        <v>31</v>
      </c>
      <c r="D14" s="75" t="str">
        <f>IF(B14=0,"",LOOKUP($B14,'Course List'!$C$7:$C$1029,'Course List'!E$7:E$1029))</f>
        <v>Single-Variable Calculus I </v>
      </c>
      <c r="E14" s="75">
        <f>IF(B14=0,"",LOOKUP($B14,'Course List'!$C$7:$C$1029,'Course List'!F$7:F$1029))</f>
        <v>3</v>
      </c>
      <c r="F14" s="75" t="str">
        <f>IF(B14=0,"",LOOKUP($B14,'Course List'!$C$7:$C$1029,'Course List'!G$7:G$1029))</f>
        <v>F &amp; S</v>
      </c>
      <c r="G14" s="75" t="str">
        <f>IF(B14=0,"",LOOKUP($B14,'Course List'!$C$7:$C$1029,'Course List'!H$7:H$1029))</f>
        <v>The placement examination or a score of 720 or above on the SAT II in mathematics</v>
      </c>
      <c r="H14" s="45"/>
      <c r="I14" s="72"/>
      <c r="J14" s="68" t="str">
        <f>IF(H14=0,"",LOOKUP(H14,'GPA Table'!$B$5:$B$16,'GPA Table'!$E$5:$E$16))</f>
        <v/>
      </c>
      <c r="K14" s="185"/>
      <c r="M14" s="6">
        <f t="shared" si="0"/>
        <v>0</v>
      </c>
      <c r="N14" s="6">
        <f t="shared" si="1"/>
        <v>0</v>
      </c>
      <c r="O14" s="6"/>
      <c r="P14" s="6"/>
    </row>
    <row r="15" spans="1:25" s="71" customFormat="1" x14ac:dyDescent="0.3">
      <c r="A15" s="157">
        <f t="shared" si="2"/>
        <v>5</v>
      </c>
      <c r="B15" s="75" t="s">
        <v>364</v>
      </c>
      <c r="C15" s="75" t="str">
        <f>IF(B15=0,"",LOOKUP($B15,'Course List'!$C$7:$C$1029,'Course List'!D$7:D$1029))</f>
        <v>  001</v>
      </c>
      <c r="D15" s="75" t="str">
        <f>IF(B15=0,"",LOOKUP($B15,'Course List'!$C$7:$C$1029,'Course List'!E$7:E$1029))</f>
        <v> Engineering Orientation</v>
      </c>
      <c r="E15" s="75">
        <f>IF(B15=0,"",LOOKUP($B15,'Course List'!$C$7:$C$1029,'Course List'!F$7:F$1029))</f>
        <v>1</v>
      </c>
      <c r="F15" s="75" t="str">
        <f>IF(B15=0,"",LOOKUP($B15,'Course List'!$C$7:$C$1029,'Course List'!G$7:G$1029))</f>
        <v>F</v>
      </c>
      <c r="G15" s="75" t="str">
        <f>IF(B15=0,"",LOOKUP($B15,'Course List'!$C$7:$C$1029,'Course List'!H$7:H$1029))</f>
        <v xml:space="preserve"> ---</v>
      </c>
      <c r="H15" s="45"/>
      <c r="I15" s="72"/>
      <c r="J15" s="68" t="str">
        <f>IF(H15=0,"",LOOKUP(H15,'GPA Table'!$B$5:$B$16,'GPA Table'!$E$5:$E$16))</f>
        <v/>
      </c>
      <c r="K15" s="185"/>
      <c r="M15" s="6">
        <f t="shared" si="0"/>
        <v>0</v>
      </c>
      <c r="N15" s="6">
        <f t="shared" si="1"/>
        <v>0</v>
      </c>
      <c r="O15" s="6"/>
      <c r="P15" s="6"/>
    </row>
    <row r="16" spans="1:25" s="71" customFormat="1" x14ac:dyDescent="0.3">
      <c r="A16" s="157">
        <f t="shared" si="2"/>
        <v>6</v>
      </c>
      <c r="B16" s="75" t="s">
        <v>264</v>
      </c>
      <c r="C16" s="75">
        <f>IF(B16=0,"",LOOKUP($B16,'Course List'!$C$7:$C$1029,'Course List'!D$7:D$1029))</f>
        <v>20</v>
      </c>
      <c r="D16" s="75" t="str">
        <f>IF(B16=0,"",LOOKUP($B16,'Course List'!$C$7:$C$1029,'Course List'!E$7:E$1029))</f>
        <v>University Writing </v>
      </c>
      <c r="E16" s="75">
        <f>IF(B16=0,"",LOOKUP($B16,'Course List'!$C$7:$C$1029,'Course List'!F$7:F$1029))</f>
        <v>4</v>
      </c>
      <c r="F16" s="75" t="str">
        <f>IF(B16=0,"",LOOKUP($B16,'Course List'!$C$7:$C$1029,'Course List'!G$7:G$1029))</f>
        <v>F &amp; S</v>
      </c>
      <c r="G16" s="75" t="str">
        <f>IF(B16=0,"",LOOKUP($B16,'Course List'!$C$7:$C$1029,'Course List'!H$7:H$1029))</f>
        <v xml:space="preserve"> ---</v>
      </c>
      <c r="H16" s="45"/>
      <c r="I16" s="72"/>
      <c r="J16" s="68" t="str">
        <f>IF(H16=0,"",LOOKUP(H16,'GPA Table'!$B$5:$B$16,'GPA Table'!$E$5:$E$16))</f>
        <v/>
      </c>
      <c r="K16" s="185"/>
      <c r="M16" s="6">
        <f t="shared" si="0"/>
        <v>0</v>
      </c>
      <c r="N16" s="6">
        <f t="shared" si="1"/>
        <v>0</v>
      </c>
      <c r="O16" s="6"/>
      <c r="P16" s="6"/>
    </row>
    <row r="17" spans="1:16" s="71" customFormat="1" x14ac:dyDescent="0.3">
      <c r="A17" s="157">
        <f t="shared" si="2"/>
        <v>7</v>
      </c>
      <c r="B17" s="45"/>
      <c r="C17" s="45" t="str">
        <f>IF(B17=0,"",LOOKUP($B17,'Course List'!$C$7:$C$1029,'Course List'!D$7:D$1029))</f>
        <v/>
      </c>
      <c r="D17" s="45" t="str">
        <f>IF(B17=0,"",LOOKUP($B17,'Course List'!$C$7:$C$1029,'Course List'!E$7:E$1029))</f>
        <v/>
      </c>
      <c r="E17" s="45" t="str">
        <f>IF(B17=0,"",LOOKUP($B17,'Course List'!$C$7:$C$1029,'Course List'!F$7:F$1029))</f>
        <v/>
      </c>
      <c r="F17" s="45" t="str">
        <f>IF(B17=0,"",LOOKUP($B17,'Course List'!$C$7:$C$1029,'Course List'!G$7:G$1029))</f>
        <v/>
      </c>
      <c r="G17" s="45" t="str">
        <f>IF(B17=0,"",LOOKUP($B17,'Course List'!$C$7:$C$1029,'Course List'!H$7:H$1029))</f>
        <v/>
      </c>
      <c r="H17" s="45"/>
      <c r="I17" s="72"/>
      <c r="J17" s="68" t="str">
        <f>IF(H17=0,"",LOOKUP(H17,'GPA Table'!$B$5:$B$16,'GPA Table'!$E$5:$E$16))</f>
        <v/>
      </c>
      <c r="K17" s="185"/>
      <c r="M17" s="6">
        <f>IF(E17=0,0,IF(H17=0,0,J17*E17))</f>
        <v>0</v>
      </c>
      <c r="N17" s="6">
        <f t="shared" si="1"/>
        <v>0</v>
      </c>
      <c r="O17" s="6"/>
      <c r="P17" s="6"/>
    </row>
    <row r="18" spans="1:16" s="71" customFormat="1" ht="16.2" thickBot="1" x14ac:dyDescent="0.35">
      <c r="A18" s="160">
        <f t="shared" si="2"/>
        <v>8</v>
      </c>
      <c r="B18" s="46"/>
      <c r="C18" s="46" t="str">
        <f>IF(B18=0,"",LOOKUP($B18,'Course List'!$C$7:$C$1029,'Course List'!D$7:D$1029))</f>
        <v/>
      </c>
      <c r="D18" s="46" t="str">
        <f>IF(B18=0,"",LOOKUP($B18,'Course List'!$C$7:$C$1029,'Course List'!E$7:E$1029))</f>
        <v/>
      </c>
      <c r="E18" s="45" t="str">
        <f>IF(B18=0,"",LOOKUP($B18,'Course List'!$C$7:$C$1029,'Course List'!F$7:F$1029))</f>
        <v/>
      </c>
      <c r="F18" s="46" t="str">
        <f>IF(B18=0,"",LOOKUP($B18,'Course List'!$C$7:$C$1029,'Course List'!G$7:G$1029))</f>
        <v/>
      </c>
      <c r="G18" s="46" t="str">
        <f>IF(B18=0,"",LOOKUP($B18,'Course List'!$C$7:$C$1029,'Course List'!H$7:H$1029))</f>
        <v/>
      </c>
      <c r="H18" s="46"/>
      <c r="I18" s="73"/>
      <c r="J18" s="69" t="str">
        <f>IF(H18=0,"",LOOKUP(H18,'GPA Table'!$B$5:$B$16,'GPA Table'!$E$5:$E$16))</f>
        <v/>
      </c>
      <c r="K18" s="185"/>
      <c r="M18" s="6">
        <f t="shared" ref="M18" si="3">IF(E18=0,0,IF(H18=0,0,J18*E18))</f>
        <v>0</v>
      </c>
      <c r="N18" s="6">
        <f t="shared" si="1"/>
        <v>0</v>
      </c>
      <c r="O18" s="6"/>
      <c r="P18" s="6"/>
    </row>
    <row r="19" spans="1:16" s="71" customFormat="1" ht="16.2" thickBot="1" x14ac:dyDescent="0.35">
      <c r="A19" s="155"/>
      <c r="B19" s="156" t="str">
        <f>B10</f>
        <v>Semester</v>
      </c>
      <c r="C19" s="156">
        <f>C10+1</f>
        <v>2</v>
      </c>
      <c r="D19" s="156" t="str">
        <f>D10</f>
        <v>Total Credit Hours</v>
      </c>
      <c r="E19" s="156">
        <f>SUM(E20:E27)</f>
        <v>16</v>
      </c>
      <c r="F19" s="77" t="s">
        <v>4</v>
      </c>
      <c r="G19" s="77">
        <f>G10+1</f>
        <v>2019</v>
      </c>
      <c r="H19" s="21"/>
      <c r="I19" s="22"/>
      <c r="J19" s="24">
        <f>IF(N19=0,0,ROUND(M19/N19,2))</f>
        <v>0</v>
      </c>
      <c r="K19" s="186"/>
      <c r="M19" s="15">
        <f>SUM(M20:M27)</f>
        <v>0</v>
      </c>
      <c r="N19" s="16">
        <f t="shared" ref="N19" si="4">SUM(N20:N27)</f>
        <v>0</v>
      </c>
      <c r="O19" s="214"/>
      <c r="P19" s="214"/>
    </row>
    <row r="20" spans="1:16" s="71" customFormat="1" x14ac:dyDescent="0.3">
      <c r="A20" s="157">
        <v>1</v>
      </c>
      <c r="B20" s="75" t="s">
        <v>558</v>
      </c>
      <c r="C20" s="75" t="str">
        <f>IF(B20=0,"",LOOKUP($B20,'Course List'!$C$7:$C$1029,'Course List'!D$7:D$1029))</f>
        <v>---</v>
      </c>
      <c r="D20" s="75" t="str">
        <f>IF(B20=0,"",LOOKUP($B20,'Course List'!$C$7:$C$1029,'Course List'!E$7:E$1029))</f>
        <v>Introduction to C Programming</v>
      </c>
      <c r="E20" s="75">
        <f>IF(B20=0,"",LOOKUP($B20,'Course List'!$C$7:$C$1029,'Course List'!F$7:F$1029))</f>
        <v>3</v>
      </c>
      <c r="F20" s="75" t="str">
        <f>IF(B20=0,"",LOOKUP($B20,'Course List'!$C$7:$C$1029,'Course List'!G$7:G$1029))</f>
        <v>S</v>
      </c>
      <c r="G20" s="75" t="str">
        <f>IF(B20=0,"",LOOKUP($B20,'Course List'!$C$7:$C$1029,'Course List'!H$7:H$1029))</f>
        <v>Prerequisite: Math 1220 (20) or Math 1231 (31)</v>
      </c>
      <c r="H20" s="45"/>
      <c r="I20" s="72"/>
      <c r="J20" s="67" t="str">
        <f>IF(H20=0,"",LOOKUP(H20,'GPA Table'!$B$5:$B$16,'GPA Table'!$E$5:$E$16))</f>
        <v/>
      </c>
      <c r="K20" s="184"/>
      <c r="M20" s="6">
        <f t="shared" ref="M20:M27" si="5">IF(E20=0,0,IF(H20=0,0,J20*E20))</f>
        <v>0</v>
      </c>
      <c r="N20" s="6">
        <f t="shared" ref="N20:N27" si="6">IF(H20=0,0,E20)</f>
        <v>0</v>
      </c>
      <c r="O20" s="6"/>
      <c r="P20" s="6"/>
    </row>
    <row r="21" spans="1:16" s="71" customFormat="1" x14ac:dyDescent="0.3">
      <c r="A21" s="157">
        <f>A20+1</f>
        <v>2</v>
      </c>
      <c r="B21" s="158" t="s">
        <v>385</v>
      </c>
      <c r="C21" s="75" t="str">
        <f>IF(B21=0,"",LOOKUP($B21,'Course List'!$C$7:$C$1029,'Course List'!D$7:D$1029))</f>
        <v>---</v>
      </c>
      <c r="D21" s="75" t="str">
        <f>IF(B21=0,"",LOOKUP($B21,'Course List'!$C$7:$C$1029,'Course List'!E$7:E$1029))</f>
        <v>See the H/SS List</v>
      </c>
      <c r="E21" s="75">
        <f>IF(B21=0,"",LOOKUP($B21,'Course List'!$C$7:$C$1029,'Course List'!F$7:F$1029))</f>
        <v>3</v>
      </c>
      <c r="F21" s="75" t="str">
        <f>IF(B21=0,"",LOOKUP($B21,'Course List'!$C$7:$C$1029,'Course List'!G$7:G$1029))</f>
        <v>F &amp; S</v>
      </c>
      <c r="G21" s="75" t="str">
        <f>IF(B21=0,"",LOOKUP($B21,'Course List'!$C$7:$C$1029,'Course List'!H$7:H$1029))</f>
        <v xml:space="preserve"> ---</v>
      </c>
      <c r="H21" s="45"/>
      <c r="I21" s="72"/>
      <c r="J21" s="68" t="str">
        <f>IF(H21=0,"",LOOKUP(H21,'GPA Table'!$B$5:$B$16,'GPA Table'!$E$5:$E$16))</f>
        <v/>
      </c>
      <c r="K21" s="185"/>
      <c r="M21" s="6">
        <f t="shared" si="5"/>
        <v>0</v>
      </c>
      <c r="N21" s="6">
        <f t="shared" si="6"/>
        <v>0</v>
      </c>
      <c r="O21" s="6"/>
      <c r="P21" s="6"/>
    </row>
    <row r="22" spans="1:16" s="71" customFormat="1" x14ac:dyDescent="0.3">
      <c r="A22" s="157">
        <f t="shared" ref="A22:A27" si="7">A21+1</f>
        <v>3</v>
      </c>
      <c r="B22" s="75" t="s">
        <v>256</v>
      </c>
      <c r="C22" s="75">
        <f>IF(B22=0,"",LOOKUP($B22,'Course List'!$C$7:$C$1029,'Course List'!D$7:D$1029))</f>
        <v>4</v>
      </c>
      <c r="D22" s="75" t="str">
        <f>IF(B22=0,"",LOOKUP($B22,'Course List'!$C$7:$C$1029,'Course List'!E$7:E$1029))</f>
        <v>Engineering Drawing and Computer Graphics</v>
      </c>
      <c r="E22" s="75">
        <f>IF(B22=0,"",LOOKUP($B22,'Course List'!$C$7:$C$1029,'Course List'!F$7:F$1029))</f>
        <v>3</v>
      </c>
      <c r="F22" s="75" t="str">
        <f>IF(B22=0,"",LOOKUP($B22,'Course List'!$C$7:$C$1029,'Course List'!G$7:G$1029))</f>
        <v>F &amp; S</v>
      </c>
      <c r="G22" s="75" t="str">
        <f>IF(B22=0,"",LOOKUP($B22,'Course List'!$C$7:$C$1029,'Course List'!H$7:H$1029))</f>
        <v xml:space="preserve"> ---</v>
      </c>
      <c r="H22" s="45"/>
      <c r="I22" s="72"/>
      <c r="J22" s="68" t="str">
        <f>IF(H22=0,"",LOOKUP(H22,'GPA Table'!$B$5:$B$16,'GPA Table'!$E$5:$E$16))</f>
        <v/>
      </c>
      <c r="K22" s="185"/>
      <c r="M22" s="6">
        <f t="shared" si="5"/>
        <v>0</v>
      </c>
      <c r="N22" s="6">
        <f t="shared" si="6"/>
        <v>0</v>
      </c>
      <c r="O22" s="6"/>
      <c r="P22" s="6"/>
    </row>
    <row r="23" spans="1:16" s="71" customFormat="1" ht="17.399999999999999" customHeight="1" x14ac:dyDescent="0.3">
      <c r="A23" s="157">
        <f t="shared" si="7"/>
        <v>4</v>
      </c>
      <c r="B23" s="75" t="s">
        <v>386</v>
      </c>
      <c r="C23" s="75">
        <f>IF(B23=0,"",LOOKUP($B23,'Course List'!$C$7:$C$1029,'Course List'!D$7:D$1029))</f>
        <v>32</v>
      </c>
      <c r="D23" s="75" t="str">
        <f>IF(B23=0,"",LOOKUP($B23,'Course List'!$C$7:$C$1029,'Course List'!E$7:E$1029))</f>
        <v>Single-Variable Calculus II</v>
      </c>
      <c r="E23" s="75">
        <f>IF(B23=0,"",LOOKUP($B23,'Course List'!$C$7:$C$1029,'Course List'!F$7:F$1029))</f>
        <v>3</v>
      </c>
      <c r="F23" s="75" t="str">
        <f>IF(B23=0,"",LOOKUP($B23,'Course List'!$C$7:$C$1029,'Course List'!G$7:G$1029))</f>
        <v>F &amp; S</v>
      </c>
      <c r="G23" s="75" t="str">
        <f>IF(B23=0,"",LOOKUP($B23,'Course List'!$C$7:$C$1029,'Course List'!H$7:H$1029))</f>
        <v>Prerequisite: Math 1221 (21) or 1231 (31)</v>
      </c>
      <c r="H23" s="45"/>
      <c r="I23" s="72"/>
      <c r="J23" s="68" t="str">
        <f>IF(H23=0,"",LOOKUP(H23,'GPA Table'!$B$5:$B$16,'GPA Table'!$E$5:$E$16))</f>
        <v/>
      </c>
      <c r="K23" s="185"/>
      <c r="M23" s="6">
        <f t="shared" si="5"/>
        <v>0</v>
      </c>
      <c r="N23" s="6">
        <f t="shared" si="6"/>
        <v>0</v>
      </c>
      <c r="O23" s="6"/>
      <c r="P23" s="6"/>
    </row>
    <row r="24" spans="1:16" s="71" customFormat="1" x14ac:dyDescent="0.3">
      <c r="A24" s="157">
        <f t="shared" si="7"/>
        <v>5</v>
      </c>
      <c r="B24" s="75" t="s">
        <v>387</v>
      </c>
      <c r="C24" s="75">
        <f>IF(B24=0,"",LOOKUP($B24,'Course List'!$C$7:$C$1029,'Course List'!D$7:D$1029))</f>
        <v>21</v>
      </c>
      <c r="D24" s="75" t="str">
        <f>IF(B24=0,"",LOOKUP($B24,'Course List'!$C$7:$C$1029,'Course List'!E$7:E$1029))</f>
        <v>University Physics I</v>
      </c>
      <c r="E24" s="75">
        <f>IF(B24=0,"",LOOKUP($B24,'Course List'!$C$7:$C$1029,'Course List'!F$7:F$1029))</f>
        <v>4</v>
      </c>
      <c r="F24" s="75" t="str">
        <f>IF(B24=0,"",LOOKUP($B24,'Course List'!$C$7:$C$1029,'Course List'!G$7:G$1029))</f>
        <v>F &amp; S</v>
      </c>
      <c r="G24" s="75" t="str">
        <f>IF(B24=0,"",LOOKUP($B24,'Course List'!$C$7:$C$1029,'Course List'!H$7:H$1029))</f>
        <v>Prerequisite: Math 1231 (31), co-requisite Math 1232 (32)</v>
      </c>
      <c r="H24" s="45"/>
      <c r="I24" s="72"/>
      <c r="J24" s="68" t="str">
        <f>IF(H24=0,"",LOOKUP(H24,'GPA Table'!$B$5:$B$16,'GPA Table'!$E$5:$E$16))</f>
        <v/>
      </c>
      <c r="K24" s="185"/>
      <c r="M24" s="6">
        <f t="shared" si="5"/>
        <v>0</v>
      </c>
      <c r="N24" s="6">
        <f t="shared" si="6"/>
        <v>0</v>
      </c>
      <c r="O24" s="6"/>
      <c r="P24" s="6"/>
    </row>
    <row r="25" spans="1:16" s="71" customFormat="1" x14ac:dyDescent="0.3">
      <c r="A25" s="157">
        <f t="shared" si="7"/>
        <v>6</v>
      </c>
      <c r="B25" s="45"/>
      <c r="C25" s="45" t="str">
        <f>IF(B25=0,"",LOOKUP($B25,'Course List'!$C$7:$C$1029,'Course List'!D$7:D$1029))</f>
        <v/>
      </c>
      <c r="D25" s="45" t="str">
        <f>IF(B25=0,"",LOOKUP($B25,'Course List'!$C$7:$C$1029,'Course List'!E$7:E$1029))</f>
        <v/>
      </c>
      <c r="E25" s="45" t="str">
        <f>IF(B25=0,"",LOOKUP($B25,'Course List'!$C$7:$C$1029,'Course List'!F$7:F$1029))</f>
        <v/>
      </c>
      <c r="F25" s="45" t="str">
        <f>IF(B25=0,"",LOOKUP($B25,'Course List'!$C$7:$C$1029,'Course List'!G$7:G$1029))</f>
        <v/>
      </c>
      <c r="G25" s="45" t="str">
        <f>IF(B25=0,"",LOOKUP($B25,'Course List'!$C$7:$C$1029,'Course List'!H$7:H$1029))</f>
        <v/>
      </c>
      <c r="H25" s="45"/>
      <c r="I25" s="72"/>
      <c r="J25" s="68" t="str">
        <f>IF(H25=0,"",LOOKUP(H25,'GPA Table'!$B$5:$B$16,'GPA Table'!$E$5:$E$16))</f>
        <v/>
      </c>
      <c r="K25" s="185"/>
      <c r="M25" s="6">
        <f t="shared" si="5"/>
        <v>0</v>
      </c>
      <c r="N25" s="6">
        <f t="shared" si="6"/>
        <v>0</v>
      </c>
      <c r="O25" s="6"/>
      <c r="P25" s="6"/>
    </row>
    <row r="26" spans="1:16" s="71" customFormat="1" x14ac:dyDescent="0.3">
      <c r="A26" s="157">
        <f t="shared" si="7"/>
        <v>7</v>
      </c>
      <c r="B26" s="45"/>
      <c r="C26" s="45" t="str">
        <f>IF(B26=0,"",LOOKUP($B26,'Course List'!$C$7:$C$1029,'Course List'!D$7:D$1029))</f>
        <v/>
      </c>
      <c r="D26" s="45" t="str">
        <f>IF(B26=0,"",LOOKUP($B26,'Course List'!$C$7:$C$1029,'Course List'!E$7:E$1029))</f>
        <v/>
      </c>
      <c r="E26" s="45" t="str">
        <f>IF(B26=0,"",LOOKUP($B26,'Course List'!$C$7:$C$1029,'Course List'!F$7:F$1029))</f>
        <v/>
      </c>
      <c r="F26" s="45" t="str">
        <f>IF(B26=0,"",LOOKUP($B26,'Course List'!$C$7:$C$1029,'Course List'!G$7:G$1029))</f>
        <v/>
      </c>
      <c r="G26" s="45" t="str">
        <f>IF(B26=0,"",LOOKUP($B26,'Course List'!$C$7:$C$1029,'Course List'!H$7:H$1029))</f>
        <v/>
      </c>
      <c r="H26" s="45"/>
      <c r="I26" s="72"/>
      <c r="J26" s="68" t="str">
        <f>IF(H26=0,"",LOOKUP(H26,'GPA Table'!$B$5:$B$16,'GPA Table'!$E$5:$E$16))</f>
        <v/>
      </c>
      <c r="K26" s="185"/>
      <c r="M26" s="6">
        <f t="shared" si="5"/>
        <v>0</v>
      </c>
      <c r="N26" s="6">
        <f t="shared" si="6"/>
        <v>0</v>
      </c>
      <c r="O26" s="6"/>
      <c r="P26" s="6"/>
    </row>
    <row r="27" spans="1:16" s="71" customFormat="1" ht="16.2" thickBot="1" x14ac:dyDescent="0.35">
      <c r="A27" s="160">
        <f t="shared" si="7"/>
        <v>8</v>
      </c>
      <c r="B27" s="46"/>
      <c r="C27" s="46" t="str">
        <f>IF(B27=0,"",LOOKUP($B27,'Course List'!$C$7:$C$1029,'Course List'!D$7:D$1029))</f>
        <v/>
      </c>
      <c r="D27" s="46" t="str">
        <f>IF(B27=0,"",LOOKUP($B27,'Course List'!$C$7:$C$1029,'Course List'!E$7:E$1029))</f>
        <v/>
      </c>
      <c r="E27" s="45" t="str">
        <f>IF(B27=0,"",LOOKUP($B27,'Course List'!$C$7:$C$1029,'Course List'!F$7:F$1029))</f>
        <v/>
      </c>
      <c r="F27" s="46" t="str">
        <f>IF(B27=0,"",LOOKUP($B27,'Course List'!$C$7:$C$1029,'Course List'!G$7:G$1029))</f>
        <v/>
      </c>
      <c r="G27" s="46" t="str">
        <f>IF(B27=0,"",LOOKUP($B27,'Course List'!$C$7:$C$1029,'Course List'!H$7:H$1029))</f>
        <v/>
      </c>
      <c r="H27" s="46"/>
      <c r="I27" s="73"/>
      <c r="J27" s="69" t="str">
        <f>IF(H27=0,"",LOOKUP(H27,'GPA Table'!$B$5:$B$16,'GPA Table'!$E$5:$E$16))</f>
        <v/>
      </c>
      <c r="K27" s="185"/>
      <c r="M27" s="6">
        <f t="shared" si="5"/>
        <v>0</v>
      </c>
      <c r="N27" s="6">
        <f t="shared" si="6"/>
        <v>0</v>
      </c>
      <c r="O27" s="6"/>
      <c r="P27" s="6"/>
    </row>
    <row r="28" spans="1:16" s="71" customFormat="1" ht="16.2" thickBot="1" x14ac:dyDescent="0.35">
      <c r="A28" s="155"/>
      <c r="B28" s="156" t="str">
        <f>B19</f>
        <v>Semester</v>
      </c>
      <c r="C28" s="156">
        <f>C19+1</f>
        <v>3</v>
      </c>
      <c r="D28" s="156" t="str">
        <f>D19</f>
        <v>Total Credit Hours</v>
      </c>
      <c r="E28" s="156">
        <f>SUM(E29:E36)</f>
        <v>16</v>
      </c>
      <c r="F28" s="77" t="str">
        <f>F10</f>
        <v>FALL</v>
      </c>
      <c r="G28" s="77">
        <f>G19</f>
        <v>2019</v>
      </c>
      <c r="H28" s="21"/>
      <c r="I28" s="22"/>
      <c r="J28" s="24">
        <f>IF(N28=0,0,ROUND(M28/N28,2))</f>
        <v>0</v>
      </c>
      <c r="K28" s="186"/>
      <c r="M28" s="15">
        <f>SUM(M29:M36)</f>
        <v>0</v>
      </c>
      <c r="N28" s="16">
        <f t="shared" ref="N28" si="8">SUM(N29:N36)</f>
        <v>0</v>
      </c>
      <c r="O28" s="214"/>
      <c r="P28" s="214"/>
    </row>
    <row r="29" spans="1:16" s="71" customFormat="1" x14ac:dyDescent="0.3">
      <c r="A29" s="157">
        <v>1</v>
      </c>
      <c r="B29" s="75" t="s">
        <v>470</v>
      </c>
      <c r="C29" s="75" t="str">
        <f>IF(B29=0,"",LOOKUP($B29,'Course List'!$C$7:$C$1029,'Course List'!D$7:D$1029))</f>
        <v>  057</v>
      </c>
      <c r="D29" s="75" t="str">
        <f>IF(B29=0,"",LOOKUP($B29,'Course List'!$C$7:$C$1029,'Course List'!E$7:E$1029))</f>
        <v> Analytical Mechanics I (w 2-hr recitation)</v>
      </c>
      <c r="E29" s="75">
        <f>IF(B29=0,"",LOOKUP($B29,'Course List'!$C$7:$C$1029,'Course List'!F$7:F$1029))</f>
        <v>3</v>
      </c>
      <c r="F29" s="75" t="str">
        <f>IF(B29=0,"",LOOKUP($B29,'Course List'!$C$7:$C$1029,'Course List'!G$7:G$1029))</f>
        <v>F &amp; S</v>
      </c>
      <c r="G29" s="75" t="str">
        <f>IF(B29=0,"",LOOKUP($B29,'Course List'!$C$7:$C$1029,'Course List'!H$7:H$1029))</f>
        <v>Prerequisite: Phys 1021 (21)</v>
      </c>
      <c r="H29" s="45"/>
      <c r="I29" s="72"/>
      <c r="J29" s="67" t="str">
        <f>IF(H29=0,"",LOOKUP(H29,'GPA Table'!$B$5:$B$16,'GPA Table'!$E$5:$E$16))</f>
        <v/>
      </c>
      <c r="K29" s="184"/>
      <c r="M29" s="6">
        <f t="shared" ref="M29:M36" si="9">IF(E29=0,0,IF(H29=0,0,J29*E29))</f>
        <v>0</v>
      </c>
      <c r="N29" s="6">
        <f t="shared" ref="N29:N36" si="10">IF(H29=0,0,E29)</f>
        <v>0</v>
      </c>
      <c r="O29" s="6"/>
      <c r="P29" s="6"/>
    </row>
    <row r="30" spans="1:16" s="71" customFormat="1" x14ac:dyDescent="0.3">
      <c r="A30" s="157">
        <f>A29+1</f>
        <v>2</v>
      </c>
      <c r="B30" s="158" t="s">
        <v>390</v>
      </c>
      <c r="C30" s="75" t="str">
        <f>IF(B30=0,"",LOOKUP($B30,'Course List'!$C$7:$C$1029,'Course List'!D$7:D$1029))</f>
        <v>  113</v>
      </c>
      <c r="D30" s="75" t="str">
        <f>IF(B30=0,"",LOOKUP($B30,'Course List'!$C$7:$C$1029,'Course List'!E$7:E$1029))</f>
        <v> Engineering Analysis I</v>
      </c>
      <c r="E30" s="75">
        <f>IF(B30=0,"",LOOKUP($B30,'Course List'!$C$7:$C$1029,'Course List'!F$7:F$1029))</f>
        <v>3</v>
      </c>
      <c r="F30" s="75" t="str">
        <f>IF(B30=0,"",LOOKUP($B30,'Course List'!$C$7:$C$1029,'Course List'!G$7:G$1029))</f>
        <v>F &amp; S</v>
      </c>
      <c r="G30" s="75" t="str">
        <f>IF(B30=0,"",LOOKUP($B30,'Course List'!$C$7:$C$1029,'Course List'!H$7:H$1029))</f>
        <v xml:space="preserve"> Prerequisite or Corequisite: Math 2233</v>
      </c>
      <c r="H30" s="45"/>
      <c r="I30" s="72"/>
      <c r="J30" s="68" t="str">
        <f>IF(H30=0,"",LOOKUP(H30,'GPA Table'!$B$5:$B$16,'GPA Table'!$E$5:$E$16))</f>
        <v/>
      </c>
      <c r="K30" s="185"/>
      <c r="M30" s="6">
        <f t="shared" si="9"/>
        <v>0</v>
      </c>
      <c r="N30" s="6">
        <f t="shared" si="10"/>
        <v>0</v>
      </c>
      <c r="O30" s="6"/>
      <c r="P30" s="6"/>
    </row>
    <row r="31" spans="1:16" s="71" customFormat="1" x14ac:dyDescent="0.3">
      <c r="A31" s="157">
        <f t="shared" ref="A31:A36" si="11">A30+1</f>
        <v>3</v>
      </c>
      <c r="B31" s="75" t="s">
        <v>7</v>
      </c>
      <c r="C31" s="75" t="str">
        <f>IF(B31=0,"",LOOKUP($B31,'Course List'!$C$7:$C$1029,'Course List'!D$7:D$1029))</f>
        <v>---</v>
      </c>
      <c r="D31" s="75" t="str">
        <f>IF(B31=0,"",LOOKUP($B31,'Course List'!$C$7:$C$1029,'Course List'!E$7:E$1029))</f>
        <v>See the H/SS List</v>
      </c>
      <c r="E31" s="75">
        <f>IF(B31=0,"",LOOKUP($B31,'Course List'!$C$7:$C$1029,'Course List'!F$7:F$1029))</f>
        <v>3</v>
      </c>
      <c r="F31" s="75" t="str">
        <f>IF(B31=0,"",LOOKUP($B31,'Course List'!$C$7:$C$1029,'Course List'!G$7:G$1029))</f>
        <v>F &amp; S</v>
      </c>
      <c r="G31" s="75" t="str">
        <f>IF(B31=0,"",LOOKUP($B31,'Course List'!$C$7:$C$1029,'Course List'!H$7:H$1029))</f>
        <v xml:space="preserve"> ---</v>
      </c>
      <c r="H31" s="45"/>
      <c r="I31" s="72"/>
      <c r="J31" s="68" t="str">
        <f>IF(H31=0,"",LOOKUP(H31,'GPA Table'!$B$5:$B$16,'GPA Table'!$E$5:$E$16))</f>
        <v/>
      </c>
      <c r="K31" s="185"/>
      <c r="M31" s="6">
        <f t="shared" si="9"/>
        <v>0</v>
      </c>
      <c r="N31" s="6">
        <f t="shared" si="10"/>
        <v>0</v>
      </c>
      <c r="O31" s="6"/>
      <c r="P31" s="6"/>
    </row>
    <row r="32" spans="1:16" s="71" customFormat="1" ht="17.399999999999999" customHeight="1" x14ac:dyDescent="0.3">
      <c r="A32" s="157">
        <f t="shared" si="11"/>
        <v>4</v>
      </c>
      <c r="B32" s="75" t="s">
        <v>67</v>
      </c>
      <c r="C32" s="75">
        <f>IF(B32=0,"",LOOKUP($B32,'Course List'!$C$7:$C$1029,'Course List'!D$7:D$1029))</f>
        <v>33</v>
      </c>
      <c r="D32" s="75" t="str">
        <f>IF(B32=0,"",LOOKUP($B32,'Course List'!$C$7:$C$1029,'Course List'!E$7:E$1029))</f>
        <v>Multivariable Calculus</v>
      </c>
      <c r="E32" s="75">
        <f>IF(B32=0,"",LOOKUP($B32,'Course List'!$C$7:$C$1029,'Course List'!F$7:F$1029))</f>
        <v>3</v>
      </c>
      <c r="F32" s="75" t="str">
        <f>IF(B32=0,"",LOOKUP($B32,'Course List'!$C$7:$C$1029,'Course List'!G$7:G$1029))</f>
        <v>F &amp; S</v>
      </c>
      <c r="G32" s="75" t="str">
        <f>IF(B32=0,"",LOOKUP($B32,'Course List'!$C$7:$C$1029,'Course List'!H$7:H$1029))</f>
        <v>Prerequisite: Math 1232 (32)</v>
      </c>
      <c r="H32" s="45"/>
      <c r="I32" s="72"/>
      <c r="J32" s="68" t="str">
        <f>IF(H32=0,"",LOOKUP(H32,'GPA Table'!$B$5:$B$16,'GPA Table'!$E$5:$E$16))</f>
        <v/>
      </c>
      <c r="K32" s="185"/>
      <c r="M32" s="6">
        <f t="shared" si="9"/>
        <v>0</v>
      </c>
      <c r="N32" s="6">
        <f t="shared" si="10"/>
        <v>0</v>
      </c>
      <c r="O32" s="6"/>
      <c r="P32" s="6"/>
    </row>
    <row r="33" spans="1:16" s="71" customFormat="1" x14ac:dyDescent="0.3">
      <c r="A33" s="157">
        <f t="shared" si="11"/>
        <v>5</v>
      </c>
      <c r="B33" s="75" t="s">
        <v>391</v>
      </c>
      <c r="C33" s="75">
        <f>IF(B33=0,"",LOOKUP($B33,'Course List'!$C$7:$C$1029,'Course List'!D$7:D$1029))</f>
        <v>22</v>
      </c>
      <c r="D33" s="75" t="str">
        <f>IF(B33=0,"",LOOKUP($B33,'Course List'!$C$7:$C$1029,'Course List'!E$7:E$1029))</f>
        <v>University Physics II</v>
      </c>
      <c r="E33" s="75">
        <f>IF(B33=0,"",LOOKUP($B33,'Course List'!$C$7:$C$1029,'Course List'!F$7:F$1029))</f>
        <v>4</v>
      </c>
      <c r="F33" s="75" t="str">
        <f>IF(B33=0,"",LOOKUP($B33,'Course List'!$C$7:$C$1029,'Course List'!G$7:G$1029))</f>
        <v>F &amp; S</v>
      </c>
      <c r="G33" s="75" t="str">
        <f>IF(B33=0,"",LOOKUP($B33,'Course List'!$C$7:$C$1029,'Course List'!H$7:H$1029))</f>
        <v>Prerequisite: PHYS 1021 (21) or PHYS 1025; and MATH 1232</v>
      </c>
      <c r="H33" s="45"/>
      <c r="I33" s="72"/>
      <c r="J33" s="68" t="str">
        <f>IF(H33=0,"",LOOKUP(H33,'GPA Table'!$B$5:$B$16,'GPA Table'!$E$5:$E$16))</f>
        <v/>
      </c>
      <c r="K33" s="185"/>
      <c r="M33" s="6">
        <f t="shared" si="9"/>
        <v>0</v>
      </c>
      <c r="N33" s="6">
        <f t="shared" si="10"/>
        <v>0</v>
      </c>
      <c r="O33" s="6"/>
      <c r="P33" s="6"/>
    </row>
    <row r="34" spans="1:16" s="71" customFormat="1" x14ac:dyDescent="0.3">
      <c r="A34" s="157">
        <f t="shared" si="11"/>
        <v>6</v>
      </c>
      <c r="B34" s="45"/>
      <c r="C34" s="45" t="str">
        <f>IF(B34=0,"",LOOKUP($B34,'Course List'!$C$7:$C$1029,'Course List'!D$7:D$1029))</f>
        <v/>
      </c>
      <c r="D34" s="45" t="str">
        <f>IF(B34=0,"",LOOKUP($B34,'Course List'!$C$7:$C$1029,'Course List'!E$7:E$1029))</f>
        <v/>
      </c>
      <c r="E34" s="45" t="str">
        <f>IF(B34=0,"",LOOKUP($B34,'Course List'!$C$7:$C$1029,'Course List'!F$7:F$1029))</f>
        <v/>
      </c>
      <c r="F34" s="45" t="str">
        <f>IF(B34=0,"",LOOKUP($B34,'Course List'!$C$7:$C$1029,'Course List'!G$7:G$1029))</f>
        <v/>
      </c>
      <c r="G34" s="45" t="str">
        <f>IF(B34=0,"",LOOKUP($B34,'Course List'!$C$7:$C$1029,'Course List'!H$7:H$1029))</f>
        <v/>
      </c>
      <c r="H34" s="45"/>
      <c r="I34" s="72"/>
      <c r="J34" s="68" t="str">
        <f>IF(H34=0,"",LOOKUP(H34,'GPA Table'!$B$5:$B$16,'GPA Table'!$E$5:$E$16))</f>
        <v/>
      </c>
      <c r="K34" s="185"/>
      <c r="M34" s="6">
        <f t="shared" si="9"/>
        <v>0</v>
      </c>
      <c r="N34" s="6">
        <f t="shared" si="10"/>
        <v>0</v>
      </c>
      <c r="O34" s="6"/>
      <c r="P34" s="6"/>
    </row>
    <row r="35" spans="1:16" s="71" customFormat="1" x14ac:dyDescent="0.3">
      <c r="A35" s="157">
        <f t="shared" si="11"/>
        <v>7</v>
      </c>
      <c r="B35" s="45"/>
      <c r="C35" s="45" t="str">
        <f>IF(B35=0,"",LOOKUP($B35,'Course List'!$C$7:$C$1029,'Course List'!D$7:D$1029))</f>
        <v/>
      </c>
      <c r="D35" s="45" t="str">
        <f>IF(B35=0,"",LOOKUP($B35,'Course List'!$C$7:$C$1029,'Course List'!E$7:E$1029))</f>
        <v/>
      </c>
      <c r="E35" s="45" t="str">
        <f>IF(B35=0,"",LOOKUP($B35,'Course List'!$C$7:$C$1029,'Course List'!F$7:F$1029))</f>
        <v/>
      </c>
      <c r="F35" s="45" t="str">
        <f>IF(B35=0,"",LOOKUP($B35,'Course List'!$C$7:$C$1029,'Course List'!G$7:G$1029))</f>
        <v/>
      </c>
      <c r="G35" s="45" t="str">
        <f>IF(B35=0,"",LOOKUP($B35,'Course List'!$C$7:$C$1029,'Course List'!H$7:H$1029))</f>
        <v/>
      </c>
      <c r="H35" s="45"/>
      <c r="I35" s="72"/>
      <c r="J35" s="68" t="str">
        <f>IF(H35=0,"",LOOKUP(H35,'GPA Table'!$B$5:$B$16,'GPA Table'!$E$5:$E$16))</f>
        <v/>
      </c>
      <c r="K35" s="185"/>
      <c r="M35" s="6">
        <f t="shared" si="9"/>
        <v>0</v>
      </c>
      <c r="N35" s="6">
        <f t="shared" si="10"/>
        <v>0</v>
      </c>
      <c r="O35" s="6"/>
      <c r="P35" s="6"/>
    </row>
    <row r="36" spans="1:16" s="71" customFormat="1" ht="16.2" thickBot="1" x14ac:dyDescent="0.35">
      <c r="A36" s="160">
        <f t="shared" si="11"/>
        <v>8</v>
      </c>
      <c r="B36" s="46"/>
      <c r="C36" s="46" t="str">
        <f>IF(B36=0,"",LOOKUP($B36,'Course List'!$C$7:$C$1029,'Course List'!D$7:D$1029))</f>
        <v/>
      </c>
      <c r="D36" s="46" t="str">
        <f>IF(B36=0,"",LOOKUP($B36,'Course List'!$C$7:$C$1029,'Course List'!E$7:E$1029))</f>
        <v/>
      </c>
      <c r="E36" s="45" t="str">
        <f>IF(B36=0,"",LOOKUP($B36,'Course List'!$C$7:$C$1029,'Course List'!F$7:F$1029))</f>
        <v/>
      </c>
      <c r="F36" s="46" t="str">
        <f>IF(B36=0,"",LOOKUP($B36,'Course List'!$C$7:$C$1029,'Course List'!G$7:G$1029))</f>
        <v/>
      </c>
      <c r="G36" s="46" t="str">
        <f>IF(B36=0,"",LOOKUP($B36,'Course List'!$C$7:$C$1029,'Course List'!H$7:H$1029))</f>
        <v/>
      </c>
      <c r="H36" s="46"/>
      <c r="I36" s="73"/>
      <c r="J36" s="69" t="str">
        <f>IF(H36=0,"",LOOKUP(H36,'GPA Table'!$B$5:$B$16,'GPA Table'!$E$5:$E$16))</f>
        <v/>
      </c>
      <c r="K36" s="185"/>
      <c r="M36" s="6">
        <f t="shared" si="9"/>
        <v>0</v>
      </c>
      <c r="N36" s="6">
        <f t="shared" si="10"/>
        <v>0</v>
      </c>
      <c r="O36" s="6"/>
      <c r="P36" s="6"/>
    </row>
    <row r="37" spans="1:16" s="71" customFormat="1" ht="16.2" thickBot="1" x14ac:dyDescent="0.35">
      <c r="A37" s="155"/>
      <c r="B37" s="156" t="str">
        <f>B28</f>
        <v>Semester</v>
      </c>
      <c r="C37" s="156">
        <f>C28+1</f>
        <v>4</v>
      </c>
      <c r="D37" s="156" t="str">
        <f>D28</f>
        <v>Total Credit Hours</v>
      </c>
      <c r="E37" s="156">
        <f>SUM(E38:E45)</f>
        <v>18</v>
      </c>
      <c r="F37" s="77" t="str">
        <f>F19</f>
        <v>SPRING</v>
      </c>
      <c r="G37" s="77">
        <f>G28+1</f>
        <v>2020</v>
      </c>
      <c r="H37" s="21"/>
      <c r="I37" s="22"/>
      <c r="J37" s="24">
        <f>IF(N37=0,0,ROUND(M37/N37,2))</f>
        <v>0</v>
      </c>
      <c r="K37" s="186"/>
      <c r="M37" s="15">
        <f>SUM(M38:M45)</f>
        <v>0</v>
      </c>
      <c r="N37" s="16">
        <f t="shared" ref="N37" si="12">SUM(N38:N45)</f>
        <v>0</v>
      </c>
      <c r="O37" s="214"/>
      <c r="P37" s="214"/>
    </row>
    <row r="38" spans="1:16" s="71" customFormat="1" x14ac:dyDescent="0.3">
      <c r="A38" s="157">
        <v>1</v>
      </c>
      <c r="B38" s="75" t="s">
        <v>392</v>
      </c>
      <c r="C38" s="75" t="str">
        <f>IF(B38=0,"",LOOKUP($B38,'Course List'!$C$7:$C$1029,'Course List'!D$7:D$1029))</f>
        <v>  058</v>
      </c>
      <c r="D38" s="75" t="str">
        <f>IF(B38=0,"",LOOKUP($B38,'Course List'!$C$7:$C$1029,'Course List'!E$7:E$1029))</f>
        <v> Analytical Mechanics II (w 2-hr recitation)</v>
      </c>
      <c r="E38" s="75">
        <f>IF(B38=0,"",LOOKUP($B38,'Course List'!$C$7:$C$1029,'Course List'!F$7:F$1029))</f>
        <v>3</v>
      </c>
      <c r="F38" s="75" t="str">
        <f>IF(B38=0,"",LOOKUP($B38,'Course List'!$C$7:$C$1029,'Course List'!G$7:G$1029))</f>
        <v>F &amp; S</v>
      </c>
      <c r="G38" s="75" t="str">
        <f>IF(B38=0,"",LOOKUP($B38,'Course List'!$C$7:$C$1029,'Course List'!H$7:H$1029))</f>
        <v>Prerequisite: ApSc 2057 (57)</v>
      </c>
      <c r="H38" s="45"/>
      <c r="I38" s="72"/>
      <c r="J38" s="67" t="str">
        <f>IF(H38=0,"",LOOKUP(H38,'GPA Table'!$B$5:$B$16,'GPA Table'!$E$5:$E$16))</f>
        <v/>
      </c>
      <c r="K38" s="184"/>
      <c r="M38" s="6">
        <f t="shared" ref="M38:M45" si="13">IF(E38=0,0,IF(H38=0,0,J38*E38))</f>
        <v>0</v>
      </c>
      <c r="N38" s="6">
        <f t="shared" ref="N38:N45" si="14">IF(H38=0,0,E38)</f>
        <v>0</v>
      </c>
      <c r="O38" s="6"/>
      <c r="P38" s="6"/>
    </row>
    <row r="39" spans="1:16" s="71" customFormat="1" ht="18.600000000000001" customHeight="1" x14ac:dyDescent="0.3">
      <c r="A39" s="157">
        <f>A38+1</f>
        <v>2</v>
      </c>
      <c r="B39" s="158" t="s">
        <v>267</v>
      </c>
      <c r="C39" s="75" t="str">
        <f>IF(B39=0,"",LOOKUP($B39,'Course List'!$C$7:$C$1029,'Course List'!D$7:D$1029))</f>
        <v>  117</v>
      </c>
      <c r="D39" s="75" t="str">
        <f>IF(B39=0,"",LOOKUP($B39,'Course List'!$C$7:$C$1029,'Course List'!E$7:E$1029))</f>
        <v> Engineering Computations (w 2-hr recitation)</v>
      </c>
      <c r="E39" s="75">
        <f>IF(B39=0,"",LOOKUP($B39,'Course List'!$C$7:$C$1029,'Course List'!F$7:F$1029))</f>
        <v>3</v>
      </c>
      <c r="F39" s="75" t="str">
        <f>IF(B39=0,"",LOOKUP($B39,'Course List'!$C$7:$C$1029,'Course List'!G$7:G$1029))</f>
        <v>S</v>
      </c>
      <c r="G39" s="75" t="str">
        <f>IF(B39=0,"",LOOKUP($B39,'Course List'!$C$7:$C$1029,'Course List'!H$7:H$1029))</f>
        <v>Prerequisite: ApSc 2113, CSCI 1121</v>
      </c>
      <c r="H39" s="45"/>
      <c r="I39" s="72"/>
      <c r="J39" s="68" t="str">
        <f>IF(H39=0,"",LOOKUP(H39,'GPA Table'!$B$5:$B$16,'GPA Table'!$E$5:$E$16))</f>
        <v/>
      </c>
      <c r="K39" s="185"/>
      <c r="M39" s="6">
        <f t="shared" si="13"/>
        <v>0</v>
      </c>
      <c r="N39" s="6">
        <f t="shared" si="14"/>
        <v>0</v>
      </c>
      <c r="O39" s="6"/>
      <c r="P39" s="6"/>
    </row>
    <row r="40" spans="1:16" s="71" customFormat="1" x14ac:dyDescent="0.3">
      <c r="A40" s="157">
        <f t="shared" ref="A40:A42" si="15">A39+1</f>
        <v>3</v>
      </c>
      <c r="B40" s="75" t="s">
        <v>268</v>
      </c>
      <c r="C40" s="75" t="str">
        <f>IF(B40=0,"",LOOKUP($B40,'Course List'!$C$7:$C$1029,'Course List'!D$7:D$1029))</f>
        <v>  120</v>
      </c>
      <c r="D40" s="75" t="str">
        <f>IF(B40=0,"",LOOKUP($B40,'Course List'!$C$7:$C$1029,'Course List'!E$7:E$1029))</f>
        <v> Intro to Mechanics of Solids</v>
      </c>
      <c r="E40" s="75">
        <f>IF(B40=0,"",LOOKUP($B40,'Course List'!$C$7:$C$1029,'Course List'!F$7:F$1029))</f>
        <v>3</v>
      </c>
      <c r="F40" s="75" t="str">
        <f>IF(B40=0,"",LOOKUP($B40,'Course List'!$C$7:$C$1029,'Course List'!G$7:G$1029))</f>
        <v>F &amp; S</v>
      </c>
      <c r="G40" s="75" t="str">
        <f>IF(B40=0,"",LOOKUP($B40,'Course List'!$C$7:$C$1029,'Course List'!H$7:H$1029))</f>
        <v>Prerequisite: ApSc 2057 (57), ApSc 2113 (113)</v>
      </c>
      <c r="H40" s="45"/>
      <c r="I40" s="72"/>
      <c r="J40" s="68" t="str">
        <f>IF(H40=0,"",LOOKUP(H40,'GPA Table'!$B$5:$B$16,'GPA Table'!$E$5:$E$16))</f>
        <v/>
      </c>
      <c r="K40" s="185"/>
      <c r="M40" s="6">
        <f t="shared" si="13"/>
        <v>0</v>
      </c>
      <c r="N40" s="6">
        <f t="shared" si="14"/>
        <v>0</v>
      </c>
      <c r="O40" s="6"/>
      <c r="P40" s="6"/>
    </row>
    <row r="41" spans="1:16" s="71" customFormat="1" ht="17.399999999999999" customHeight="1" x14ac:dyDescent="0.3">
      <c r="A41" s="157">
        <f t="shared" si="15"/>
        <v>4</v>
      </c>
      <c r="B41" s="75" t="s">
        <v>276</v>
      </c>
      <c r="C41" s="75" t="str">
        <f>IF(B41=0,"",LOOKUP($B41,'Course List'!$C$7:$C$1029,'Course List'!D$7:D$1029))</f>
        <v>  170</v>
      </c>
      <c r="D41" s="75" t="str">
        <f>IF(B41=0,"",LOOKUP($B41,'Course List'!$C$7:$C$1029,'Course List'!E$7:E$1029))</f>
        <v> Intro to Transportation Engine</v>
      </c>
      <c r="E41" s="75">
        <f>IF(B41=0,"",LOOKUP($B41,'Course List'!$C$7:$C$1029,'Course List'!F$7:F$1029))</f>
        <v>3</v>
      </c>
      <c r="F41" s="75" t="str">
        <f>IF(B41=0,"",LOOKUP($B41,'Course List'!$C$7:$C$1029,'Course List'!G$7:G$1029))</f>
        <v>S</v>
      </c>
      <c r="G41" s="75" t="str">
        <f>IF(B41=0,"",LOOKUP($B41,'Course List'!$C$7:$C$1029,'Course List'!H$7:H$1029))</f>
        <v>Prerequisite: Math 2233 (33)</v>
      </c>
      <c r="H41" s="45"/>
      <c r="I41" s="72"/>
      <c r="J41" s="68" t="str">
        <f>IF(H41=0,"",LOOKUP(H41,'GPA Table'!$B$5:$B$16,'GPA Table'!$E$5:$E$16))</f>
        <v/>
      </c>
      <c r="K41" s="185"/>
      <c r="M41" s="6">
        <f t="shared" si="13"/>
        <v>0</v>
      </c>
      <c r="N41" s="6">
        <f t="shared" si="14"/>
        <v>0</v>
      </c>
      <c r="O41" s="6"/>
      <c r="P41" s="6"/>
    </row>
    <row r="42" spans="1:16" s="71" customFormat="1" x14ac:dyDescent="0.3">
      <c r="A42" s="157">
        <f t="shared" si="15"/>
        <v>5</v>
      </c>
      <c r="B42" s="75" t="s">
        <v>393</v>
      </c>
      <c r="C42" s="75">
        <f>IF(B42=0,"",LOOKUP($B42,'Course List'!$C$7:$C$1029,'Course List'!D$7:D$1029))</f>
        <v>1</v>
      </c>
      <c r="D42" s="75" t="str">
        <f>IF(B42=0,"",LOOKUP($B42,'Course List'!$C$7:$C$1029,'Course List'!E$7:E$1029))</f>
        <v>Physical Geology</v>
      </c>
      <c r="E42" s="75">
        <f>IF(B42=0,"",LOOKUP($B42,'Course List'!$C$7:$C$1029,'Course List'!F$7:F$1029))</f>
        <v>3</v>
      </c>
      <c r="F42" s="75" t="str">
        <f>IF(B42=0,"",LOOKUP($B42,'Course List'!$C$7:$C$1029,'Course List'!G$7:G$1029))</f>
        <v>F &amp; S</v>
      </c>
      <c r="G42" s="75" t="str">
        <f>IF(B42=0,"",LOOKUP($B42,'Course List'!$C$7:$C$1029,'Course List'!H$7:H$1029))</f>
        <v xml:space="preserve"> ---</v>
      </c>
      <c r="H42" s="45"/>
      <c r="I42" s="72"/>
      <c r="J42" s="68" t="str">
        <f>IF(H42=0,"",LOOKUP(H42,'GPA Table'!$B$5:$B$16,'GPA Table'!$E$5:$E$16))</f>
        <v/>
      </c>
      <c r="K42" s="185"/>
      <c r="M42" s="6">
        <f t="shared" si="13"/>
        <v>0</v>
      </c>
      <c r="N42" s="6">
        <f t="shared" si="14"/>
        <v>0</v>
      </c>
      <c r="O42" s="6"/>
      <c r="P42" s="6"/>
    </row>
    <row r="43" spans="1:16" s="71" customFormat="1" x14ac:dyDescent="0.3">
      <c r="A43" s="157">
        <f>A42+1</f>
        <v>6</v>
      </c>
      <c r="B43" s="75" t="s">
        <v>8</v>
      </c>
      <c r="C43" s="75" t="str">
        <f>IF(B43=0,"",LOOKUP($B43,'Course List'!$C$7:$C$1029,'Course List'!D$7:D$1029))</f>
        <v>---</v>
      </c>
      <c r="D43" s="75" t="str">
        <f>IF(B43=0,"",LOOKUP($B43,'Course List'!$C$7:$C$1029,'Course List'!E$7:E$1029))</f>
        <v>See the H/SS List</v>
      </c>
      <c r="E43" s="75">
        <f>IF(B43=0,"",LOOKUP($B43,'Course List'!$C$7:$C$1029,'Course List'!F$7:F$1029))</f>
        <v>3</v>
      </c>
      <c r="F43" s="75" t="str">
        <f>IF(B43=0,"",LOOKUP($B43,'Course List'!$C$7:$C$1029,'Course List'!G$7:G$1029))</f>
        <v>F &amp; S</v>
      </c>
      <c r="G43" s="75" t="str">
        <f>IF(B43=0,"",LOOKUP($B43,'Course List'!$C$7:$C$1029,'Course List'!H$7:H$1029))</f>
        <v xml:space="preserve"> ---</v>
      </c>
      <c r="H43" s="45"/>
      <c r="I43" s="72"/>
      <c r="J43" s="68" t="str">
        <f>IF(H43=0,"",LOOKUP(H43,'GPA Table'!$B$5:$B$16,'GPA Table'!$E$5:$E$16))</f>
        <v/>
      </c>
      <c r="K43" s="185"/>
      <c r="M43" s="6">
        <f t="shared" si="13"/>
        <v>0</v>
      </c>
      <c r="N43" s="6">
        <f t="shared" si="14"/>
        <v>0</v>
      </c>
      <c r="O43" s="6"/>
      <c r="P43" s="6"/>
    </row>
    <row r="44" spans="1:16" s="71" customFormat="1" x14ac:dyDescent="0.3">
      <c r="A44" s="157">
        <f>A43+1</f>
        <v>7</v>
      </c>
      <c r="B44" s="45"/>
      <c r="C44" s="45" t="str">
        <f>IF(B44=0,"",LOOKUP($B44,'Course List'!$C$7:$C$1029,'Course List'!D$7:D$1029))</f>
        <v/>
      </c>
      <c r="D44" s="45" t="str">
        <f>IF(B44=0,"",LOOKUP($B44,'Course List'!$C$7:$C$1029,'Course List'!E$7:E$1029))</f>
        <v/>
      </c>
      <c r="E44" s="45" t="str">
        <f>IF(B44=0,"",LOOKUP($B44,'Course List'!$C$7:$C$1029,'Course List'!F$7:F$1029))</f>
        <v/>
      </c>
      <c r="F44" s="45" t="str">
        <f>IF(B44=0,"",LOOKUP($B44,'Course List'!$C$7:$C$1029,'Course List'!G$7:G$1029))</f>
        <v/>
      </c>
      <c r="G44" s="45" t="str">
        <f>IF(B44=0,"",LOOKUP($B44,'Course List'!$C$7:$C$1029,'Course List'!H$7:H$1029))</f>
        <v/>
      </c>
      <c r="H44" s="45"/>
      <c r="I44" s="72"/>
      <c r="J44" s="68" t="str">
        <f>IF(H44=0,"",LOOKUP(H44,'GPA Table'!$B$5:$B$16,'GPA Table'!$E$5:$E$16))</f>
        <v/>
      </c>
      <c r="K44" s="185"/>
      <c r="M44" s="6">
        <f t="shared" si="13"/>
        <v>0</v>
      </c>
      <c r="N44" s="6">
        <f t="shared" si="14"/>
        <v>0</v>
      </c>
      <c r="O44" s="6"/>
      <c r="P44" s="6"/>
    </row>
    <row r="45" spans="1:16" s="71" customFormat="1" ht="16.2" thickBot="1" x14ac:dyDescent="0.35">
      <c r="A45" s="160">
        <f t="shared" ref="A45" si="16">A44+1</f>
        <v>8</v>
      </c>
      <c r="B45" s="46"/>
      <c r="C45" s="46" t="str">
        <f>IF(B45=0,"",LOOKUP($B45,'Course List'!$C$7:$C$1029,'Course List'!D$7:D$1029))</f>
        <v/>
      </c>
      <c r="D45" s="46" t="str">
        <f>IF(B45=0,"",LOOKUP($B45,'Course List'!$C$7:$C$1029,'Course List'!E$7:E$1029))</f>
        <v/>
      </c>
      <c r="E45" s="45" t="str">
        <f>IF(B45=0,"",LOOKUP($B45,'Course List'!$C$7:$C$1029,'Course List'!F$7:F$1029))</f>
        <v/>
      </c>
      <c r="F45" s="46" t="str">
        <f>IF(B45=0,"",LOOKUP($B45,'Course List'!$C$7:$C$1029,'Course List'!G$7:G$1029))</f>
        <v/>
      </c>
      <c r="G45" s="46" t="str">
        <f>IF(B45=0,"",LOOKUP($B45,'Course List'!$C$7:$C$1029,'Course List'!H$7:H$1029))</f>
        <v/>
      </c>
      <c r="H45" s="46"/>
      <c r="I45" s="73"/>
      <c r="J45" s="69" t="str">
        <f>IF(H45=0,"",LOOKUP(H45,'GPA Table'!$B$5:$B$16,'GPA Table'!$E$5:$E$16))</f>
        <v/>
      </c>
      <c r="K45" s="185"/>
      <c r="M45" s="6">
        <f t="shared" si="13"/>
        <v>0</v>
      </c>
      <c r="N45" s="6">
        <f t="shared" si="14"/>
        <v>0</v>
      </c>
      <c r="O45" s="6"/>
      <c r="P45" s="6"/>
    </row>
    <row r="46" spans="1:16" s="71" customFormat="1" ht="16.2" thickBot="1" x14ac:dyDescent="0.35">
      <c r="A46" s="155"/>
      <c r="B46" s="156" t="str">
        <f>B37</f>
        <v>Semester</v>
      </c>
      <c r="C46" s="156">
        <f>C37+1</f>
        <v>5</v>
      </c>
      <c r="D46" s="156" t="str">
        <f>D37</f>
        <v>Total Credit Hours</v>
      </c>
      <c r="E46" s="156">
        <f>SUM(E47:E54)</f>
        <v>18</v>
      </c>
      <c r="F46" s="77" t="str">
        <f>F28</f>
        <v>FALL</v>
      </c>
      <c r="G46" s="77">
        <f>G37</f>
        <v>2020</v>
      </c>
      <c r="H46" s="21"/>
      <c r="I46" s="22"/>
      <c r="J46" s="24">
        <f>IF(N46=0,0,ROUND(M46/N46,2))</f>
        <v>0</v>
      </c>
      <c r="K46" s="186"/>
      <c r="M46" s="15">
        <f t="shared" ref="M46:N46" si="17">SUM(M47:M54)</f>
        <v>0</v>
      </c>
      <c r="N46" s="16">
        <f t="shared" si="17"/>
        <v>0</v>
      </c>
      <c r="O46" s="214"/>
      <c r="P46" s="214"/>
    </row>
    <row r="47" spans="1:16" s="71" customFormat="1" x14ac:dyDescent="0.3">
      <c r="A47" s="157">
        <v>1</v>
      </c>
      <c r="B47" s="75" t="s">
        <v>394</v>
      </c>
      <c r="C47" s="75">
        <f>IF(B47=0,"",LOOKUP($B47,'Course List'!$C$7:$C$1029,'Course List'!D$7:D$1029))</f>
        <v>115</v>
      </c>
      <c r="D47" s="75" t="str">
        <f>IF(B47=0,"",LOOKUP($B47,'Course List'!$C$7:$C$1029,'Course List'!E$7:E$1029))</f>
        <v>Engineering Analysis III</v>
      </c>
      <c r="E47" s="75">
        <f>IF(B47=0,"",LOOKUP($B47,'Course List'!$C$7:$C$1029,'Course List'!F$7:F$1029))</f>
        <v>3</v>
      </c>
      <c r="F47" s="75" t="str">
        <f>IF(B47=0,"",LOOKUP($B47,'Course List'!$C$7:$C$1029,'Course List'!G$7:G$1029))</f>
        <v>F &amp; S</v>
      </c>
      <c r="G47" s="75" t="str">
        <f>IF(B47=0,"",LOOKUP($B47,'Course List'!$C$7:$C$1029,'Course List'!H$7:H$1029))</f>
        <v>Prerequisite: Math 1232 (32), UW 1020 (20)</v>
      </c>
      <c r="H47" s="45"/>
      <c r="I47" s="72"/>
      <c r="J47" s="67" t="str">
        <f>IF(H47=0,"",LOOKUP(H47,'GPA Table'!$B$5:$B$16,'GPA Table'!$E$5:$E$16))</f>
        <v/>
      </c>
      <c r="K47" s="184"/>
      <c r="M47" s="6">
        <f t="shared" ref="M47:M54" si="18">IF(E47=0,0,IF(H47=0,0,J47*E47))</f>
        <v>0</v>
      </c>
      <c r="N47" s="6">
        <f t="shared" ref="N47:N54" si="19">IF(H47=0,0,E47)</f>
        <v>0</v>
      </c>
      <c r="O47" s="6"/>
      <c r="P47" s="6"/>
    </row>
    <row r="48" spans="1:16" s="71" customFormat="1" x14ac:dyDescent="0.3">
      <c r="A48" s="157">
        <f>A47+1</f>
        <v>2</v>
      </c>
      <c r="B48" s="158" t="s">
        <v>277</v>
      </c>
      <c r="C48" s="75" t="str">
        <f>IF(B48=0,"",LOOKUP($B48,'Course List'!$C$7:$C$1029,'Course List'!D$7:D$1029))</f>
        <v>  166</v>
      </c>
      <c r="D48" s="75" t="str">
        <f>IF(B48=0,"",LOOKUP($B48,'Course List'!$C$7:$C$1029,'Course List'!E$7:E$1029))</f>
        <v> Materials Engineering</v>
      </c>
      <c r="E48" s="75">
        <f>IF(B48=0,"",LOOKUP($B48,'Course List'!$C$7:$C$1029,'Course List'!F$7:F$1029))</f>
        <v>2</v>
      </c>
      <c r="F48" s="75" t="str">
        <f>IF(B48=0,"",LOOKUP($B48,'Course List'!$C$7:$C$1029,'Course List'!G$7:G$1029))</f>
        <v>F</v>
      </c>
      <c r="G48" s="75" t="str">
        <f>IF(B48=0,"",LOOKUP($B48,'Course List'!$C$7:$C$1029,'Course List'!H$7:H$1029))</f>
        <v xml:space="preserve">Prerequisite: CE 2220 (120) </v>
      </c>
      <c r="H48" s="45"/>
      <c r="I48" s="72"/>
      <c r="J48" s="68" t="str">
        <f>IF(H48=0,"",LOOKUP(H48,'GPA Table'!$B$5:$B$16,'GPA Table'!$E$5:$E$16))</f>
        <v/>
      </c>
      <c r="K48" s="185"/>
      <c r="M48" s="6">
        <f t="shared" si="18"/>
        <v>0</v>
      </c>
      <c r="N48" s="6">
        <f t="shared" si="19"/>
        <v>0</v>
      </c>
      <c r="O48" s="6"/>
      <c r="P48" s="6"/>
    </row>
    <row r="49" spans="1:16" s="71" customFormat="1" x14ac:dyDescent="0.3">
      <c r="A49" s="157">
        <f t="shared" ref="A49:A51" si="20">A48+1</f>
        <v>3</v>
      </c>
      <c r="B49" s="75" t="s">
        <v>278</v>
      </c>
      <c r="C49" s="75" t="str">
        <f>IF(B49=0,"",LOOKUP($B49,'Course List'!$C$7:$C$1029,'Course List'!D$7:D$1029))</f>
        <v>  167W</v>
      </c>
      <c r="D49" s="75" t="str">
        <f>IF(B49=0,"",LOOKUP($B49,'Course List'!$C$7:$C$1029,'Course List'!E$7:E$1029))</f>
        <v> Mechanics of Materials Lab (WID)</v>
      </c>
      <c r="E49" s="75">
        <f>IF(B49=0,"",LOOKUP($B49,'Course List'!$C$7:$C$1029,'Course List'!F$7:F$1029))</f>
        <v>1</v>
      </c>
      <c r="F49" s="75" t="str">
        <f>IF(B49=0,"",LOOKUP($B49,'Course List'!$C$7:$C$1029,'Course List'!G$7:G$1029))</f>
        <v>F</v>
      </c>
      <c r="G49" s="75" t="str">
        <f>IF(B49=0,"",LOOKUP($B49,'Course List'!$C$7:$C$1029,'Course List'!H$7:H$1029))</f>
        <v>Prerequisite or corequisite: CE3110 (166)</v>
      </c>
      <c r="H49" s="45"/>
      <c r="I49" s="72"/>
      <c r="J49" s="68" t="str">
        <f>IF(H49=0,"",LOOKUP(H49,'GPA Table'!$B$5:$B$16,'GPA Table'!$E$5:$E$16))</f>
        <v/>
      </c>
      <c r="K49" s="185"/>
      <c r="M49" s="6">
        <f t="shared" si="18"/>
        <v>0</v>
      </c>
      <c r="N49" s="6">
        <f t="shared" si="19"/>
        <v>0</v>
      </c>
      <c r="O49" s="6"/>
      <c r="P49" s="6"/>
    </row>
    <row r="50" spans="1:16" s="71" customFormat="1" ht="17.399999999999999" customHeight="1" x14ac:dyDescent="0.3">
      <c r="A50" s="157">
        <f t="shared" si="20"/>
        <v>4</v>
      </c>
      <c r="B50" s="75" t="s">
        <v>279</v>
      </c>
      <c r="C50" s="75" t="str">
        <f>IF(B50=0,"",LOOKUP($B50,'Course List'!$C$7:$C$1029,'Course List'!D$7:D$1029))</f>
        <v>  121</v>
      </c>
      <c r="D50" s="75" t="str">
        <f>IF(B50=0,"",LOOKUP($B50,'Course List'!$C$7:$C$1029,'Course List'!E$7:E$1029))</f>
        <v> Structural Theory I (w 2-hr recitation)</v>
      </c>
      <c r="E50" s="75">
        <f>IF(B50=0,"",LOOKUP($B50,'Course List'!$C$7:$C$1029,'Course List'!F$7:F$1029))</f>
        <v>3</v>
      </c>
      <c r="F50" s="75" t="str">
        <f>IF(B50=0,"",LOOKUP($B50,'Course List'!$C$7:$C$1029,'Course List'!G$7:G$1029))</f>
        <v>F</v>
      </c>
      <c r="G50" s="75" t="str">
        <f>IF(B50=0,"",LOOKUP($B50,'Course List'!$C$7:$C$1029,'Course List'!H$7:H$1029))</f>
        <v>Prerequisite: CE 2210 (117), CE 2220 (120)</v>
      </c>
      <c r="H50" s="45"/>
      <c r="I50" s="72"/>
      <c r="J50" s="68" t="str">
        <f>IF(H50=0,"",LOOKUP(H50,'GPA Table'!$B$5:$B$16,'GPA Table'!$E$5:$E$16))</f>
        <v/>
      </c>
      <c r="K50" s="185"/>
      <c r="M50" s="6">
        <f t="shared" si="18"/>
        <v>0</v>
      </c>
      <c r="N50" s="6">
        <f t="shared" si="19"/>
        <v>0</v>
      </c>
      <c r="O50" s="6"/>
      <c r="P50" s="6"/>
    </row>
    <row r="51" spans="1:16" s="71" customFormat="1" ht="31.2" x14ac:dyDescent="0.3">
      <c r="A51" s="157">
        <f t="shared" si="20"/>
        <v>5</v>
      </c>
      <c r="B51" s="75" t="s">
        <v>286</v>
      </c>
      <c r="C51" s="75" t="str">
        <f>IF(B51=0,"",LOOKUP($B51,'Course List'!$C$7:$C$1029,'Course List'!D$7:D$1029))</f>
        <v>  171</v>
      </c>
      <c r="D51" s="75" t="str">
        <f>IF(B51=0,"",LOOKUP($B51,'Course List'!$C$7:$C$1029,'Course List'!E$7:E$1029))</f>
        <v> Highway Engineering &amp; Design</v>
      </c>
      <c r="E51" s="75">
        <f>IF(B51=0,"",LOOKUP($B51,'Course List'!$C$7:$C$1029,'Course List'!F$7:F$1029))</f>
        <v>3</v>
      </c>
      <c r="F51" s="75" t="str">
        <f>IF(B51=0,"",LOOKUP($B51,'Course List'!$C$7:$C$1029,'Course List'!G$7:G$1029))</f>
        <v>F</v>
      </c>
      <c r="G51" s="75" t="str">
        <f>IF(B51=0,"",LOOKUP($B51,'Course List'!$C$7:$C$1029,'Course List'!H$7:H$1029))</f>
        <v>Prerequisite: Math 2233 (33); prerequisite or corequisite: ApSc 3115 (115) and CE 2220 (120)</v>
      </c>
      <c r="H51" s="45"/>
      <c r="I51" s="72"/>
      <c r="J51" s="68" t="str">
        <f>IF(H51=0,"",LOOKUP(H51,'GPA Table'!$B$5:$B$16,'GPA Table'!$E$5:$E$16))</f>
        <v/>
      </c>
      <c r="K51" s="185"/>
      <c r="M51" s="6">
        <f t="shared" si="18"/>
        <v>0</v>
      </c>
      <c r="N51" s="6">
        <f t="shared" si="19"/>
        <v>0</v>
      </c>
      <c r="O51" s="6"/>
      <c r="P51" s="6"/>
    </row>
    <row r="52" spans="1:16" s="71" customFormat="1" x14ac:dyDescent="0.3">
      <c r="A52" s="157">
        <f>A51+1</f>
        <v>6</v>
      </c>
      <c r="B52" s="75" t="s">
        <v>9</v>
      </c>
      <c r="C52" s="75" t="str">
        <f>IF(B52=0,"",LOOKUP($B52,'Course List'!$C$7:$C$1029,'Course List'!D$7:D$1029))</f>
        <v>---</v>
      </c>
      <c r="D52" s="75" t="str">
        <f>IF(B52=0,"",LOOKUP($B52,'Course List'!$C$7:$C$1029,'Course List'!E$7:E$1029))</f>
        <v>See the H/SS List</v>
      </c>
      <c r="E52" s="75">
        <f>IF(B52=0,"",LOOKUP($B52,'Course List'!$C$7:$C$1029,'Course List'!F$7:F$1029))</f>
        <v>3</v>
      </c>
      <c r="F52" s="75" t="str">
        <f>IF(B52=0,"",LOOKUP($B52,'Course List'!$C$7:$C$1029,'Course List'!G$7:G$1029))</f>
        <v>F &amp; S</v>
      </c>
      <c r="G52" s="75" t="str">
        <f>IF(B52=0,"",LOOKUP($B52,'Course List'!$C$7:$C$1029,'Course List'!H$7:H$1029))</f>
        <v xml:space="preserve"> ---</v>
      </c>
      <c r="H52" s="45"/>
      <c r="I52" s="72"/>
      <c r="J52" s="68" t="str">
        <f>IF(H52=0,"",LOOKUP(H52,'GPA Table'!$B$5:$B$16,'GPA Table'!$E$5:$E$16))</f>
        <v/>
      </c>
      <c r="K52" s="185"/>
      <c r="M52" s="6">
        <f t="shared" si="18"/>
        <v>0</v>
      </c>
      <c r="N52" s="6">
        <f t="shared" si="19"/>
        <v>0</v>
      </c>
      <c r="O52" s="6"/>
      <c r="P52" s="6"/>
    </row>
    <row r="53" spans="1:16" s="71" customFormat="1" x14ac:dyDescent="0.3">
      <c r="A53" s="157">
        <f>A52+1</f>
        <v>7</v>
      </c>
      <c r="B53" s="75" t="s">
        <v>257</v>
      </c>
      <c r="C53" s="75">
        <f>IF(B53=0,"",LOOKUP($B53,'Course List'!$C$7:$C$1029,'Course List'!D$7:D$1029))</f>
        <v>126</v>
      </c>
      <c r="D53" s="75" t="str">
        <f>IF(B53=0,"",LOOKUP($B53,'Course List'!$C$7:$C$1029,'Course List'!E$7:E$1029))</f>
        <v>Fluid Mechanics</v>
      </c>
      <c r="E53" s="75">
        <f>IF(B53=0,"",LOOKUP($B53,'Course List'!$C$7:$C$1029,'Course List'!F$7:F$1029))</f>
        <v>3</v>
      </c>
      <c r="F53" s="75" t="str">
        <f>IF(B53=0,"",LOOKUP($B53,'Course List'!$C$7:$C$1029,'Course List'!G$7:G$1029))</f>
        <v>F</v>
      </c>
      <c r="G53" s="75" t="str">
        <f>IF(B53=0,"",LOOKUP($B53,'Course List'!$C$7:$C$1029,'Course List'!H$7:H$1029))</f>
        <v>Prerequisite: ApSc 2058 (58)</v>
      </c>
      <c r="H53" s="45"/>
      <c r="I53" s="72"/>
      <c r="J53" s="68" t="str">
        <f>IF(H53=0,"",LOOKUP(H53,'GPA Table'!$B$5:$B$16,'GPA Table'!$E$5:$E$16))</f>
        <v/>
      </c>
      <c r="K53" s="185"/>
      <c r="M53" s="6">
        <f t="shared" si="18"/>
        <v>0</v>
      </c>
      <c r="N53" s="6">
        <f t="shared" si="19"/>
        <v>0</v>
      </c>
      <c r="O53" s="6"/>
      <c r="P53" s="6"/>
    </row>
    <row r="54" spans="1:16" s="71" customFormat="1" ht="16.2" thickBot="1" x14ac:dyDescent="0.35">
      <c r="A54" s="160">
        <f t="shared" ref="A54" si="21">A53+1</f>
        <v>8</v>
      </c>
      <c r="B54" s="46"/>
      <c r="C54" s="46" t="str">
        <f>IF(B54=0,"",LOOKUP($B54,'Course List'!$C$7:$C$1029,'Course List'!D$7:D$1029))</f>
        <v/>
      </c>
      <c r="D54" s="46" t="str">
        <f>IF(B54=0,"",LOOKUP($B54,'Course List'!$C$7:$C$1029,'Course List'!E$7:E$1029))</f>
        <v/>
      </c>
      <c r="E54" s="45" t="str">
        <f>IF(B54=0,"",LOOKUP($B54,'Course List'!$C$7:$C$1029,'Course List'!F$7:F$1029))</f>
        <v/>
      </c>
      <c r="F54" s="46" t="str">
        <f>IF(B54=0,"",LOOKUP($B54,'Course List'!$C$7:$C$1029,'Course List'!G$7:G$1029))</f>
        <v/>
      </c>
      <c r="G54" s="46" t="str">
        <f>IF(B54=0,"",LOOKUP($B54,'Course List'!$C$7:$C$1029,'Course List'!H$7:H$1029))</f>
        <v/>
      </c>
      <c r="H54" s="46"/>
      <c r="I54" s="73"/>
      <c r="J54" s="69" t="str">
        <f>IF(H54=0,"",LOOKUP(H54,'GPA Table'!$B$5:$B$16,'GPA Table'!$E$5:$E$16))</f>
        <v/>
      </c>
      <c r="K54" s="185"/>
      <c r="M54" s="6">
        <f t="shared" si="18"/>
        <v>0</v>
      </c>
      <c r="N54" s="6">
        <f t="shared" si="19"/>
        <v>0</v>
      </c>
      <c r="O54" s="6"/>
      <c r="P54" s="6"/>
    </row>
    <row r="55" spans="1:16" s="71" customFormat="1" ht="16.2" thickBot="1" x14ac:dyDescent="0.35">
      <c r="A55" s="155"/>
      <c r="B55" s="156" t="str">
        <f>B46</f>
        <v>Semester</v>
      </c>
      <c r="C55" s="156">
        <f>C46+1</f>
        <v>6</v>
      </c>
      <c r="D55" s="156" t="str">
        <f>D46</f>
        <v>Total Credit Hours</v>
      </c>
      <c r="E55" s="156">
        <f>SUM(E56:E63)</f>
        <v>17</v>
      </c>
      <c r="F55" s="77" t="str">
        <f>F37</f>
        <v>SPRING</v>
      </c>
      <c r="G55" s="77">
        <f>G46+1</f>
        <v>2021</v>
      </c>
      <c r="H55" s="21"/>
      <c r="I55" s="22"/>
      <c r="J55" s="24">
        <f>IF(N55=0,0,ROUND(M55/N55,2))</f>
        <v>0</v>
      </c>
      <c r="K55" s="186"/>
      <c r="M55" s="15">
        <f t="shared" ref="M55:N55" si="22">SUM(M56:M63)</f>
        <v>0</v>
      </c>
      <c r="N55" s="16">
        <f t="shared" si="22"/>
        <v>0</v>
      </c>
      <c r="O55" s="214"/>
      <c r="P55" s="214"/>
    </row>
    <row r="56" spans="1:16" s="71" customFormat="1" x14ac:dyDescent="0.3">
      <c r="A56" s="157">
        <v>1</v>
      </c>
      <c r="B56" s="75" t="s">
        <v>280</v>
      </c>
      <c r="C56" s="75" t="str">
        <f>IF(B56=0,"",LOOKUP($B56,'Course List'!$C$7:$C$1029,'Course List'!D$7:D$1029))</f>
        <v>  122</v>
      </c>
      <c r="D56" s="75" t="str">
        <f>IF(B56=0,"",LOOKUP($B56,'Course List'!$C$7:$C$1029,'Course List'!E$7:E$1029))</f>
        <v> Structural Theory II (w 2-hr recitation)</v>
      </c>
      <c r="E56" s="75">
        <f>IF(B56=0,"",LOOKUP($B56,'Course List'!$C$7:$C$1029,'Course List'!F$7:F$1029))</f>
        <v>3</v>
      </c>
      <c r="F56" s="75" t="str">
        <f>IF(B56=0,"",LOOKUP($B56,'Course List'!$C$7:$C$1029,'Course List'!G$7:G$1029))</f>
        <v>S</v>
      </c>
      <c r="G56" s="75" t="str">
        <f>IF(B56=0,"",LOOKUP($B56,'Course List'!$C$7:$C$1029,'Course List'!H$7:H$1029))</f>
        <v>CE 3230 (121)</v>
      </c>
      <c r="H56" s="45"/>
      <c r="I56" s="72"/>
      <c r="J56" s="67" t="str">
        <f>IF(H56=0,"",LOOKUP(H56,'GPA Table'!$B$5:$B$16,'GPA Table'!$E$5:$E$16))</f>
        <v/>
      </c>
      <c r="K56" s="184"/>
      <c r="M56" s="6">
        <f t="shared" ref="M56:M63" si="23">IF(E56=0,0,IF(H56=0,0,J56*E56))</f>
        <v>0</v>
      </c>
      <c r="N56" s="6">
        <f t="shared" ref="N56:N63" si="24">IF(H56=0,0,E56)</f>
        <v>0</v>
      </c>
      <c r="O56" s="6"/>
      <c r="P56" s="6"/>
    </row>
    <row r="57" spans="1:16" s="71" customFormat="1" x14ac:dyDescent="0.3">
      <c r="A57" s="157">
        <f>A56+1</f>
        <v>2</v>
      </c>
      <c r="B57" s="158" t="s">
        <v>281</v>
      </c>
      <c r="C57" s="75" t="str">
        <f>IF(B57=0,"",LOOKUP($B57,'Course List'!$C$7:$C$1029,'Course List'!D$7:D$1029))</f>
        <v>  192</v>
      </c>
      <c r="D57" s="75" t="str">
        <f>IF(B57=0,"",LOOKUP($B57,'Course List'!$C$7:$C$1029,'Course List'!E$7:E$1029))</f>
        <v> Reinforced Concrete Structures</v>
      </c>
      <c r="E57" s="75">
        <f>IF(B57=0,"",LOOKUP($B57,'Course List'!$C$7:$C$1029,'Course List'!F$7:F$1029))</f>
        <v>3</v>
      </c>
      <c r="F57" s="75" t="str">
        <f>IF(B57=0,"",LOOKUP($B57,'Course List'!$C$7:$C$1029,'Course List'!G$7:G$1029))</f>
        <v>S</v>
      </c>
      <c r="G57" s="75" t="str">
        <f>IF(B57=0,"",LOOKUP($B57,'Course List'!$C$7:$C$1029,'Course List'!H$7:H$1029))</f>
        <v>Prerequisite or corequisite: CE 3240 (122)</v>
      </c>
      <c r="H57" s="45"/>
      <c r="I57" s="72"/>
      <c r="J57" s="68" t="str">
        <f>IF(H57=0,"",LOOKUP(H57,'GPA Table'!$B$5:$B$16,'GPA Table'!$E$5:$E$16))</f>
        <v/>
      </c>
      <c r="K57" s="185"/>
      <c r="M57" s="6">
        <f t="shared" si="23"/>
        <v>0</v>
      </c>
      <c r="N57" s="6">
        <f t="shared" si="24"/>
        <v>0</v>
      </c>
      <c r="O57" s="6"/>
      <c r="P57" s="6"/>
    </row>
    <row r="58" spans="1:16" s="71" customFormat="1" x14ac:dyDescent="0.3">
      <c r="A58" s="157">
        <f t="shared" ref="A58:A60" si="25">A57+1</f>
        <v>3</v>
      </c>
      <c r="B58" s="75" t="s">
        <v>282</v>
      </c>
      <c r="C58" s="75" t="str">
        <f>IF(B58=0,"",LOOKUP($B58,'Course List'!$C$7:$C$1029,'Course List'!D$7:D$1029))</f>
        <v>  194</v>
      </c>
      <c r="D58" s="75" t="str">
        <f>IF(B58=0,"",LOOKUP($B58,'Course List'!$C$7:$C$1029,'Course List'!E$7:E$1029))</f>
        <v> Envir Eng I:Water Resourc&amp;Qual</v>
      </c>
      <c r="E58" s="75">
        <f>IF(B58=0,"",LOOKUP($B58,'Course List'!$C$7:$C$1029,'Course List'!F$7:F$1029))</f>
        <v>3</v>
      </c>
      <c r="F58" s="75" t="str">
        <f>IF(B58=0,"",LOOKUP($B58,'Course List'!$C$7:$C$1029,'Course List'!G$7:G$1029))</f>
        <v>S</v>
      </c>
      <c r="G58" s="75" t="str">
        <f>IF(B58=0,"",LOOKUP($B58,'Course List'!$C$7:$C$1029,'Course List'!H$7:H$1029))</f>
        <v>Prerequisite or corequisite: CE3610 (193)</v>
      </c>
      <c r="H58" s="45"/>
      <c r="I58" s="72"/>
      <c r="J58" s="68" t="str">
        <f>IF(H58=0,"",LOOKUP(H58,'GPA Table'!$B$5:$B$16,'GPA Table'!$E$5:$E$16))</f>
        <v/>
      </c>
      <c r="K58" s="185"/>
      <c r="M58" s="6">
        <f t="shared" si="23"/>
        <v>0</v>
      </c>
      <c r="N58" s="6">
        <f t="shared" si="24"/>
        <v>0</v>
      </c>
      <c r="O58" s="6"/>
      <c r="P58" s="6"/>
    </row>
    <row r="59" spans="1:16" s="71" customFormat="1" ht="17.399999999999999" customHeight="1" x14ac:dyDescent="0.3">
      <c r="A59" s="157">
        <f t="shared" si="25"/>
        <v>4</v>
      </c>
      <c r="B59" s="75" t="s">
        <v>283</v>
      </c>
      <c r="C59" s="75" t="str">
        <f>IF(B59=0,"",LOOKUP($B59,'Course List'!$C$7:$C$1029,'Course List'!D$7:D$1029))</f>
        <v>  189</v>
      </c>
      <c r="D59" s="75" t="str">
        <f>IF(B59=0,"",LOOKUP($B59,'Course List'!$C$7:$C$1029,'Course List'!E$7:E$1029))</f>
        <v> Environmental Engineering Lab</v>
      </c>
      <c r="E59" s="75">
        <f>IF(B59=0,"",LOOKUP($B59,'Course List'!$C$7:$C$1029,'Course List'!F$7:F$1029))</f>
        <v>1</v>
      </c>
      <c r="F59" s="75" t="str">
        <f>IF(B59=0,"",LOOKUP($B59,'Course List'!$C$7:$C$1029,'Course List'!G$7:G$1029))</f>
        <v>S</v>
      </c>
      <c r="G59" s="75" t="str">
        <f>IF(B59=0,"",LOOKUP($B59,'Course List'!$C$7:$C$1029,'Course List'!H$7:H$1029))</f>
        <v xml:space="preserve"> Corequisite: CE 3520 (194)</v>
      </c>
      <c r="H59" s="45"/>
      <c r="I59" s="72"/>
      <c r="J59" s="68" t="str">
        <f>IF(H59=0,"",LOOKUP(H59,'GPA Table'!$B$5:$B$16,'GPA Table'!$E$5:$E$16))</f>
        <v/>
      </c>
      <c r="K59" s="185"/>
      <c r="M59" s="6">
        <f t="shared" si="23"/>
        <v>0</v>
      </c>
      <c r="N59" s="6">
        <f t="shared" si="24"/>
        <v>0</v>
      </c>
      <c r="O59" s="6"/>
      <c r="P59" s="6"/>
    </row>
    <row r="60" spans="1:16" s="71" customFormat="1" x14ac:dyDescent="0.3">
      <c r="A60" s="157">
        <f t="shared" si="25"/>
        <v>5</v>
      </c>
      <c r="B60" s="75" t="s">
        <v>284</v>
      </c>
      <c r="C60" s="75" t="str">
        <f>IF(B60=0,"",LOOKUP($B60,'Course List'!$C$7:$C$1029,'Course List'!D$7:D$1029))</f>
        <v>  193</v>
      </c>
      <c r="D60" s="75" t="str">
        <f>IF(B60=0,"",LOOKUP($B60,'Course List'!$C$7:$C$1029,'Course List'!E$7:E$1029))</f>
        <v> Hydraulics</v>
      </c>
      <c r="E60" s="75">
        <f>IF(B60=0,"",LOOKUP($B60,'Course List'!$C$7:$C$1029,'Course List'!F$7:F$1029))</f>
        <v>3</v>
      </c>
      <c r="F60" s="75" t="str">
        <f>IF(B60=0,"",LOOKUP($B60,'Course List'!$C$7:$C$1029,'Course List'!G$7:G$1029))</f>
        <v>S</v>
      </c>
      <c r="G60" s="75" t="str">
        <f>IF(B60=0,"",LOOKUP($B60,'Course List'!$C$7:$C$1029,'Course List'!H$7:H$1029))</f>
        <v>Prerequisite: MAE 3126</v>
      </c>
      <c r="H60" s="45"/>
      <c r="I60" s="72"/>
      <c r="J60" s="68" t="str">
        <f>IF(H60=0,"",LOOKUP(H60,'GPA Table'!$B$5:$B$16,'GPA Table'!$E$5:$E$16))</f>
        <v/>
      </c>
      <c r="K60" s="185"/>
      <c r="M60" s="6">
        <f t="shared" si="23"/>
        <v>0</v>
      </c>
      <c r="N60" s="6">
        <f t="shared" si="24"/>
        <v>0</v>
      </c>
      <c r="O60" s="6"/>
      <c r="P60" s="6"/>
    </row>
    <row r="61" spans="1:16" s="71" customFormat="1" x14ac:dyDescent="0.3">
      <c r="A61" s="157">
        <f>A60+1</f>
        <v>6</v>
      </c>
      <c r="B61" s="75" t="s">
        <v>285</v>
      </c>
      <c r="C61" s="75" t="str">
        <f>IF(B61=0,"",LOOKUP($B61,'Course List'!$C$7:$C$1029,'Course List'!D$7:D$1029))</f>
        <v>  188</v>
      </c>
      <c r="D61" s="75" t="str">
        <f>IF(B61=0,"",LOOKUP($B61,'Course List'!$C$7:$C$1029,'Course List'!E$7:E$1029))</f>
        <v> Hydraulics Laboratory</v>
      </c>
      <c r="E61" s="75">
        <f>IF(B61=0,"",LOOKUP($B61,'Course List'!$C$7:$C$1029,'Course List'!F$7:F$1029))</f>
        <v>1</v>
      </c>
      <c r="F61" s="75" t="str">
        <f>IF(B61=0,"",LOOKUP($B61,'Course List'!$C$7:$C$1029,'Course List'!G$7:G$1029))</f>
        <v>S</v>
      </c>
      <c r="G61" s="75" t="str">
        <f>IF(B61=0,"",LOOKUP($B61,'Course List'!$C$7:$C$1029,'Course List'!H$7:H$1029))</f>
        <v>Prerequisite or corequisite: CE 3610 (193)</v>
      </c>
      <c r="H61" s="45"/>
      <c r="I61" s="72"/>
      <c r="J61" s="68" t="str">
        <f>IF(H61=0,"",LOOKUP(H61,'GPA Table'!$B$5:$B$16,'GPA Table'!$E$5:$E$16))</f>
        <v/>
      </c>
      <c r="K61" s="185"/>
      <c r="M61" s="6">
        <f t="shared" si="23"/>
        <v>0</v>
      </c>
      <c r="N61" s="6">
        <f t="shared" si="24"/>
        <v>0</v>
      </c>
      <c r="O61" s="6"/>
      <c r="P61" s="6"/>
    </row>
    <row r="62" spans="1:16" s="71" customFormat="1" x14ac:dyDescent="0.3">
      <c r="A62" s="157">
        <f>A61+1</f>
        <v>7</v>
      </c>
      <c r="B62" s="75" t="s">
        <v>458</v>
      </c>
      <c r="C62" s="75" t="str">
        <f>IF(B62=0,"",LOOKUP($B62,'Course List'!$C$7:$C$1029,'Course List'!D$7:D$1029))</f>
        <v> 183</v>
      </c>
      <c r="D62" s="75" t="str">
        <f>IF(B62=0,"",LOOKUP($B62,'Course List'!$C$7:$C$1029,'Course List'!E$7:E$1029))</f>
        <v>Statistical Computing Packages</v>
      </c>
      <c r="E62" s="75">
        <f>IF(B62=0,"",LOOKUP($B62,'Course List'!$C$7:$C$1029,'Course List'!F$7:F$1029))</f>
        <v>3</v>
      </c>
      <c r="F62" s="75" t="str">
        <f>IF(B62=0,"",LOOKUP($B62,'Course List'!$C$7:$C$1029,'Course List'!G$7:G$1029))</f>
        <v>S</v>
      </c>
      <c r="G62" s="75" t="str">
        <f>IF(B62=0,"",LOOKUP($B62,'Course List'!$C$7:$C$1029,'Course List'!H$7:H$1029))</f>
        <v xml:space="preserve"> ---</v>
      </c>
      <c r="H62" s="45"/>
      <c r="I62" s="72"/>
      <c r="J62" s="68" t="str">
        <f>IF(H62=0,"",LOOKUP(H62,'GPA Table'!$B$5:$B$16,'GPA Table'!$E$5:$E$16))</f>
        <v/>
      </c>
      <c r="K62" s="185"/>
      <c r="M62" s="6">
        <f t="shared" si="23"/>
        <v>0</v>
      </c>
      <c r="N62" s="6">
        <f t="shared" si="24"/>
        <v>0</v>
      </c>
      <c r="O62" s="6"/>
      <c r="P62" s="6"/>
    </row>
    <row r="63" spans="1:16" s="71" customFormat="1" ht="16.2" thickBot="1" x14ac:dyDescent="0.35">
      <c r="A63" s="160">
        <f t="shared" ref="A63" si="26">A62+1</f>
        <v>8</v>
      </c>
      <c r="B63" s="46"/>
      <c r="C63" s="46" t="str">
        <f>IF(B63=0,"",LOOKUP($B63,'Course List'!$C$7:$C$1029,'Course List'!D$7:D$1029))</f>
        <v/>
      </c>
      <c r="D63" s="46" t="str">
        <f>IF(B63=0,"",LOOKUP($B63,'Course List'!$C$7:$C$1029,'Course List'!E$7:E$1029))</f>
        <v/>
      </c>
      <c r="E63" s="45" t="str">
        <f>IF(B63=0,"",LOOKUP($B63,'Course List'!$C$7:$C$1029,'Course List'!F$7:F$1029))</f>
        <v/>
      </c>
      <c r="F63" s="46" t="str">
        <f>IF(B63=0,"",LOOKUP($B63,'Course List'!$C$7:$C$1029,'Course List'!G$7:G$1029))</f>
        <v/>
      </c>
      <c r="G63" s="46" t="str">
        <f>IF(B63=0,"",LOOKUP($B63,'Course List'!$C$7:$C$1029,'Course List'!H$7:H$1029))</f>
        <v/>
      </c>
      <c r="H63" s="46"/>
      <c r="I63" s="73"/>
      <c r="J63" s="69" t="str">
        <f>IF(H63=0,"",LOOKUP(H63,'GPA Table'!$B$5:$B$16,'GPA Table'!$E$5:$E$16))</f>
        <v/>
      </c>
      <c r="K63" s="185"/>
      <c r="M63" s="6">
        <f t="shared" si="23"/>
        <v>0</v>
      </c>
      <c r="N63" s="6">
        <f t="shared" si="24"/>
        <v>0</v>
      </c>
      <c r="O63" s="6"/>
      <c r="P63" s="6"/>
    </row>
    <row r="64" spans="1:16" s="71" customFormat="1" ht="16.2" thickBot="1" x14ac:dyDescent="0.35">
      <c r="A64" s="155"/>
      <c r="B64" s="156" t="str">
        <f>B55</f>
        <v>Semester</v>
      </c>
      <c r="C64" s="156">
        <f>C55+1</f>
        <v>7</v>
      </c>
      <c r="D64" s="156" t="str">
        <f>D55</f>
        <v>Total Credit Hours</v>
      </c>
      <c r="E64" s="156">
        <f>SUM(E65:E72)</f>
        <v>17</v>
      </c>
      <c r="F64" s="77" t="str">
        <f>F46</f>
        <v>FALL</v>
      </c>
      <c r="G64" s="77">
        <f>G55</f>
        <v>2021</v>
      </c>
      <c r="H64" s="21"/>
      <c r="I64" s="22"/>
      <c r="J64" s="24">
        <f>IF(N64=0,0,ROUND(M64/N64,2))</f>
        <v>0</v>
      </c>
      <c r="K64" s="186"/>
      <c r="M64" s="15">
        <f>SUM(M65:M72)-M66</f>
        <v>0</v>
      </c>
      <c r="N64" s="15">
        <f>SUM(N65:N72)-N66</f>
        <v>0</v>
      </c>
      <c r="O64" s="214"/>
      <c r="P64" s="214"/>
    </row>
    <row r="65" spans="1:16" s="71" customFormat="1" x14ac:dyDescent="0.3">
      <c r="A65" s="157">
        <v>1</v>
      </c>
      <c r="B65" s="75" t="s">
        <v>287</v>
      </c>
      <c r="C65" s="75" t="str">
        <f>IF(B65=0,"",LOOKUP($B65,'Course List'!$C$7:$C$1029,'Course List'!D$7:D$1029))</f>
        <v>  191</v>
      </c>
      <c r="D65" s="75" t="str">
        <f>IF(B65=0,"",LOOKUP($B65,'Course List'!$C$7:$C$1029,'Course List'!E$7:E$1029))</f>
        <v> Metal Structures</v>
      </c>
      <c r="E65" s="75">
        <f>IF(B65=0,"",LOOKUP($B65,'Course List'!$C$7:$C$1029,'Course List'!F$7:F$1029))</f>
        <v>3</v>
      </c>
      <c r="F65" s="75" t="str">
        <f>IF(B65=0,"",LOOKUP($B65,'Course List'!$C$7:$C$1029,'Course List'!G$7:G$1029))</f>
        <v>F</v>
      </c>
      <c r="G65" s="75" t="str">
        <f>IF(B65=0,"",LOOKUP($B65,'Course List'!$C$7:$C$1029,'Course List'!H$7:H$1029))</f>
        <v>Prerequisite: CE 3240 (122)</v>
      </c>
      <c r="H65" s="45"/>
      <c r="I65" s="72"/>
      <c r="J65" s="67" t="str">
        <f>IF(H65=0,"",LOOKUP(H65,'GPA Table'!$B$5:$B$16,'GPA Table'!$E$5:$E$16))</f>
        <v/>
      </c>
      <c r="K65" s="184"/>
      <c r="M65" s="6">
        <f t="shared" ref="M65" si="27">IF(E65=0,0,IF(H65=0,0,J65*E65))</f>
        <v>0</v>
      </c>
      <c r="N65" s="6">
        <f t="shared" ref="N65" si="28">IF(H65=0,0,E65)</f>
        <v>0</v>
      </c>
      <c r="O65" s="6"/>
      <c r="P65" s="6"/>
    </row>
    <row r="66" spans="1:16" s="71" customFormat="1" x14ac:dyDescent="0.3">
      <c r="A66" s="157">
        <f>A65+1</f>
        <v>2</v>
      </c>
      <c r="B66" s="158" t="s">
        <v>824</v>
      </c>
      <c r="C66" s="75" t="str">
        <f>IF(B66=0,"",LOOKUP($B66,'Course List'!$C$7:$C$1029,'Course List'!D$7:D$1029))</f>
        <v>---</v>
      </c>
      <c r="D66" s="75" t="str">
        <f>IF(B66=0,"",LOOKUP($B66,'Course List'!$C$7:$C$1029,'Course List'!E$7:E$1029))</f>
        <v>Senior Design 1</v>
      </c>
      <c r="E66" s="75">
        <f>IF(B66=0,"",LOOKUP($B66,'Course List'!$C$7:$C$1029,'Course List'!F$7:F$1029))</f>
        <v>1</v>
      </c>
      <c r="F66" s="75" t="str">
        <f>IF(B66=0,"",LOOKUP($B66,'Course List'!$C$7:$C$1029,'Course List'!G$7:G$1029))</f>
        <v>F</v>
      </c>
      <c r="G66" s="75" t="str">
        <f>IF(B66=0,"",LOOKUP($B66,'Course List'!$C$7:$C$1029,'Course List'!H$7:H$1029))</f>
        <v>Completed CE required courses up to the end of the 6th semester</v>
      </c>
      <c r="H66" s="45" t="s">
        <v>829</v>
      </c>
      <c r="I66" s="72"/>
      <c r="J66" s="68">
        <f>IF(H66=0,"",LOOKUP(H66,'GPA Table'!$B$5:$B$16,'GPA Table'!$E$5:$E$16))</f>
        <v>0</v>
      </c>
      <c r="K66" s="185"/>
      <c r="M66" s="235">
        <f t="shared" ref="M66:M72" si="29">IF(E66=0,0,IF(H66=0,0,J66*E66))</f>
        <v>0</v>
      </c>
      <c r="N66" s="235">
        <f t="shared" ref="N66:N72" si="30">IF(H66=0,0,E66)</f>
        <v>1</v>
      </c>
      <c r="O66" s="6"/>
      <c r="P66" s="6"/>
    </row>
    <row r="67" spans="1:16" s="71" customFormat="1" x14ac:dyDescent="0.3">
      <c r="A67" s="157">
        <f t="shared" ref="A67:A69" si="31">A66+1</f>
        <v>3</v>
      </c>
      <c r="B67" s="158" t="s">
        <v>289</v>
      </c>
      <c r="C67" s="75" t="str">
        <f>IF(B67=0,"",LOOKUP($B67,'Course List'!$C$7:$C$1029,'Course List'!D$7:D$1029))</f>
        <v>  168</v>
      </c>
      <c r="D67" s="75" t="str">
        <f>IF(B67=0,"",LOOKUP($B67,'Course List'!$C$7:$C$1029,'Course List'!E$7:E$1029))</f>
        <v> Intro-Geotechnical Engineering</v>
      </c>
      <c r="E67" s="75">
        <f>IF(B67=0,"",LOOKUP($B67,'Course List'!$C$7:$C$1029,'Course List'!F$7:F$1029))</f>
        <v>3</v>
      </c>
      <c r="F67" s="75" t="str">
        <f>IF(B67=0,"",LOOKUP($B67,'Course List'!$C$7:$C$1029,'Course List'!G$7:G$1029))</f>
        <v>F</v>
      </c>
      <c r="G67" s="75" t="str">
        <f>IF(B67=0,"",LOOKUP($B67,'Course List'!$C$7:$C$1029,'Course List'!H$7:H$1029))</f>
        <v>Prerequisite: CE 2220 (120), MAE 3126</v>
      </c>
      <c r="H67" s="45"/>
      <c r="I67" s="72"/>
      <c r="J67" s="68" t="str">
        <f>IF(H67=0,"",LOOKUP(H67,'GPA Table'!$B$5:$B$16,'GPA Table'!$E$5:$E$16))</f>
        <v/>
      </c>
      <c r="K67" s="185"/>
      <c r="M67" s="6">
        <f t="shared" si="29"/>
        <v>0</v>
      </c>
      <c r="N67" s="6">
        <f t="shared" si="30"/>
        <v>0</v>
      </c>
      <c r="O67" s="6"/>
      <c r="P67" s="6"/>
    </row>
    <row r="68" spans="1:16" s="71" customFormat="1" ht="17.399999999999999" customHeight="1" x14ac:dyDescent="0.3">
      <c r="A68" s="157">
        <f t="shared" si="31"/>
        <v>4</v>
      </c>
      <c r="B68" s="75" t="s">
        <v>290</v>
      </c>
      <c r="C68" s="75" t="str">
        <f>IF(B68=0,"",LOOKUP($B68,'Course List'!$C$7:$C$1029,'Course List'!D$7:D$1029))</f>
        <v>  185</v>
      </c>
      <c r="D68" s="75" t="str">
        <f>IF(B68=0,"",LOOKUP($B68,'Course List'!$C$7:$C$1029,'Course List'!E$7:E$1029))</f>
        <v> Geotechnical Engineering Lab</v>
      </c>
      <c r="E68" s="75">
        <f>IF(B68=0,"",LOOKUP($B68,'Course List'!$C$7:$C$1029,'Course List'!F$7:F$1029))</f>
        <v>1</v>
      </c>
      <c r="F68" s="75" t="str">
        <f>IF(B68=0,"",LOOKUP($B68,'Course List'!$C$7:$C$1029,'Course List'!G$7:G$1029))</f>
        <v>F</v>
      </c>
      <c r="G68" s="75" t="str">
        <f>IF(B68=0,"",LOOKUP($B68,'Course List'!$C$7:$C$1029,'Course List'!H$7:H$1029))</f>
        <v>Prerequisite or corequisite: CE 4410 (168)</v>
      </c>
      <c r="H68" s="45"/>
      <c r="I68" s="72"/>
      <c r="J68" s="68" t="str">
        <f>IF(H68=0,"",LOOKUP(H68,'GPA Table'!$B$5:$B$16,'GPA Table'!$E$5:$E$16))</f>
        <v/>
      </c>
      <c r="K68" s="185"/>
      <c r="M68" s="6">
        <f t="shared" si="29"/>
        <v>0</v>
      </c>
      <c r="N68" s="6">
        <f t="shared" si="30"/>
        <v>0</v>
      </c>
      <c r="O68" s="6"/>
      <c r="P68" s="6"/>
    </row>
    <row r="69" spans="1:16" s="71" customFormat="1" ht="19.2" customHeight="1" x14ac:dyDescent="0.3">
      <c r="A69" s="157">
        <f t="shared" si="31"/>
        <v>5</v>
      </c>
      <c r="B69" s="75" t="s">
        <v>291</v>
      </c>
      <c r="C69" s="75" t="str">
        <f>IF(B69=0,"",LOOKUP($B69,'Course List'!$C$7:$C$1029,'Course List'!D$7:D$1029))</f>
        <v>  197</v>
      </c>
      <c r="D69" s="75" t="str">
        <f>IF(B69=0,"",LOOKUP($B69,'Course List'!$C$7:$C$1029,'Course List'!E$7:E$1029))</f>
        <v> Env Eng 2:Water Supply/Pollutn</v>
      </c>
      <c r="E69" s="75">
        <f>IF(B69=0,"",LOOKUP($B69,'Course List'!$C$7:$C$1029,'Course List'!F$7:F$1029))</f>
        <v>3</v>
      </c>
      <c r="F69" s="75" t="str">
        <f>IF(B69=0,"",LOOKUP($B69,'Course List'!$C$7:$C$1029,'Course List'!G$7:G$1029))</f>
        <v>F</v>
      </c>
      <c r="G69" s="75" t="str">
        <f>IF(B69=0,"",LOOKUP($B69,'Course List'!$C$7:$C$1029,'Course List'!H$7:H$1029))</f>
        <v>Prerequisite: CE 3520 (194)</v>
      </c>
      <c r="H69" s="45"/>
      <c r="I69" s="72"/>
      <c r="J69" s="68" t="str">
        <f>IF(H69=0,"",LOOKUP(H69,'GPA Table'!$B$5:$B$16,'GPA Table'!$E$5:$E$16))</f>
        <v/>
      </c>
      <c r="K69" s="185"/>
      <c r="M69" s="6">
        <f t="shared" si="29"/>
        <v>0</v>
      </c>
      <c r="N69" s="6">
        <f t="shared" si="30"/>
        <v>0</v>
      </c>
      <c r="O69" s="6"/>
      <c r="P69" s="6"/>
    </row>
    <row r="70" spans="1:16" s="71" customFormat="1" x14ac:dyDescent="0.3">
      <c r="A70" s="157">
        <f>A69+1</f>
        <v>6</v>
      </c>
      <c r="B70" s="75" t="s">
        <v>292</v>
      </c>
      <c r="C70" s="75" t="str">
        <f>IF(B70=0,"",LOOKUP($B70,'Course List'!$C$7:$C$1029,'Course List'!D$7:D$1029))</f>
        <v>  195</v>
      </c>
      <c r="D70" s="75" t="str">
        <f>IF(B70=0,"",LOOKUP($B70,'Course List'!$C$7:$C$1029,'Course List'!E$7:E$1029))</f>
        <v> Hydrology &amp; Hydraulic Design</v>
      </c>
      <c r="E70" s="75">
        <f>IF(B70=0,"",LOOKUP($B70,'Course List'!$C$7:$C$1029,'Course List'!F$7:F$1029))</f>
        <v>3</v>
      </c>
      <c r="F70" s="75" t="str">
        <f>IF(B70=0,"",LOOKUP($B70,'Course List'!$C$7:$C$1029,'Course List'!G$7:G$1029))</f>
        <v>F</v>
      </c>
      <c r="G70" s="75" t="str">
        <f>IF(B70=0,"",LOOKUP($B70,'Course List'!$C$7:$C$1029,'Course List'!H$7:H$1029))</f>
        <v>Prerequisite or corequisite: ApSc 3115 (115), CE 3610 (193)</v>
      </c>
      <c r="H70" s="45"/>
      <c r="I70" s="72"/>
      <c r="J70" s="68" t="str">
        <f>IF(H70=0,"",LOOKUP(H70,'GPA Table'!$B$5:$B$16,'GPA Table'!$E$5:$E$16))</f>
        <v/>
      </c>
      <c r="K70" s="185"/>
      <c r="M70" s="6">
        <f t="shared" si="29"/>
        <v>0</v>
      </c>
      <c r="N70" s="6">
        <f t="shared" si="30"/>
        <v>0</v>
      </c>
      <c r="O70" s="6"/>
      <c r="P70" s="6"/>
    </row>
    <row r="71" spans="1:16" s="71" customFormat="1" x14ac:dyDescent="0.3">
      <c r="A71" s="157">
        <f>A70+1</f>
        <v>7</v>
      </c>
      <c r="B71" s="75" t="s">
        <v>10</v>
      </c>
      <c r="C71" s="75" t="str">
        <f>IF(B71=0,"",LOOKUP($B71,'Course List'!$C$7:$C$1029,'Course List'!D$7:D$1029))</f>
        <v>---</v>
      </c>
      <c r="D71" s="75" t="str">
        <f>IF(B71=0,"",LOOKUP($B71,'Course List'!$C$7:$C$1029,'Course List'!E$7:E$1029))</f>
        <v>See the H/SS List</v>
      </c>
      <c r="E71" s="75">
        <f>IF(B71=0,"",LOOKUP($B71,'Course List'!$C$7:$C$1029,'Course List'!F$7:F$1029))</f>
        <v>3</v>
      </c>
      <c r="F71" s="75" t="str">
        <f>IF(B71=0,"",LOOKUP($B71,'Course List'!$C$7:$C$1029,'Course List'!G$7:G$1029))</f>
        <v>F &amp; S</v>
      </c>
      <c r="G71" s="75" t="str">
        <f>IF(B71=0,"",LOOKUP($B71,'Course List'!$C$7:$C$1029,'Course List'!H$7:H$1029))</f>
        <v xml:space="preserve"> ---</v>
      </c>
      <c r="H71" s="45"/>
      <c r="I71" s="72"/>
      <c r="J71" s="68" t="str">
        <f>IF(H71=0,"",LOOKUP(H71,'GPA Table'!$B$5:$B$16,'GPA Table'!$E$5:$E$16))</f>
        <v/>
      </c>
      <c r="K71" s="185"/>
      <c r="M71" s="6">
        <f t="shared" si="29"/>
        <v>0</v>
      </c>
      <c r="N71" s="6">
        <f t="shared" si="30"/>
        <v>0</v>
      </c>
      <c r="O71" s="6"/>
      <c r="P71" s="6"/>
    </row>
    <row r="72" spans="1:16" s="71" customFormat="1" ht="16.2" thickBot="1" x14ac:dyDescent="0.35">
      <c r="A72" s="160">
        <f t="shared" ref="A72" si="32">A71+1</f>
        <v>8</v>
      </c>
      <c r="B72" s="46"/>
      <c r="C72" s="46" t="str">
        <f>IF(B72=0,"",LOOKUP($B72,'Course List'!$C$7:$C$1029,'Course List'!D$7:D$1029))</f>
        <v/>
      </c>
      <c r="D72" s="46" t="str">
        <f>IF(B72=0,"",LOOKUP($B72,'Course List'!$C$7:$C$1029,'Course List'!E$7:E$1029))</f>
        <v/>
      </c>
      <c r="E72" s="45" t="str">
        <f>IF(B72=0,"",LOOKUP($B72,'Course List'!$C$7:$C$1029,'Course List'!F$7:F$1029))</f>
        <v/>
      </c>
      <c r="F72" s="46" t="str">
        <f>IF(B72=0,"",LOOKUP($B72,'Course List'!$C$7:$C$1029,'Course List'!G$7:G$1029))</f>
        <v/>
      </c>
      <c r="G72" s="46" t="str">
        <f>IF(B72=0,"",LOOKUP($B72,'Course List'!$C$7:$C$1029,'Course List'!H$7:H$1029))</f>
        <v/>
      </c>
      <c r="H72" s="46"/>
      <c r="I72" s="73"/>
      <c r="J72" s="69" t="str">
        <f>IF(H72=0,"",LOOKUP(H72,'GPA Table'!$B$5:$B$16,'GPA Table'!$E$5:$E$16))</f>
        <v/>
      </c>
      <c r="K72" s="185"/>
      <c r="M72" s="6">
        <f t="shared" si="29"/>
        <v>0</v>
      </c>
      <c r="N72" s="6">
        <f t="shared" si="30"/>
        <v>0</v>
      </c>
      <c r="O72" s="6"/>
      <c r="P72" s="6"/>
    </row>
    <row r="73" spans="1:16" s="71" customFormat="1" ht="16.2" thickBot="1" x14ac:dyDescent="0.35">
      <c r="A73" s="155"/>
      <c r="B73" s="156" t="str">
        <f>B64</f>
        <v>Semester</v>
      </c>
      <c r="C73" s="156">
        <f>C64+1</f>
        <v>8</v>
      </c>
      <c r="D73" s="156" t="str">
        <f>D64</f>
        <v>Total Credit Hours</v>
      </c>
      <c r="E73" s="156">
        <f>SUM(E74:E81)</f>
        <v>18</v>
      </c>
      <c r="F73" s="77" t="str">
        <f>F55</f>
        <v>SPRING</v>
      </c>
      <c r="G73" s="77">
        <f>G64+1</f>
        <v>2022</v>
      </c>
      <c r="H73" s="21"/>
      <c r="I73" s="22"/>
      <c r="J73" s="24">
        <f>IF(N73=0,0,ROUND(M73/N73,2))</f>
        <v>0</v>
      </c>
      <c r="K73" s="186"/>
      <c r="M73" s="15">
        <f t="shared" ref="M73:N73" si="33">SUM(M74:M81)</f>
        <v>0</v>
      </c>
      <c r="N73" s="16">
        <f t="shared" si="33"/>
        <v>0</v>
      </c>
      <c r="O73" s="214"/>
      <c r="P73" s="214"/>
    </row>
    <row r="74" spans="1:16" s="71" customFormat="1" x14ac:dyDescent="0.3">
      <c r="A74" s="157">
        <v>1</v>
      </c>
      <c r="B74" s="75" t="s">
        <v>288</v>
      </c>
      <c r="C74" s="75" t="str">
        <f>IF(B74=0,"",LOOKUP($B74,'Course List'!$C$7:$C$1029,'Course List'!D$7:D$1029))</f>
        <v>  190W</v>
      </c>
      <c r="D74" s="75" t="str">
        <f>IF(B74=0,"",LOOKUP($B74,'Course List'!$C$7:$C$1029,'Course List'!E$7:E$1029))</f>
        <v> Contracts and Specifications (WID)</v>
      </c>
      <c r="E74" s="75">
        <f>IF(B74=0,"",LOOKUP($B74,'Course List'!$C$7:$C$1029,'Course List'!F$7:F$1029))</f>
        <v>3</v>
      </c>
      <c r="F74" s="75" t="str">
        <f>IF(B74=0,"",LOOKUP($B74,'Course List'!$C$7:$C$1029,'Course List'!G$7:G$1029))</f>
        <v>S</v>
      </c>
      <c r="G74" s="75" t="str">
        <f>IF(B74=0,"",LOOKUP($B74,'Course List'!$C$7:$C$1029,'Course List'!H$7:H$1029))</f>
        <v>None</v>
      </c>
      <c r="H74" s="45"/>
      <c r="I74" s="72"/>
      <c r="J74" s="67" t="str">
        <f>IF(H74=0,"",LOOKUP(H74,'GPA Table'!$B$5:$B$16,'GPA Table'!$E$5:$E$16))</f>
        <v/>
      </c>
      <c r="K74" s="184"/>
      <c r="M74" s="6">
        <f t="shared" ref="M74:M81" si="34">IF(E74=0,0,IF(H74=0,0,J74*E74))</f>
        <v>0</v>
      </c>
      <c r="N74" s="6">
        <f t="shared" ref="N74:N81" si="35">IF(H74=0,0,E74)</f>
        <v>0</v>
      </c>
      <c r="O74" s="6"/>
      <c r="P74" s="6"/>
    </row>
    <row r="75" spans="1:16" s="71" customFormat="1" x14ac:dyDescent="0.3">
      <c r="A75" s="157">
        <f>A74+1</f>
        <v>2</v>
      </c>
      <c r="B75" s="158" t="s">
        <v>825</v>
      </c>
      <c r="C75" s="75">
        <f>IF(B75=0,"",LOOKUP($B75,'Course List'!$C$7:$C$1029,'Course List'!D$7:D$1029))</f>
        <v>196</v>
      </c>
      <c r="D75" s="75" t="str">
        <f>IF(B75=0,"",LOOKUP($B75,'Course List'!$C$7:$C$1029,'Course List'!E$7:E$1029))</f>
        <v>Senior Design 2</v>
      </c>
      <c r="E75" s="75">
        <f>IF(B75=0,"",LOOKUP($B75,'Course List'!$C$7:$C$1029,'Course List'!F$7:F$1029))</f>
        <v>3</v>
      </c>
      <c r="F75" s="75" t="str">
        <f>IF(B75=0,"",LOOKUP($B75,'Course List'!$C$7:$C$1029,'Course List'!G$7:G$1029))</f>
        <v>S</v>
      </c>
      <c r="G75" s="75" t="str">
        <f>IF(B75=0,"",LOOKUP($B75,'Course List'!$C$7:$C$1029,'Course List'!H$7:H$1029))</f>
        <v>CE 4341</v>
      </c>
      <c r="H75" s="45"/>
      <c r="I75" s="72"/>
      <c r="J75" s="68" t="str">
        <f>IF(H75=0,"",LOOKUP(H75,'GPA Table'!$B$5:$B$16,'GPA Table'!$E$5:$E$16))</f>
        <v/>
      </c>
      <c r="K75" s="185"/>
      <c r="M75" s="6">
        <f t="shared" si="34"/>
        <v>0</v>
      </c>
      <c r="N75" s="6">
        <f t="shared" si="35"/>
        <v>0</v>
      </c>
      <c r="O75" s="6"/>
      <c r="P75" s="6"/>
    </row>
    <row r="76" spans="1:16" s="71" customFormat="1" x14ac:dyDescent="0.3">
      <c r="A76" s="157">
        <f t="shared" ref="A76:A78" si="36">A75+1</f>
        <v>3</v>
      </c>
      <c r="B76" s="75" t="s">
        <v>317</v>
      </c>
      <c r="C76" s="75" t="str">
        <f>IF(B76=0,"",LOOKUP($B76,'Course List'!$C$7:$C$1029,'Course List'!D$7:D$1029))</f>
        <v>  232</v>
      </c>
      <c r="D76" s="75" t="str">
        <f>IF(B76=0,"",LOOKUP($B76,'Course List'!$C$7:$C$1029,'Course List'!E$7:E$1029))</f>
        <v> Geotechnical Engineering</v>
      </c>
      <c r="E76" s="75">
        <f>IF(B76=0,"",LOOKUP($B76,'Course List'!$C$7:$C$1029,'Course List'!F$7:F$1029))</f>
        <v>3</v>
      </c>
      <c r="F76" s="75" t="str">
        <f>IF(B76=0,"",LOOKUP($B76,'Course List'!$C$7:$C$1029,'Course List'!G$7:G$1029))</f>
        <v>S</v>
      </c>
      <c r="G76" s="75" t="str">
        <f>IF(B76=0,"",LOOKUP($B76,'Course List'!$C$7:$C$1029,'Course List'!H$7:H$1029))</f>
        <v>Prerequisite: CE 4410 (168) or equivalent</v>
      </c>
      <c r="H76" s="45"/>
      <c r="I76" s="72"/>
      <c r="J76" s="68" t="str">
        <f>IF(H76=0,"",LOOKUP(H76,'GPA Table'!$B$5:$B$16,'GPA Table'!$E$5:$E$16))</f>
        <v/>
      </c>
      <c r="K76" s="185"/>
      <c r="M76" s="6">
        <f t="shared" si="34"/>
        <v>0</v>
      </c>
      <c r="N76" s="6">
        <f t="shared" si="35"/>
        <v>0</v>
      </c>
      <c r="O76" s="6"/>
      <c r="P76" s="6"/>
    </row>
    <row r="77" spans="1:16" s="71" customFormat="1" ht="17.399999999999999" customHeight="1" x14ac:dyDescent="0.3">
      <c r="A77" s="157">
        <f t="shared" si="36"/>
        <v>4</v>
      </c>
      <c r="B77" s="75" t="s">
        <v>809</v>
      </c>
      <c r="C77" s="75" t="str">
        <f>IF(B77=0,"",LOOKUP($B77,'Course List'!$C$7:$C$1029,'Course List'!D$7:D$1029))</f>
        <v>---</v>
      </c>
      <c r="D77" s="75" t="str">
        <f>IF(B77=0,"",LOOKUP($B77,'Course List'!$C$7:$C$1029,'Course List'!E$7:E$1029))</f>
        <v>See the CE Eng. Elective List</v>
      </c>
      <c r="E77" s="75">
        <f>IF(B77=0,"",LOOKUP($B77,'Course List'!$C$7:$C$1029,'Course List'!F$7:F$1029))</f>
        <v>3</v>
      </c>
      <c r="F77" s="75" t="str">
        <f>IF(B77=0,"",LOOKUP($B77,'Course List'!$C$7:$C$1029,'Course List'!G$7:G$1029))</f>
        <v>F &amp; S</v>
      </c>
      <c r="G77" s="75" t="str">
        <f>IF(B77=0,"",LOOKUP($B77,'Course List'!$C$7:$C$1029,'Course List'!H$7:H$1029))</f>
        <v xml:space="preserve"> ---</v>
      </c>
      <c r="H77" s="45"/>
      <c r="I77" s="72"/>
      <c r="J77" s="68" t="str">
        <f>IF(H77=0,"",LOOKUP(H77,'GPA Table'!$B$5:$B$16,'GPA Table'!$E$5:$E$16))</f>
        <v/>
      </c>
      <c r="K77" s="185"/>
      <c r="M77" s="6">
        <f t="shared" si="34"/>
        <v>0</v>
      </c>
      <c r="N77" s="6">
        <f t="shared" si="35"/>
        <v>0</v>
      </c>
      <c r="O77" s="6"/>
      <c r="P77" s="6"/>
    </row>
    <row r="78" spans="1:16" s="71" customFormat="1" x14ac:dyDescent="0.3">
      <c r="A78" s="157">
        <f t="shared" si="36"/>
        <v>5</v>
      </c>
      <c r="B78" s="75" t="s">
        <v>809</v>
      </c>
      <c r="C78" s="75" t="str">
        <f>IF(B78=0,"",LOOKUP($B78,'Course List'!$C$7:$C$1029,'Course List'!D$7:D$1029))</f>
        <v>---</v>
      </c>
      <c r="D78" s="75" t="str">
        <f>IF(B78=0,"",LOOKUP($B78,'Course List'!$C$7:$C$1029,'Course List'!E$7:E$1029))</f>
        <v>See the CE Eng. Elective List</v>
      </c>
      <c r="E78" s="75">
        <f>IF(B78=0,"",LOOKUP($B78,'Course List'!$C$7:$C$1029,'Course List'!F$7:F$1029))</f>
        <v>3</v>
      </c>
      <c r="F78" s="75" t="str">
        <f>IF(B78=0,"",LOOKUP($B78,'Course List'!$C$7:$C$1029,'Course List'!G$7:G$1029))</f>
        <v>F &amp; S</v>
      </c>
      <c r="G78" s="75" t="str">
        <f>IF(B78=0,"",LOOKUP($B78,'Course List'!$C$7:$C$1029,'Course List'!H$7:H$1029))</f>
        <v xml:space="preserve"> ---</v>
      </c>
      <c r="H78" s="45"/>
      <c r="I78" s="72"/>
      <c r="J78" s="68" t="str">
        <f>IF(H78=0,"",LOOKUP(H78,'GPA Table'!$B$5:$B$16,'GPA Table'!$E$5:$E$16))</f>
        <v/>
      </c>
      <c r="K78" s="185"/>
      <c r="M78" s="6">
        <f t="shared" si="34"/>
        <v>0</v>
      </c>
      <c r="N78" s="6">
        <f t="shared" si="35"/>
        <v>0</v>
      </c>
      <c r="O78" s="6"/>
      <c r="P78" s="6"/>
    </row>
    <row r="79" spans="1:16" s="71" customFormat="1" x14ac:dyDescent="0.3">
      <c r="A79" s="157">
        <f>A78+1</f>
        <v>6</v>
      </c>
      <c r="B79" s="75" t="s">
        <v>488</v>
      </c>
      <c r="C79" s="75" t="str">
        <f>IF(B79=0,"",LOOKUP($B79,'Course List'!$C$7:$C$1029,'Course List'!D$7:D$1029))</f>
        <v>---</v>
      </c>
      <c r="D79" s="75" t="str">
        <f>IF(B79=0,"",LOOKUP($B79,'Course List'!$C$7:$C$1029,'Course List'!E$7:E$1029))</f>
        <v>CE 6000 &amp; 8000 Level</v>
      </c>
      <c r="E79" s="75">
        <f>IF(B79=0,"",LOOKUP($B79,'Course List'!$C$7:$C$1029,'Course List'!F$7:F$1029))</f>
        <v>3</v>
      </c>
      <c r="F79" s="75" t="str">
        <f>IF(B79=0,"",LOOKUP($B79,'Course List'!$C$7:$C$1029,'Course List'!G$7:G$1029))</f>
        <v>F &amp; S</v>
      </c>
      <c r="G79" s="75" t="str">
        <f>IF(B79=0,"",LOOKUP($B79,'Course List'!$C$7:$C$1029,'Course List'!H$7:H$1029))</f>
        <v xml:space="preserve"> ---</v>
      </c>
      <c r="H79" s="45"/>
      <c r="I79" s="72"/>
      <c r="J79" s="68" t="str">
        <f>IF(H79=0,"",LOOKUP(H79,'GPA Table'!$B$5:$B$16,'GPA Table'!$E$5:$E$16))</f>
        <v/>
      </c>
      <c r="K79" s="185"/>
      <c r="M79" s="6">
        <f t="shared" si="34"/>
        <v>0</v>
      </c>
      <c r="N79" s="6">
        <f t="shared" si="35"/>
        <v>0</v>
      </c>
      <c r="O79" s="6"/>
      <c r="P79" s="6"/>
    </row>
    <row r="80" spans="1:16" s="71" customFormat="1" x14ac:dyDescent="0.3">
      <c r="A80" s="157">
        <f>A79+1</f>
        <v>7</v>
      </c>
      <c r="B80" s="45"/>
      <c r="C80" s="45" t="str">
        <f>IF(B80=0,"",LOOKUP($B80,'Course List'!$C$7:$C$1029,'Course List'!D$7:D$1029))</f>
        <v/>
      </c>
      <c r="D80" s="45" t="str">
        <f>IF(B80=0,"",LOOKUP($B80,'Course List'!$C$7:$C$1029,'Course List'!E$7:E$1029))</f>
        <v/>
      </c>
      <c r="E80" s="45" t="str">
        <f>IF(B80=0,"",LOOKUP($B80,'Course List'!$C$7:$C$1029,'Course List'!F$7:F$1029))</f>
        <v/>
      </c>
      <c r="F80" s="45" t="str">
        <f>IF(B80=0,"",LOOKUP($B80,'Course List'!$C$7:$C$1029,'Course List'!G$7:G$1029))</f>
        <v/>
      </c>
      <c r="G80" s="45" t="str">
        <f>IF(B80=0,"",LOOKUP($B80,'Course List'!$C$7:$C$1029,'Course List'!H$7:H$1029))</f>
        <v/>
      </c>
      <c r="H80" s="45"/>
      <c r="I80" s="72"/>
      <c r="J80" s="68" t="str">
        <f>IF(H80=0,"",LOOKUP(H80,'GPA Table'!$B$5:$B$16,'GPA Table'!$E$5:$E$16))</f>
        <v/>
      </c>
      <c r="K80" s="185"/>
      <c r="M80" s="6">
        <f t="shared" si="34"/>
        <v>0</v>
      </c>
      <c r="N80" s="6">
        <f t="shared" si="35"/>
        <v>0</v>
      </c>
      <c r="O80" s="6"/>
      <c r="P80" s="6"/>
    </row>
    <row r="81" spans="1:16" s="71" customFormat="1" ht="16.2" thickBot="1" x14ac:dyDescent="0.35">
      <c r="A81" s="160">
        <f t="shared" ref="A81" si="37">A80+1</f>
        <v>8</v>
      </c>
      <c r="B81" s="46"/>
      <c r="C81" s="46" t="str">
        <f>IF(B81=0,"",LOOKUP($B81,'Course List'!$C$7:$C$1029,'Course List'!D$7:D$1029))</f>
        <v/>
      </c>
      <c r="D81" s="46" t="str">
        <f>IF(B81=0,"",LOOKUP($B81,'Course List'!$C$7:$C$1029,'Course List'!E$7:E$1029))</f>
        <v/>
      </c>
      <c r="E81" s="46" t="str">
        <f>IF(B81=0,"",LOOKUP($B81,'Course List'!$C$7:$C$1029,'Course List'!F$7:F$1029))</f>
        <v/>
      </c>
      <c r="F81" s="46" t="str">
        <f>IF(B81=0,"",LOOKUP($B81,'Course List'!$C$7:$C$1029,'Course List'!G$7:G$1029))</f>
        <v/>
      </c>
      <c r="G81" s="46" t="str">
        <f>IF(B81=0,"",LOOKUP($B81,'Course List'!$C$7:$C$1029,'Course List'!H$7:H$1029))</f>
        <v/>
      </c>
      <c r="H81" s="46"/>
      <c r="I81" s="73"/>
      <c r="J81" s="69" t="str">
        <f>IF(H81=0,"",LOOKUP(H81,'GPA Table'!$B$5:$B$16,'GPA Table'!$E$5:$E$16))</f>
        <v/>
      </c>
      <c r="K81" s="192"/>
      <c r="M81" s="6">
        <f t="shared" si="34"/>
        <v>0</v>
      </c>
      <c r="N81" s="6">
        <f t="shared" si="35"/>
        <v>0</v>
      </c>
      <c r="O81" s="6"/>
      <c r="P81" s="6"/>
    </row>
    <row r="82" spans="1:16" s="71" customFormat="1" ht="16.2" thickBot="1" x14ac:dyDescent="0.35">
      <c r="A82" s="155"/>
      <c r="B82" s="156" t="str">
        <f>B73</f>
        <v>Semester</v>
      </c>
      <c r="C82" s="156">
        <f>C73+1</f>
        <v>9</v>
      </c>
      <c r="D82" s="156" t="str">
        <f>D73</f>
        <v>Total Credit Hours</v>
      </c>
      <c r="E82" s="156">
        <f>SUM(E83:E90)</f>
        <v>12</v>
      </c>
      <c r="F82" s="77" t="str">
        <f>F64</f>
        <v>FALL</v>
      </c>
      <c r="G82" s="77">
        <f>G73</f>
        <v>2022</v>
      </c>
      <c r="H82" s="21"/>
      <c r="I82" s="22"/>
      <c r="J82" s="24">
        <f>IF(N82=0,0,ROUND(M82/N82,2))</f>
        <v>0</v>
      </c>
      <c r="K82" s="193"/>
      <c r="M82" s="15">
        <f t="shared" ref="M82:N82" si="38">SUM(M83:M90)</f>
        <v>0</v>
      </c>
      <c r="N82" s="16">
        <f t="shared" si="38"/>
        <v>0</v>
      </c>
      <c r="O82" s="214"/>
      <c r="P82" s="214"/>
    </row>
    <row r="83" spans="1:16" s="71" customFormat="1" x14ac:dyDescent="0.3">
      <c r="A83" s="157">
        <v>1</v>
      </c>
      <c r="B83" s="75" t="s">
        <v>488</v>
      </c>
      <c r="C83" s="75" t="str">
        <f>IF(B83=0,"",LOOKUP($B83,'Course List'!$C$7:$C$1029,'Course List'!D$7:D$1029))</f>
        <v>---</v>
      </c>
      <c r="D83" s="75" t="str">
        <f>IF(B83=0,"",LOOKUP($B83,'Course List'!$C$7:$C$1029,'Course List'!E$7:E$1029))</f>
        <v>CE 6000 &amp; 8000 Level</v>
      </c>
      <c r="E83" s="75">
        <f>IF(B83=0,"",LOOKUP($B83,'Course List'!$C$7:$C$1029,'Course List'!F$7:F$1029))</f>
        <v>3</v>
      </c>
      <c r="F83" s="75" t="str">
        <f>IF(B83=0,"",LOOKUP($B83,'Course List'!$C$7:$C$1029,'Course List'!G$7:G$1029))</f>
        <v>F &amp; S</v>
      </c>
      <c r="G83" s="75" t="str">
        <f>IF(B83=0,"",LOOKUP($B83,'Course List'!$C$7:$C$1029,'Course List'!H$7:H$1029))</f>
        <v xml:space="preserve"> ---</v>
      </c>
      <c r="H83" s="45"/>
      <c r="I83" s="72"/>
      <c r="J83" s="67" t="str">
        <f>IF(H83=0,"",LOOKUP(H83,'GPA Table'!$B$5:$B$16,'GPA Table'!$E$5:$E$16))</f>
        <v/>
      </c>
      <c r="K83" s="184"/>
      <c r="M83" s="6">
        <f t="shared" ref="M83:M90" si="39">IF(E83=0,0,IF(H83=0,0,J83*E83))</f>
        <v>0</v>
      </c>
      <c r="N83" s="6">
        <f t="shared" ref="N83:N90" si="40">IF(H83=0,0,E83)</f>
        <v>0</v>
      </c>
      <c r="O83" s="6"/>
      <c r="P83" s="6"/>
    </row>
    <row r="84" spans="1:16" s="71" customFormat="1" x14ac:dyDescent="0.3">
      <c r="A84" s="157">
        <f>A83+1</f>
        <v>2</v>
      </c>
      <c r="B84" s="75" t="s">
        <v>488</v>
      </c>
      <c r="C84" s="75" t="str">
        <f>IF(B84=0,"",LOOKUP($B84,'Course List'!$C$7:$C$1029,'Course List'!D$7:D$1029))</f>
        <v>---</v>
      </c>
      <c r="D84" s="75" t="str">
        <f>IF(B84=0,"",LOOKUP($B84,'Course List'!$C$7:$C$1029,'Course List'!E$7:E$1029))</f>
        <v>CE 6000 &amp; 8000 Level</v>
      </c>
      <c r="E84" s="75">
        <f>IF(B84=0,"",LOOKUP($B84,'Course List'!$C$7:$C$1029,'Course List'!F$7:F$1029))</f>
        <v>3</v>
      </c>
      <c r="F84" s="75" t="str">
        <f>IF(B84=0,"",LOOKUP($B84,'Course List'!$C$7:$C$1029,'Course List'!G$7:G$1029))</f>
        <v>F &amp; S</v>
      </c>
      <c r="G84" s="75" t="str">
        <f>IF(B84=0,"",LOOKUP($B84,'Course List'!$C$7:$C$1029,'Course List'!H$7:H$1029))</f>
        <v xml:space="preserve"> ---</v>
      </c>
      <c r="H84" s="45"/>
      <c r="I84" s="72"/>
      <c r="J84" s="68" t="str">
        <f>IF(H84=0,"",LOOKUP(H84,'GPA Table'!$B$5:$B$16,'GPA Table'!$E$5:$E$16))</f>
        <v/>
      </c>
      <c r="K84" s="185"/>
      <c r="M84" s="6">
        <f t="shared" si="39"/>
        <v>0</v>
      </c>
      <c r="N84" s="6">
        <f t="shared" si="40"/>
        <v>0</v>
      </c>
      <c r="O84" s="6"/>
      <c r="P84" s="6"/>
    </row>
    <row r="85" spans="1:16" s="71" customFormat="1" x14ac:dyDescent="0.3">
      <c r="A85" s="157">
        <f t="shared" ref="A85:A87" si="41">A84+1</f>
        <v>3</v>
      </c>
      <c r="B85" s="75" t="s">
        <v>488</v>
      </c>
      <c r="C85" s="75" t="str">
        <f>IF(B85=0,"",LOOKUP($B85,'Course List'!$C$7:$C$1029,'Course List'!D$7:D$1029))</f>
        <v>---</v>
      </c>
      <c r="D85" s="75" t="str">
        <f>IF(B85=0,"",LOOKUP($B85,'Course List'!$C$7:$C$1029,'Course List'!E$7:E$1029))</f>
        <v>CE 6000 &amp; 8000 Level</v>
      </c>
      <c r="E85" s="75">
        <f>IF(B85=0,"",LOOKUP($B85,'Course List'!$C$7:$C$1029,'Course List'!F$7:F$1029))</f>
        <v>3</v>
      </c>
      <c r="F85" s="75" t="str">
        <f>IF(B85=0,"",LOOKUP($B85,'Course List'!$C$7:$C$1029,'Course List'!G$7:G$1029))</f>
        <v>F &amp; S</v>
      </c>
      <c r="G85" s="75" t="str">
        <f>IF(B85=0,"",LOOKUP($B85,'Course List'!$C$7:$C$1029,'Course List'!H$7:H$1029))</f>
        <v xml:space="preserve"> ---</v>
      </c>
      <c r="H85" s="45"/>
      <c r="I85" s="72"/>
      <c r="J85" s="68" t="str">
        <f>IF(H85=0,"",LOOKUP(H85,'GPA Table'!$B$5:$B$16,'GPA Table'!$E$5:$E$16))</f>
        <v/>
      </c>
      <c r="K85" s="185"/>
      <c r="M85" s="6">
        <f t="shared" si="39"/>
        <v>0</v>
      </c>
      <c r="N85" s="6">
        <f t="shared" si="40"/>
        <v>0</v>
      </c>
      <c r="O85" s="6"/>
      <c r="P85" s="6"/>
    </row>
    <row r="86" spans="1:16" s="71" customFormat="1" ht="17.399999999999999" customHeight="1" x14ac:dyDescent="0.3">
      <c r="A86" s="157">
        <f t="shared" si="41"/>
        <v>4</v>
      </c>
      <c r="B86" s="75" t="s">
        <v>488</v>
      </c>
      <c r="C86" s="75" t="str">
        <f>IF(B86=0,"",LOOKUP($B86,'Course List'!$C$7:$C$1029,'Course List'!D$7:D$1029))</f>
        <v>---</v>
      </c>
      <c r="D86" s="75" t="str">
        <f>IF(B86=0,"",LOOKUP($B86,'Course List'!$C$7:$C$1029,'Course List'!E$7:E$1029))</f>
        <v>CE 6000 &amp; 8000 Level</v>
      </c>
      <c r="E86" s="75">
        <f>IF(B86=0,"",LOOKUP($B86,'Course List'!$C$7:$C$1029,'Course List'!F$7:F$1029))</f>
        <v>3</v>
      </c>
      <c r="F86" s="75" t="str">
        <f>IF(B86=0,"",LOOKUP($B86,'Course List'!$C$7:$C$1029,'Course List'!G$7:G$1029))</f>
        <v>F &amp; S</v>
      </c>
      <c r="G86" s="75" t="str">
        <f>IF(B86=0,"",LOOKUP($B86,'Course List'!$C$7:$C$1029,'Course List'!H$7:H$1029))</f>
        <v xml:space="preserve"> ---</v>
      </c>
      <c r="H86" s="45"/>
      <c r="I86" s="72"/>
      <c r="J86" s="68" t="str">
        <f>IF(H86=0,"",LOOKUP(H86,'GPA Table'!$B$5:$B$16,'GPA Table'!$E$5:$E$16))</f>
        <v/>
      </c>
      <c r="K86" s="185"/>
      <c r="M86" s="6">
        <f t="shared" si="39"/>
        <v>0</v>
      </c>
      <c r="N86" s="6">
        <f t="shared" si="40"/>
        <v>0</v>
      </c>
      <c r="O86" s="6"/>
      <c r="P86" s="6"/>
    </row>
    <row r="87" spans="1:16" s="71" customFormat="1" x14ac:dyDescent="0.3">
      <c r="A87" s="157">
        <f t="shared" si="41"/>
        <v>5</v>
      </c>
      <c r="B87" s="45"/>
      <c r="C87" s="45" t="str">
        <f>IF(B87=0,"",LOOKUP($B87,'Course List'!$C$7:$C$1029,'Course List'!D$7:D$1029))</f>
        <v/>
      </c>
      <c r="D87" s="45" t="str">
        <f>IF(B87=0,"",LOOKUP($B87,'Course List'!$C$7:$C$1029,'Course List'!E$7:E$1029))</f>
        <v/>
      </c>
      <c r="E87" s="45" t="str">
        <f>IF(B87=0,"",LOOKUP($B87,'Course List'!$C$7:$C$1029,'Course List'!F$7:F$1029))</f>
        <v/>
      </c>
      <c r="F87" s="45" t="str">
        <f>IF(B87=0,"",LOOKUP($B87,'Course List'!$C$7:$C$1029,'Course List'!G$7:G$1029))</f>
        <v/>
      </c>
      <c r="G87" s="45" t="str">
        <f>IF(B87=0,"",LOOKUP($B87,'Course List'!$C$7:$C$1029,'Course List'!H$7:H$1029))</f>
        <v/>
      </c>
      <c r="H87" s="45"/>
      <c r="I87" s="72"/>
      <c r="J87" s="68" t="str">
        <f>IF(H87=0,"",LOOKUP(H87,'GPA Table'!$B$5:$B$16,'GPA Table'!$E$5:$E$16))</f>
        <v/>
      </c>
      <c r="K87" s="185"/>
      <c r="M87" s="6">
        <f t="shared" si="39"/>
        <v>0</v>
      </c>
      <c r="N87" s="6">
        <f t="shared" si="40"/>
        <v>0</v>
      </c>
      <c r="O87" s="6"/>
      <c r="P87" s="6"/>
    </row>
    <row r="88" spans="1:16" s="71" customFormat="1" x14ac:dyDescent="0.3">
      <c r="A88" s="157">
        <f>A87+1</f>
        <v>6</v>
      </c>
      <c r="B88" s="45"/>
      <c r="C88" s="45" t="str">
        <f>IF(B88=0,"",LOOKUP($B88,'Course List'!$C$7:$C$1029,'Course List'!D$7:D$1029))</f>
        <v/>
      </c>
      <c r="D88" s="45" t="str">
        <f>IF(B88=0,"",LOOKUP($B88,'Course List'!$C$7:$C$1029,'Course List'!E$7:E$1029))</f>
        <v/>
      </c>
      <c r="E88" s="45" t="str">
        <f>IF(B88=0,"",LOOKUP($B88,'Course List'!$C$7:$C$1029,'Course List'!F$7:F$1029))</f>
        <v/>
      </c>
      <c r="F88" s="45" t="str">
        <f>IF(B88=0,"",LOOKUP($B88,'Course List'!$C$7:$C$1029,'Course List'!G$7:G$1029))</f>
        <v/>
      </c>
      <c r="G88" s="45" t="str">
        <f>IF(B88=0,"",LOOKUP($B88,'Course List'!$C$7:$C$1029,'Course List'!H$7:H$1029))</f>
        <v/>
      </c>
      <c r="H88" s="45"/>
      <c r="I88" s="72"/>
      <c r="J88" s="68" t="str">
        <f>IF(H88=0,"",LOOKUP(H88,'GPA Table'!$B$5:$B$16,'GPA Table'!$E$5:$E$16))</f>
        <v/>
      </c>
      <c r="K88" s="185"/>
      <c r="M88" s="6">
        <f t="shared" si="39"/>
        <v>0</v>
      </c>
      <c r="N88" s="6">
        <f t="shared" si="40"/>
        <v>0</v>
      </c>
      <c r="O88" s="6"/>
      <c r="P88" s="6"/>
    </row>
    <row r="89" spans="1:16" s="71" customFormat="1" x14ac:dyDescent="0.3">
      <c r="A89" s="157">
        <f>A88+1</f>
        <v>7</v>
      </c>
      <c r="B89" s="45"/>
      <c r="C89" s="45" t="str">
        <f>IF(B89=0,"",LOOKUP($B89,'Course List'!$C$7:$C$1029,'Course List'!D$7:D$1029))</f>
        <v/>
      </c>
      <c r="D89" s="45" t="str">
        <f>IF(B89=0,"",LOOKUP($B89,'Course List'!$C$7:$C$1029,'Course List'!E$7:E$1029))</f>
        <v/>
      </c>
      <c r="E89" s="45" t="str">
        <f>IF(B89=0,"",LOOKUP($B89,'Course List'!$C$7:$C$1029,'Course List'!F$7:F$1029))</f>
        <v/>
      </c>
      <c r="F89" s="45" t="str">
        <f>IF(B89=0,"",LOOKUP($B89,'Course List'!$C$7:$C$1029,'Course List'!G$7:G$1029))</f>
        <v/>
      </c>
      <c r="G89" s="45" t="str">
        <f>IF(B89=0,"",LOOKUP($B89,'Course List'!$C$7:$C$1029,'Course List'!H$7:H$1029))</f>
        <v/>
      </c>
      <c r="H89" s="45"/>
      <c r="I89" s="72"/>
      <c r="J89" s="68" t="str">
        <f>IF(H89=0,"",LOOKUP(H89,'GPA Table'!$B$5:$B$16,'GPA Table'!$E$5:$E$16))</f>
        <v/>
      </c>
      <c r="K89" s="185"/>
      <c r="M89" s="6">
        <f t="shared" si="39"/>
        <v>0</v>
      </c>
      <c r="N89" s="6">
        <f t="shared" si="40"/>
        <v>0</v>
      </c>
      <c r="O89" s="6"/>
      <c r="P89" s="6"/>
    </row>
    <row r="90" spans="1:16" s="71" customFormat="1" ht="16.2" thickBot="1" x14ac:dyDescent="0.35">
      <c r="A90" s="160">
        <f t="shared" ref="A90" si="42">A89+1</f>
        <v>8</v>
      </c>
      <c r="B90" s="46"/>
      <c r="C90" s="46" t="str">
        <f>IF(B90=0,"",LOOKUP($B90,'Course List'!$C$7:$C$1029,'Course List'!D$7:D$1029))</f>
        <v/>
      </c>
      <c r="D90" s="46" t="str">
        <f>IF(B90=0,"",LOOKUP($B90,'Course List'!$C$7:$C$1029,'Course List'!E$7:E$1029))</f>
        <v/>
      </c>
      <c r="E90" s="45" t="str">
        <f>IF(B90=0,"",LOOKUP($B90,'Course List'!$C$7:$C$1029,'Course List'!F$7:F$1029))</f>
        <v/>
      </c>
      <c r="F90" s="46" t="str">
        <f>IF(B90=0,"",LOOKUP($B90,'Course List'!$C$7:$C$1029,'Course List'!G$7:G$1029))</f>
        <v/>
      </c>
      <c r="G90" s="46" t="str">
        <f>IF(B90=0,"",LOOKUP($B90,'Course List'!$C$7:$C$1029,'Course List'!H$7:H$1029))</f>
        <v/>
      </c>
      <c r="H90" s="46"/>
      <c r="I90" s="73"/>
      <c r="J90" s="69" t="str">
        <f>IF(H90=0,"",LOOKUP(H90,'GPA Table'!$B$5:$B$16,'GPA Table'!$E$5:$E$16))</f>
        <v/>
      </c>
      <c r="K90" s="187"/>
      <c r="M90" s="6">
        <f t="shared" si="39"/>
        <v>0</v>
      </c>
      <c r="N90" s="6">
        <f t="shared" si="40"/>
        <v>0</v>
      </c>
      <c r="O90" s="6"/>
      <c r="P90" s="6"/>
    </row>
    <row r="91" spans="1:16" s="71" customFormat="1" ht="16.2" thickBot="1" x14ac:dyDescent="0.35">
      <c r="A91" s="155"/>
      <c r="B91" s="156" t="str">
        <f>B82</f>
        <v>Semester</v>
      </c>
      <c r="C91" s="156">
        <f>C82+1</f>
        <v>10</v>
      </c>
      <c r="D91" s="156" t="str">
        <f>D82</f>
        <v>Total Credit Hours</v>
      </c>
      <c r="E91" s="156">
        <f>SUM(E92:E99)</f>
        <v>12</v>
      </c>
      <c r="F91" s="77" t="str">
        <f>F73</f>
        <v>SPRING</v>
      </c>
      <c r="G91" s="77">
        <f>G82+1</f>
        <v>2023</v>
      </c>
      <c r="H91" s="21"/>
      <c r="I91" s="22"/>
      <c r="J91" s="24">
        <f>IF(N91=0,0,ROUND(M91/N91,2))</f>
        <v>0</v>
      </c>
      <c r="K91" s="193"/>
      <c r="M91" s="15">
        <f>SUM(M92:M99)</f>
        <v>0</v>
      </c>
      <c r="N91" s="16">
        <f t="shared" ref="N91" si="43">SUM(N92:N99)</f>
        <v>0</v>
      </c>
      <c r="O91" s="214"/>
      <c r="P91" s="214"/>
    </row>
    <row r="92" spans="1:16" s="71" customFormat="1" x14ac:dyDescent="0.3">
      <c r="A92" s="157">
        <v>1</v>
      </c>
      <c r="B92" s="75" t="s">
        <v>488</v>
      </c>
      <c r="C92" s="75" t="str">
        <f>IF(B92=0,"",LOOKUP($B92,'Course List'!$C$7:$C$1029,'Course List'!D$7:D$1029))</f>
        <v>---</v>
      </c>
      <c r="D92" s="75" t="str">
        <f>IF(B92=0,"",LOOKUP($B92,'Course List'!$C$7:$C$1029,'Course List'!E$7:E$1029))</f>
        <v>CE 6000 &amp; 8000 Level</v>
      </c>
      <c r="E92" s="75">
        <f>IF(B92=0,"",LOOKUP($B92,'Course List'!$C$7:$C$1029,'Course List'!F$7:F$1029))</f>
        <v>3</v>
      </c>
      <c r="F92" s="75" t="str">
        <f>IF(B92=0,"",LOOKUP($B92,'Course List'!$C$7:$C$1029,'Course List'!G$7:G$1029))</f>
        <v>F &amp; S</v>
      </c>
      <c r="G92" s="75" t="str">
        <f>IF(B92=0,"",LOOKUP($B92,'Course List'!$C$7:$C$1029,'Course List'!H$7:H$1029))</f>
        <v xml:space="preserve"> ---</v>
      </c>
      <c r="H92" s="45"/>
      <c r="I92" s="72"/>
      <c r="J92" s="67" t="str">
        <f>IF(H92=0,"",LOOKUP(H92,'GPA Table'!$B$5:$B$16,'GPA Table'!$E$5:$E$16))</f>
        <v/>
      </c>
      <c r="K92" s="184"/>
      <c r="M92" s="6">
        <f t="shared" ref="M92:M99" si="44">IF(E92=0,0,IF(H92=0,0,J92*E92))</f>
        <v>0</v>
      </c>
      <c r="N92" s="6">
        <f t="shared" ref="N92:N99" si="45">IF(H92=0,0,E92)</f>
        <v>0</v>
      </c>
      <c r="O92" s="6"/>
      <c r="P92" s="6"/>
    </row>
    <row r="93" spans="1:16" s="71" customFormat="1" x14ac:dyDescent="0.3">
      <c r="A93" s="157">
        <f>A92+1</f>
        <v>2</v>
      </c>
      <c r="B93" s="75" t="s">
        <v>488</v>
      </c>
      <c r="C93" s="75" t="str">
        <f>IF(B93=0,"",LOOKUP($B93,'Course List'!$C$7:$C$1029,'Course List'!D$7:D$1029))</f>
        <v>---</v>
      </c>
      <c r="D93" s="75" t="str">
        <f>IF(B93=0,"",LOOKUP($B93,'Course List'!$C$7:$C$1029,'Course List'!E$7:E$1029))</f>
        <v>CE 6000 &amp; 8000 Level</v>
      </c>
      <c r="E93" s="75">
        <f>IF(B93=0,"",LOOKUP($B93,'Course List'!$C$7:$C$1029,'Course List'!F$7:F$1029))</f>
        <v>3</v>
      </c>
      <c r="F93" s="75" t="str">
        <f>IF(B93=0,"",LOOKUP($B93,'Course List'!$C$7:$C$1029,'Course List'!G$7:G$1029))</f>
        <v>F &amp; S</v>
      </c>
      <c r="G93" s="75" t="str">
        <f>IF(B93=0,"",LOOKUP($B93,'Course List'!$C$7:$C$1029,'Course List'!H$7:H$1029))</f>
        <v xml:space="preserve"> ---</v>
      </c>
      <c r="H93" s="45"/>
      <c r="I93" s="72"/>
      <c r="J93" s="68" t="str">
        <f>IF(H93=0,"",LOOKUP(H93,'GPA Table'!$B$5:$B$16,'GPA Table'!$E$5:$E$16))</f>
        <v/>
      </c>
      <c r="K93" s="185"/>
      <c r="M93" s="6">
        <f t="shared" si="44"/>
        <v>0</v>
      </c>
      <c r="N93" s="6">
        <f t="shared" si="45"/>
        <v>0</v>
      </c>
      <c r="O93" s="6"/>
      <c r="P93" s="6"/>
    </row>
    <row r="94" spans="1:16" s="71" customFormat="1" x14ac:dyDescent="0.3">
      <c r="A94" s="157">
        <f t="shared" ref="A94:A96" si="46">A93+1</f>
        <v>3</v>
      </c>
      <c r="B94" s="75" t="s">
        <v>488</v>
      </c>
      <c r="C94" s="75" t="str">
        <f>IF(B94=0,"",LOOKUP($B94,'Course List'!$C$7:$C$1029,'Course List'!D$7:D$1029))</f>
        <v>---</v>
      </c>
      <c r="D94" s="75" t="str">
        <f>IF(B94=0,"",LOOKUP($B94,'Course List'!$C$7:$C$1029,'Course List'!E$7:E$1029))</f>
        <v>CE 6000 &amp; 8000 Level</v>
      </c>
      <c r="E94" s="75">
        <f>IF(B94=0,"",LOOKUP($B94,'Course List'!$C$7:$C$1029,'Course List'!F$7:F$1029))</f>
        <v>3</v>
      </c>
      <c r="F94" s="75" t="str">
        <f>IF(B94=0,"",LOOKUP($B94,'Course List'!$C$7:$C$1029,'Course List'!G$7:G$1029))</f>
        <v>F &amp; S</v>
      </c>
      <c r="G94" s="75" t="str">
        <f>IF(B94=0,"",LOOKUP($B94,'Course List'!$C$7:$C$1029,'Course List'!H$7:H$1029))</f>
        <v xml:space="preserve"> ---</v>
      </c>
      <c r="H94" s="45"/>
      <c r="I94" s="72"/>
      <c r="J94" s="68" t="str">
        <f>IF(H94=0,"",LOOKUP(H94,'GPA Table'!$B$5:$B$16,'GPA Table'!$E$5:$E$16))</f>
        <v/>
      </c>
      <c r="K94" s="185"/>
      <c r="M94" s="6">
        <f t="shared" si="44"/>
        <v>0</v>
      </c>
      <c r="N94" s="6">
        <f t="shared" si="45"/>
        <v>0</v>
      </c>
      <c r="O94" s="6"/>
      <c r="P94" s="6"/>
    </row>
    <row r="95" spans="1:16" s="71" customFormat="1" ht="17.399999999999999" customHeight="1" x14ac:dyDescent="0.3">
      <c r="A95" s="157">
        <f t="shared" si="46"/>
        <v>4</v>
      </c>
      <c r="B95" s="75" t="s">
        <v>488</v>
      </c>
      <c r="C95" s="75" t="str">
        <f>IF(B95=0,"",LOOKUP($B95,'Course List'!$C$7:$C$1029,'Course List'!D$7:D$1029))</f>
        <v>---</v>
      </c>
      <c r="D95" s="75" t="str">
        <f>IF(B95=0,"",LOOKUP($B95,'Course List'!$C$7:$C$1029,'Course List'!E$7:E$1029))</f>
        <v>CE 6000 &amp; 8000 Level</v>
      </c>
      <c r="E95" s="75">
        <f>IF(B95=0,"",LOOKUP($B95,'Course List'!$C$7:$C$1029,'Course List'!F$7:F$1029))</f>
        <v>3</v>
      </c>
      <c r="F95" s="75" t="str">
        <f>IF(B95=0,"",LOOKUP($B95,'Course List'!$C$7:$C$1029,'Course List'!G$7:G$1029))</f>
        <v>F &amp; S</v>
      </c>
      <c r="G95" s="75" t="str">
        <f>IF(B95=0,"",LOOKUP($B95,'Course List'!$C$7:$C$1029,'Course List'!H$7:H$1029))</f>
        <v xml:space="preserve"> ---</v>
      </c>
      <c r="H95" s="45"/>
      <c r="I95" s="72"/>
      <c r="J95" s="68" t="str">
        <f>IF(H95=0,"",LOOKUP(H95,'GPA Table'!$B$5:$B$16,'GPA Table'!$E$5:$E$16))</f>
        <v/>
      </c>
      <c r="K95" s="185"/>
      <c r="M95" s="6">
        <f t="shared" si="44"/>
        <v>0</v>
      </c>
      <c r="N95" s="6">
        <f t="shared" si="45"/>
        <v>0</v>
      </c>
      <c r="O95" s="6"/>
      <c r="P95" s="6"/>
    </row>
    <row r="96" spans="1:16" s="71" customFormat="1" x14ac:dyDescent="0.3">
      <c r="A96" s="157">
        <f t="shared" si="46"/>
        <v>5</v>
      </c>
      <c r="B96" s="45"/>
      <c r="C96" s="45" t="str">
        <f>IF(B96=0,"",LOOKUP($B96,'Course List'!$C$7:$C$1029,'Course List'!D$7:D$1029))</f>
        <v/>
      </c>
      <c r="D96" s="45" t="str">
        <f>IF(B96=0,"",LOOKUP($B96,'Course List'!$C$7:$C$1029,'Course List'!E$7:E$1029))</f>
        <v/>
      </c>
      <c r="E96" s="45" t="str">
        <f>IF(B96=0,"",LOOKUP($B96,'Course List'!$C$7:$C$1029,'Course List'!F$7:F$1029))</f>
        <v/>
      </c>
      <c r="F96" s="45" t="str">
        <f>IF(B96=0,"",LOOKUP($B96,'Course List'!$C$7:$C$1029,'Course List'!G$7:G$1029))</f>
        <v/>
      </c>
      <c r="G96" s="45" t="str">
        <f>IF(B96=0,"",LOOKUP($B96,'Course List'!$C$7:$C$1029,'Course List'!H$7:H$1029))</f>
        <v/>
      </c>
      <c r="H96" s="45"/>
      <c r="I96" s="72"/>
      <c r="J96" s="68" t="str">
        <f>IF(H96=0,"",LOOKUP(H96,'GPA Table'!$B$5:$B$16,'GPA Table'!$E$5:$E$16))</f>
        <v/>
      </c>
      <c r="K96" s="185"/>
      <c r="M96" s="6">
        <f t="shared" si="44"/>
        <v>0</v>
      </c>
      <c r="N96" s="6">
        <f t="shared" si="45"/>
        <v>0</v>
      </c>
      <c r="O96" s="6"/>
      <c r="P96" s="6"/>
    </row>
    <row r="97" spans="1:21" s="71" customFormat="1" x14ac:dyDescent="0.3">
      <c r="A97" s="157">
        <f>A96+1</f>
        <v>6</v>
      </c>
      <c r="B97" s="45"/>
      <c r="C97" s="45" t="str">
        <f>IF(B97=0,"",LOOKUP($B97,'Course List'!$C$7:$C$1029,'Course List'!D$7:D$1029))</f>
        <v/>
      </c>
      <c r="D97" s="45" t="str">
        <f>IF(B97=0,"",LOOKUP($B97,'Course List'!$C$7:$C$1029,'Course List'!E$7:E$1029))</f>
        <v/>
      </c>
      <c r="E97" s="45" t="str">
        <f>IF(B97=0,"",LOOKUP($B97,'Course List'!$C$7:$C$1029,'Course List'!F$7:F$1029))</f>
        <v/>
      </c>
      <c r="F97" s="45" t="str">
        <f>IF(B97=0,"",LOOKUP($B97,'Course List'!$C$7:$C$1029,'Course List'!G$7:G$1029))</f>
        <v/>
      </c>
      <c r="G97" s="45" t="str">
        <f>IF(B97=0,"",LOOKUP($B97,'Course List'!$C$7:$C$1029,'Course List'!H$7:H$1029))</f>
        <v/>
      </c>
      <c r="H97" s="45"/>
      <c r="I97" s="72"/>
      <c r="J97" s="68" t="str">
        <f>IF(H97=0,"",LOOKUP(H97,'GPA Table'!$B$5:$B$16,'GPA Table'!$E$5:$E$16))</f>
        <v/>
      </c>
      <c r="K97" s="185"/>
      <c r="M97" s="6">
        <f t="shared" si="44"/>
        <v>0</v>
      </c>
      <c r="N97" s="6">
        <f t="shared" si="45"/>
        <v>0</v>
      </c>
      <c r="O97" s="6"/>
      <c r="P97" s="6"/>
    </row>
    <row r="98" spans="1:21" s="71" customFormat="1" x14ac:dyDescent="0.3">
      <c r="A98" s="157">
        <f>A97+1</f>
        <v>7</v>
      </c>
      <c r="B98" s="45"/>
      <c r="C98" s="45" t="str">
        <f>IF(B98=0,"",LOOKUP($B98,'Course List'!$C$7:$C$1029,'Course List'!D$7:D$1029))</f>
        <v/>
      </c>
      <c r="D98" s="45" t="str">
        <f>IF(B98=0,"",LOOKUP($B98,'Course List'!$C$7:$C$1029,'Course List'!E$7:E$1029))</f>
        <v/>
      </c>
      <c r="E98" s="45" t="str">
        <f>IF(B98=0,"",LOOKUP($B98,'Course List'!$C$7:$C$1029,'Course List'!F$7:F$1029))</f>
        <v/>
      </c>
      <c r="F98" s="45" t="str">
        <f>IF(B98=0,"",LOOKUP($B98,'Course List'!$C$7:$C$1029,'Course List'!G$7:G$1029))</f>
        <v/>
      </c>
      <c r="G98" s="45" t="str">
        <f>IF(B98=0,"",LOOKUP($B98,'Course List'!$C$7:$C$1029,'Course List'!H$7:H$1029))</f>
        <v/>
      </c>
      <c r="H98" s="45"/>
      <c r="I98" s="72"/>
      <c r="J98" s="68" t="str">
        <f>IF(H98=0,"",LOOKUP(H98,'GPA Table'!$B$5:$B$16,'GPA Table'!$E$5:$E$16))</f>
        <v/>
      </c>
      <c r="K98" s="185"/>
      <c r="M98" s="6">
        <f t="shared" si="44"/>
        <v>0</v>
      </c>
      <c r="N98" s="6">
        <f t="shared" si="45"/>
        <v>0</v>
      </c>
      <c r="O98" s="6"/>
      <c r="P98" s="6"/>
    </row>
    <row r="99" spans="1:21" s="71" customFormat="1" ht="16.2" thickBot="1" x14ac:dyDescent="0.35">
      <c r="A99" s="160">
        <f t="shared" ref="A99" si="47">A98+1</f>
        <v>8</v>
      </c>
      <c r="B99" s="46"/>
      <c r="C99" s="46" t="str">
        <f>IF(B99=0,"",LOOKUP($B99,'Course List'!$C$7:$C$1029,'Course List'!D$7:D$1029))</f>
        <v/>
      </c>
      <c r="D99" s="46" t="str">
        <f>IF(B99=0,"",LOOKUP($B99,'Course List'!$C$7:$C$1029,'Course List'!E$7:E$1029))</f>
        <v/>
      </c>
      <c r="E99" s="46" t="str">
        <f>IF(B99=0,"",LOOKUP($B99,'Course List'!$C$7:$C$1029,'Course List'!F$7:F$1029))</f>
        <v/>
      </c>
      <c r="F99" s="46" t="str">
        <f>IF(B99=0,"",LOOKUP($B99,'Course List'!$C$7:$C$1029,'Course List'!G$7:G$1029))</f>
        <v/>
      </c>
      <c r="G99" s="46" t="str">
        <f>IF(B99=0,"",LOOKUP($B99,'Course List'!$C$7:$C$1029,'Course List'!H$7:H$1029))</f>
        <v/>
      </c>
      <c r="H99" s="46"/>
      <c r="I99" s="73"/>
      <c r="J99" s="69" t="str">
        <f>IF(H99=0,"",LOOKUP(H99,'GPA Table'!$B$5:$B$16,'GPA Table'!$E$5:$E$16))</f>
        <v/>
      </c>
      <c r="K99" s="187"/>
      <c r="M99" s="6">
        <f t="shared" si="44"/>
        <v>0</v>
      </c>
      <c r="N99" s="6">
        <f t="shared" si="45"/>
        <v>0</v>
      </c>
      <c r="O99" s="6"/>
      <c r="P99" s="6"/>
    </row>
    <row r="100" spans="1:21" x14ac:dyDescent="0.3">
      <c r="U100" s="219"/>
    </row>
    <row r="101" spans="1:21" x14ac:dyDescent="0.3">
      <c r="U101" s="219"/>
    </row>
    <row r="102" spans="1:21" x14ac:dyDescent="0.3">
      <c r="U102" s="219"/>
    </row>
    <row r="103" spans="1:21" x14ac:dyDescent="0.3">
      <c r="U103" s="219"/>
    </row>
    <row r="104" spans="1:21" x14ac:dyDescent="0.3">
      <c r="U104" s="219"/>
    </row>
    <row r="105" spans="1:21" x14ac:dyDescent="0.3">
      <c r="U105" s="219"/>
    </row>
    <row r="106" spans="1:21" x14ac:dyDescent="0.3">
      <c r="U106" s="219"/>
    </row>
    <row r="107" spans="1:21" x14ac:dyDescent="0.3">
      <c r="U107" s="219"/>
    </row>
    <row r="108" spans="1:21" x14ac:dyDescent="0.3">
      <c r="U108" s="219"/>
    </row>
    <row r="109" spans="1:21" x14ac:dyDescent="0.3">
      <c r="U109" s="219"/>
    </row>
  </sheetData>
  <sheetProtection algorithmName="SHA-512" hashValue="s3H2yCrQdTj3/+NBYY2BPamsxvB3ab8sn0eV1rFtUvRREaMRxw7PoGcoo6UHOKXCHuGu93vIpQB85F7EL3DDmw==" saltValue="EUwqt1KaM2Brp6tsVdh+RA==" spinCount="100000" sheet="1" objects="1" scenarios="1"/>
  <customSheetViews>
    <customSheetView guid="{01C77170-9B80-4B41-93A1-200096C3CB54}" scale="70" showGridLines="0" fitToPage="1">
      <pane ySplit="9" topLeftCell="A10" activePane="bottomLeft" state="frozen"/>
      <selection pane="bottomLeft" activeCell="G12" sqref="G12"/>
      <pageMargins left="0.7" right="0.7" top="0.12" bottom="0.12" header="0.3" footer="0.3"/>
      <pageSetup scale="70" fitToHeight="3" orientation="landscape" r:id="rId1"/>
    </customSheetView>
  </customSheetViews>
  <mergeCells count="14">
    <mergeCell ref="K9:K10"/>
    <mergeCell ref="B6:C6"/>
    <mergeCell ref="D6:F6"/>
    <mergeCell ref="H6:I6"/>
    <mergeCell ref="B7:C7"/>
    <mergeCell ref="D7:F7"/>
    <mergeCell ref="H7:I7"/>
    <mergeCell ref="B5:F5"/>
    <mergeCell ref="H5:I5"/>
    <mergeCell ref="A1:J1"/>
    <mergeCell ref="A2:J2"/>
    <mergeCell ref="A3:J3"/>
    <mergeCell ref="B4:C4"/>
    <mergeCell ref="E4:F4"/>
  </mergeCells>
  <pageMargins left="0.7" right="0.7" top="0.12" bottom="0.12" header="0.3" footer="0.3"/>
  <pageSetup scale="70" fitToHeight="3"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29"/>
  <sheetViews>
    <sheetView showGridLines="0" zoomScale="120" zoomScaleNormal="120" workbookViewId="0">
      <selection activeCell="K26" sqref="K26"/>
    </sheetView>
  </sheetViews>
  <sheetFormatPr defaultRowHeight="14.4" x14ac:dyDescent="0.3"/>
  <cols>
    <col min="3" max="3" width="15" customWidth="1"/>
    <col min="6" max="6" width="11.33203125" customWidth="1"/>
    <col min="7" max="7" width="12.6640625" customWidth="1"/>
  </cols>
  <sheetData>
    <row r="3" spans="1:15" ht="23.4" x14ac:dyDescent="0.45">
      <c r="A3" s="100" t="s">
        <v>564</v>
      </c>
    </row>
    <row r="5" spans="1:15" ht="45.75" customHeight="1" x14ac:dyDescent="0.3">
      <c r="A5" s="355" t="s">
        <v>884</v>
      </c>
      <c r="B5" s="356"/>
      <c r="C5" s="356"/>
      <c r="D5" s="356"/>
      <c r="E5" s="356"/>
      <c r="F5" s="356"/>
      <c r="G5" s="356"/>
      <c r="H5" s="356"/>
      <c r="I5" s="356"/>
      <c r="J5" s="357"/>
    </row>
    <row r="6" spans="1:15" x14ac:dyDescent="0.3">
      <c r="A6" s="119" t="s">
        <v>606</v>
      </c>
      <c r="B6" s="103"/>
      <c r="C6" s="103"/>
      <c r="D6" s="103"/>
      <c r="E6" s="103"/>
      <c r="F6" s="103"/>
      <c r="G6" s="103"/>
      <c r="H6" s="103"/>
      <c r="I6" s="103"/>
      <c r="J6" s="120"/>
    </row>
    <row r="7" spans="1:15" x14ac:dyDescent="0.3">
      <c r="A7" s="121"/>
      <c r="B7" s="109"/>
      <c r="C7" s="109"/>
      <c r="D7" s="109"/>
      <c r="E7" s="109" t="s">
        <v>605</v>
      </c>
      <c r="F7" s="109" t="s">
        <v>604</v>
      </c>
      <c r="G7" s="109"/>
      <c r="H7" s="109"/>
      <c r="I7" s="109"/>
      <c r="J7" s="110" t="s">
        <v>595</v>
      </c>
    </row>
    <row r="9" spans="1:15" x14ac:dyDescent="0.3">
      <c r="A9" s="111" t="s">
        <v>593</v>
      </c>
      <c r="B9" s="112"/>
      <c r="C9" s="113"/>
      <c r="D9" s="114" t="s">
        <v>594</v>
      </c>
      <c r="E9" s="112"/>
      <c r="F9" s="115" t="s">
        <v>591</v>
      </c>
      <c r="G9" s="115" t="s">
        <v>572</v>
      </c>
      <c r="H9" s="115" t="s">
        <v>595</v>
      </c>
      <c r="I9" s="116" t="s">
        <v>574</v>
      </c>
      <c r="J9" s="115" t="s">
        <v>596</v>
      </c>
      <c r="K9" s="115" t="s">
        <v>592</v>
      </c>
      <c r="L9" s="117" t="s">
        <v>597</v>
      </c>
      <c r="M9" s="115"/>
      <c r="N9" s="116" t="s">
        <v>574</v>
      </c>
      <c r="O9" s="118" t="s">
        <v>598</v>
      </c>
    </row>
    <row r="10" spans="1:15" x14ac:dyDescent="0.3">
      <c r="A10" s="111" t="s">
        <v>603</v>
      </c>
      <c r="B10" s="112"/>
      <c r="C10" s="113"/>
      <c r="D10" s="102" t="s">
        <v>594</v>
      </c>
      <c r="E10" s="103"/>
      <c r="F10" s="104" t="s">
        <v>600</v>
      </c>
      <c r="G10" s="104" t="s">
        <v>572</v>
      </c>
      <c r="H10" s="104" t="s">
        <v>595</v>
      </c>
      <c r="I10" s="105" t="s">
        <v>574</v>
      </c>
      <c r="J10" s="104" t="s">
        <v>601</v>
      </c>
      <c r="K10" s="104" t="s">
        <v>592</v>
      </c>
      <c r="L10" s="106" t="s">
        <v>597</v>
      </c>
      <c r="M10" s="104"/>
      <c r="N10" s="105" t="s">
        <v>574</v>
      </c>
      <c r="O10" s="107" t="s">
        <v>602</v>
      </c>
    </row>
    <row r="11" spans="1:15" x14ac:dyDescent="0.3">
      <c r="D11" s="108" t="s">
        <v>599</v>
      </c>
      <c r="E11" s="109"/>
      <c r="F11" s="109"/>
      <c r="G11" s="109"/>
      <c r="H11" s="109"/>
      <c r="I11" s="109"/>
      <c r="J11" s="109"/>
      <c r="K11" s="109"/>
      <c r="L11" s="109"/>
      <c r="M11" s="109"/>
      <c r="N11" s="109"/>
      <c r="O11" s="110"/>
    </row>
    <row r="12" spans="1:15" x14ac:dyDescent="0.3">
      <c r="A12" s="99" t="s">
        <v>566</v>
      </c>
    </row>
    <row r="13" spans="1:15" x14ac:dyDescent="0.3">
      <c r="A13" s="99" t="s">
        <v>565</v>
      </c>
    </row>
    <row r="14" spans="1:15" x14ac:dyDescent="0.3">
      <c r="A14" t="s">
        <v>567</v>
      </c>
    </row>
    <row r="18" spans="1:12" ht="23.4" x14ac:dyDescent="0.45">
      <c r="A18" s="100" t="s">
        <v>568</v>
      </c>
      <c r="F18" s="260" t="s">
        <v>883</v>
      </c>
    </row>
    <row r="19" spans="1:12" ht="23.4" x14ac:dyDescent="0.45">
      <c r="A19" s="100" t="s">
        <v>569</v>
      </c>
    </row>
    <row r="20" spans="1:12" x14ac:dyDescent="0.3">
      <c r="A20" s="114" t="s">
        <v>570</v>
      </c>
      <c r="B20" s="112"/>
      <c r="C20" s="112" t="s">
        <v>571</v>
      </c>
      <c r="D20" s="112" t="s">
        <v>572</v>
      </c>
      <c r="E20" s="112" t="s">
        <v>573</v>
      </c>
      <c r="F20" s="122" t="s">
        <v>574</v>
      </c>
      <c r="G20" s="113" t="s">
        <v>575</v>
      </c>
      <c r="I20" s="352" t="s">
        <v>817</v>
      </c>
      <c r="J20" s="353"/>
      <c r="K20" s="353"/>
      <c r="L20" s="354"/>
    </row>
    <row r="21" spans="1:12" x14ac:dyDescent="0.3">
      <c r="A21" s="102" t="s">
        <v>576</v>
      </c>
      <c r="B21" s="103"/>
      <c r="C21" s="103" t="s">
        <v>578</v>
      </c>
      <c r="D21" s="103" t="s">
        <v>572</v>
      </c>
      <c r="E21" s="103" t="s">
        <v>579</v>
      </c>
      <c r="F21" s="123" t="s">
        <v>574</v>
      </c>
      <c r="G21" s="120" t="s">
        <v>580</v>
      </c>
      <c r="I21" t="s">
        <v>818</v>
      </c>
    </row>
    <row r="22" spans="1:12" x14ac:dyDescent="0.3">
      <c r="A22" s="124"/>
      <c r="B22" s="125"/>
      <c r="C22" s="125" t="s">
        <v>583</v>
      </c>
      <c r="D22" s="125"/>
      <c r="E22" s="125"/>
      <c r="F22" s="125"/>
      <c r="G22" s="126"/>
      <c r="I22" t="s">
        <v>819</v>
      </c>
    </row>
    <row r="23" spans="1:12" x14ac:dyDescent="0.3">
      <c r="A23" s="108"/>
      <c r="B23" s="109"/>
      <c r="C23" s="109" t="s">
        <v>581</v>
      </c>
      <c r="D23" s="109"/>
      <c r="E23" s="109"/>
      <c r="F23" s="109"/>
      <c r="G23" s="110"/>
    </row>
    <row r="25" spans="1:12" ht="23.4" x14ac:dyDescent="0.45">
      <c r="A25" s="100" t="s">
        <v>607</v>
      </c>
    </row>
    <row r="26" spans="1:12" x14ac:dyDescent="0.3">
      <c r="A26" s="114" t="s">
        <v>570</v>
      </c>
      <c r="B26" s="112"/>
      <c r="C26" s="112" t="s">
        <v>577</v>
      </c>
      <c r="D26" s="112" t="s">
        <v>572</v>
      </c>
      <c r="E26" s="112" t="s">
        <v>573</v>
      </c>
      <c r="F26" s="122" t="s">
        <v>574</v>
      </c>
      <c r="G26" s="113" t="s">
        <v>582</v>
      </c>
    </row>
    <row r="27" spans="1:12" x14ac:dyDescent="0.3">
      <c r="A27" s="102" t="s">
        <v>576</v>
      </c>
      <c r="B27" s="103"/>
      <c r="C27" s="103" t="s">
        <v>577</v>
      </c>
      <c r="D27" s="103" t="s">
        <v>572</v>
      </c>
      <c r="E27" s="103" t="s">
        <v>579</v>
      </c>
      <c r="F27" s="123" t="s">
        <v>574</v>
      </c>
      <c r="G27" s="120" t="s">
        <v>582</v>
      </c>
    </row>
    <row r="28" spans="1:12" x14ac:dyDescent="0.3">
      <c r="A28" s="124"/>
      <c r="B28" s="125"/>
      <c r="C28" s="125" t="s">
        <v>584</v>
      </c>
      <c r="D28" s="125"/>
      <c r="E28" s="125"/>
      <c r="F28" s="125"/>
      <c r="G28" s="126"/>
    </row>
    <row r="29" spans="1:12" x14ac:dyDescent="0.3">
      <c r="A29" s="108"/>
      <c r="B29" s="109"/>
      <c r="C29" s="109" t="s">
        <v>581</v>
      </c>
      <c r="D29" s="109"/>
      <c r="E29" s="109"/>
      <c r="F29" s="109"/>
      <c r="G29" s="110"/>
    </row>
  </sheetData>
  <sheetProtection algorithmName="SHA-512" hashValue="aCGpfvoYhk5wEAbacajlgADONrLnnYkAyfzrVAh0xz2UIl9l+nNvr6oKGcQ+awGDvitEH+HmR+kgiYRPnt9eIg==" saltValue="g4HAY8vtkIWWDpApcQAtlg==" spinCount="100000" sheet="1" objects="1" scenarios="1"/>
  <customSheetViews>
    <customSheetView guid="{01C77170-9B80-4B41-93A1-200096C3CB54}" showGridLines="0">
      <selection activeCell="A5" sqref="A5"/>
      <pageMargins left="0.7" right="0.7" top="0.75" bottom="0.75" header="0.3" footer="0.3"/>
      <pageSetup orientation="portrait" r:id="rId1"/>
    </customSheetView>
  </customSheetViews>
  <mergeCells count="2">
    <mergeCell ref="I20:L20"/>
    <mergeCell ref="A5:J5"/>
  </mergeCells>
  <hyperlinks>
    <hyperlink ref="E7" r:id="rId2" location="6109" display="http://www.gwu.edu/~bulletin/grad/eap.html - 6109"/>
    <hyperlink ref="F18" r:id="rId3" location="Gradassignment "/>
  </hyperlinks>
  <pageMargins left="0.7" right="0.7" top="0.75" bottom="0.75" header="0.3" footer="0.3"/>
  <pageSetup orientation="portrait" r:id="rId4"/>
  <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0"/>
  <sheetViews>
    <sheetView showGridLines="0" zoomScale="70" zoomScaleNormal="70" workbookViewId="0">
      <selection activeCell="M9" sqref="M9"/>
    </sheetView>
  </sheetViews>
  <sheetFormatPr defaultColWidth="8.88671875" defaultRowHeight="15" x14ac:dyDescent="0.25"/>
  <cols>
    <col min="1" max="16384" width="8.88671875" style="133"/>
  </cols>
  <sheetData>
    <row r="1" spans="1:18" ht="15.6" thickBot="1" x14ac:dyDescent="0.3"/>
    <row r="2" spans="1:18" ht="16.2" thickBot="1" x14ac:dyDescent="0.3">
      <c r="A2" s="141" t="s">
        <v>629</v>
      </c>
      <c r="B2" s="145"/>
      <c r="C2" s="145"/>
      <c r="D2" s="145"/>
      <c r="E2" s="145"/>
      <c r="F2" s="145"/>
      <c r="G2" s="146" t="s">
        <v>644</v>
      </c>
      <c r="H2" s="145"/>
      <c r="I2" s="145"/>
      <c r="J2" s="145"/>
      <c r="K2" s="145"/>
      <c r="L2" s="145"/>
      <c r="M2" s="145"/>
      <c r="N2" s="145"/>
      <c r="O2" s="145"/>
      <c r="P2" s="145"/>
      <c r="Q2" s="145"/>
      <c r="R2" s="147"/>
    </row>
    <row r="3" spans="1:18" ht="15.6" thickBot="1" x14ac:dyDescent="0.3"/>
    <row r="4" spans="1:18" s="137" customFormat="1" ht="60.6" customHeight="1" thickBot="1" x14ac:dyDescent="0.3">
      <c r="A4" s="358" t="s">
        <v>718</v>
      </c>
      <c r="B4" s="359"/>
      <c r="C4" s="359"/>
      <c r="D4" s="359"/>
      <c r="E4" s="359"/>
      <c r="F4" s="359"/>
      <c r="G4" s="359"/>
      <c r="H4" s="359"/>
      <c r="I4" s="359"/>
      <c r="J4" s="359"/>
      <c r="K4" s="359"/>
      <c r="L4" s="359"/>
      <c r="M4" s="359"/>
      <c r="N4" s="359"/>
      <c r="O4" s="359"/>
      <c r="P4" s="359"/>
      <c r="Q4" s="359"/>
      <c r="R4" s="360"/>
    </row>
    <row r="5" spans="1:18" x14ac:dyDescent="0.25">
      <c r="A5" s="134"/>
    </row>
    <row r="6" spans="1:18" x14ac:dyDescent="0.25">
      <c r="A6" s="134" t="s">
        <v>630</v>
      </c>
    </row>
    <row r="7" spans="1:18" x14ac:dyDescent="0.25">
      <c r="A7" s="134" t="s">
        <v>631</v>
      </c>
    </row>
    <row r="8" spans="1:18" x14ac:dyDescent="0.25">
      <c r="A8" s="134" t="s">
        <v>632</v>
      </c>
    </row>
    <row r="9" spans="1:18" x14ac:dyDescent="0.25">
      <c r="A9" s="134" t="s">
        <v>633</v>
      </c>
    </row>
    <row r="10" spans="1:18" x14ac:dyDescent="0.25">
      <c r="A10" s="134" t="s">
        <v>634</v>
      </c>
    </row>
    <row r="11" spans="1:18" x14ac:dyDescent="0.25">
      <c r="A11" s="134" t="s">
        <v>635</v>
      </c>
    </row>
    <row r="12" spans="1:18" s="135" customFormat="1" x14ac:dyDescent="0.25">
      <c r="A12" s="132" t="s">
        <v>636</v>
      </c>
    </row>
    <row r="13" spans="1:18" s="135" customFormat="1" x14ac:dyDescent="0.25">
      <c r="A13" s="132" t="s">
        <v>637</v>
      </c>
    </row>
    <row r="14" spans="1:18" x14ac:dyDescent="0.25">
      <c r="A14" s="134" t="s">
        <v>638</v>
      </c>
    </row>
    <row r="15" spans="1:18" x14ac:dyDescent="0.25">
      <c r="A15" s="134" t="s">
        <v>639</v>
      </c>
    </row>
    <row r="16" spans="1:18" x14ac:dyDescent="0.25">
      <c r="A16" s="134" t="s">
        <v>640</v>
      </c>
    </row>
    <row r="17" spans="1:18" x14ac:dyDescent="0.25">
      <c r="A17" s="132" t="s">
        <v>641</v>
      </c>
    </row>
    <row r="18" spans="1:18" x14ac:dyDescent="0.25">
      <c r="A18" s="134" t="s">
        <v>642</v>
      </c>
    </row>
    <row r="19" spans="1:18" s="135" customFormat="1" x14ac:dyDescent="0.25">
      <c r="A19" s="132" t="s">
        <v>643</v>
      </c>
    </row>
    <row r="20" spans="1:18" ht="15.6" thickBot="1" x14ac:dyDescent="0.3"/>
    <row r="21" spans="1:18" s="136" customFormat="1" ht="16.2" thickBot="1" x14ac:dyDescent="0.35">
      <c r="A21" s="141" t="s">
        <v>629</v>
      </c>
      <c r="B21" s="142"/>
      <c r="C21" s="142"/>
      <c r="D21" s="142"/>
      <c r="E21" s="142"/>
      <c r="F21" s="143" t="s">
        <v>645</v>
      </c>
      <c r="G21" s="142"/>
      <c r="H21" s="142"/>
      <c r="I21" s="142"/>
      <c r="J21" s="142"/>
      <c r="K21" s="142"/>
      <c r="L21" s="142"/>
      <c r="M21" s="142"/>
      <c r="N21" s="142"/>
      <c r="O21" s="142"/>
      <c r="P21" s="142"/>
      <c r="Q21" s="142"/>
      <c r="R21" s="144"/>
    </row>
    <row r="22" spans="1:18" ht="15.6" thickBot="1" x14ac:dyDescent="0.3"/>
    <row r="23" spans="1:18" s="137" customFormat="1" ht="36.6" customHeight="1" thickBot="1" x14ac:dyDescent="0.3">
      <c r="A23" s="358" t="s">
        <v>646</v>
      </c>
      <c r="B23" s="359"/>
      <c r="C23" s="359"/>
      <c r="D23" s="359"/>
      <c r="E23" s="359"/>
      <c r="F23" s="359"/>
      <c r="G23" s="359"/>
      <c r="H23" s="359"/>
      <c r="I23" s="359"/>
      <c r="J23" s="359"/>
      <c r="K23" s="359"/>
      <c r="L23" s="359"/>
      <c r="M23" s="359"/>
      <c r="N23" s="359"/>
      <c r="O23" s="359"/>
      <c r="P23" s="359"/>
      <c r="Q23" s="359"/>
      <c r="R23" s="360"/>
    </row>
    <row r="24" spans="1:18" s="137" customFormat="1" x14ac:dyDescent="0.25">
      <c r="A24" s="129"/>
    </row>
    <row r="25" spans="1:18" x14ac:dyDescent="0.25">
      <c r="A25" s="138" t="s">
        <v>647</v>
      </c>
    </row>
    <row r="26" spans="1:18" x14ac:dyDescent="0.25">
      <c r="A26" s="138" t="s">
        <v>648</v>
      </c>
    </row>
    <row r="27" spans="1:18" x14ac:dyDescent="0.25">
      <c r="A27" s="138" t="s">
        <v>649</v>
      </c>
    </row>
    <row r="28" spans="1:18" x14ac:dyDescent="0.25">
      <c r="A28" s="138" t="s">
        <v>650</v>
      </c>
    </row>
    <row r="30" spans="1:18" s="139" customFormat="1" ht="16.2" thickBot="1" x14ac:dyDescent="0.35">
      <c r="A30" s="131" t="s">
        <v>651</v>
      </c>
    </row>
    <row r="31" spans="1:18" s="137" customFormat="1" ht="36.6" customHeight="1" thickBot="1" x14ac:dyDescent="0.3">
      <c r="A31" s="358" t="s">
        <v>652</v>
      </c>
      <c r="B31" s="359"/>
      <c r="C31" s="359"/>
      <c r="D31" s="359"/>
      <c r="E31" s="359"/>
      <c r="F31" s="359"/>
      <c r="G31" s="359"/>
      <c r="H31" s="359"/>
      <c r="I31" s="359"/>
      <c r="J31" s="359"/>
      <c r="K31" s="359"/>
      <c r="L31" s="359"/>
      <c r="M31" s="359"/>
      <c r="N31" s="359"/>
      <c r="O31" s="359"/>
      <c r="P31" s="359"/>
      <c r="Q31" s="359"/>
      <c r="R31" s="360"/>
    </row>
    <row r="32" spans="1:18" s="137" customFormat="1" x14ac:dyDescent="0.25">
      <c r="A32" s="129"/>
    </row>
    <row r="33" spans="1:1" s="137" customFormat="1" x14ac:dyDescent="0.25">
      <c r="A33" s="129" t="s">
        <v>653</v>
      </c>
    </row>
    <row r="34" spans="1:1" s="140" customFormat="1" ht="15.6" x14ac:dyDescent="0.3">
      <c r="A34" s="130" t="s">
        <v>707</v>
      </c>
    </row>
    <row r="35" spans="1:1" s="137" customFormat="1" x14ac:dyDescent="0.25">
      <c r="A35" s="129" t="s">
        <v>654</v>
      </c>
    </row>
    <row r="36" spans="1:1" s="137" customFormat="1" x14ac:dyDescent="0.25">
      <c r="A36" s="129" t="s">
        <v>655</v>
      </c>
    </row>
    <row r="37" spans="1:1" s="137" customFormat="1" x14ac:dyDescent="0.25">
      <c r="A37" s="129" t="s">
        <v>656</v>
      </c>
    </row>
    <row r="38" spans="1:1" s="137" customFormat="1" x14ac:dyDescent="0.25">
      <c r="A38" s="129" t="s">
        <v>657</v>
      </c>
    </row>
    <row r="39" spans="1:1" s="137" customFormat="1" x14ac:dyDescent="0.25">
      <c r="A39" s="129"/>
    </row>
    <row r="40" spans="1:1" s="140" customFormat="1" ht="15.6" x14ac:dyDescent="0.3">
      <c r="A40" s="130" t="s">
        <v>708</v>
      </c>
    </row>
    <row r="41" spans="1:1" s="137" customFormat="1" x14ac:dyDescent="0.25">
      <c r="A41" s="129" t="s">
        <v>654</v>
      </c>
    </row>
    <row r="42" spans="1:1" s="137" customFormat="1" x14ac:dyDescent="0.25">
      <c r="A42" s="129" t="s">
        <v>655</v>
      </c>
    </row>
    <row r="43" spans="1:1" s="137" customFormat="1" x14ac:dyDescent="0.25">
      <c r="A43" s="129" t="s">
        <v>658</v>
      </c>
    </row>
    <row r="44" spans="1:1" s="137" customFormat="1" x14ac:dyDescent="0.25">
      <c r="A44" s="129" t="s">
        <v>657</v>
      </c>
    </row>
    <row r="45" spans="1:1" s="137" customFormat="1" x14ac:dyDescent="0.25">
      <c r="A45" s="129"/>
    </row>
    <row r="46" spans="1:1" s="140" customFormat="1" ht="15.6" x14ac:dyDescent="0.3">
      <c r="A46" s="130" t="s">
        <v>709</v>
      </c>
    </row>
    <row r="47" spans="1:1" s="137" customFormat="1" x14ac:dyDescent="0.25">
      <c r="A47" s="129" t="s">
        <v>654</v>
      </c>
    </row>
    <row r="48" spans="1:1" s="137" customFormat="1" x14ac:dyDescent="0.25">
      <c r="A48" s="129" t="s">
        <v>655</v>
      </c>
    </row>
    <row r="49" spans="1:18" s="137" customFormat="1" x14ac:dyDescent="0.25">
      <c r="A49" s="129" t="s">
        <v>659</v>
      </c>
    </row>
    <row r="50" spans="1:18" s="137" customFormat="1" x14ac:dyDescent="0.25">
      <c r="A50" s="129" t="s">
        <v>657</v>
      </c>
    </row>
    <row r="51" spans="1:18" s="137" customFormat="1" x14ac:dyDescent="0.25">
      <c r="A51" s="129"/>
    </row>
    <row r="52" spans="1:18" s="140" customFormat="1" ht="15.6" x14ac:dyDescent="0.3">
      <c r="A52" s="130" t="s">
        <v>660</v>
      </c>
    </row>
    <row r="53" spans="1:18" s="137" customFormat="1" x14ac:dyDescent="0.25">
      <c r="A53" s="129" t="s">
        <v>661</v>
      </c>
    </row>
    <row r="54" spans="1:18" s="137" customFormat="1" x14ac:dyDescent="0.25">
      <c r="A54" s="129" t="s">
        <v>662</v>
      </c>
    </row>
    <row r="55" spans="1:18" s="137" customFormat="1" x14ac:dyDescent="0.25">
      <c r="A55" s="129" t="s">
        <v>654</v>
      </c>
    </row>
    <row r="56" spans="1:18" s="137" customFormat="1" x14ac:dyDescent="0.25">
      <c r="A56" s="129" t="s">
        <v>655</v>
      </c>
    </row>
    <row r="57" spans="1:18" s="137" customFormat="1" x14ac:dyDescent="0.25"/>
    <row r="58" spans="1:18" s="139" customFormat="1" ht="16.2" thickBot="1" x14ac:dyDescent="0.35">
      <c r="A58" s="131" t="s">
        <v>663</v>
      </c>
    </row>
    <row r="59" spans="1:18" s="137" customFormat="1" ht="54.6" customHeight="1" thickBot="1" x14ac:dyDescent="0.3">
      <c r="A59" s="358" t="s">
        <v>716</v>
      </c>
      <c r="B59" s="359"/>
      <c r="C59" s="359"/>
      <c r="D59" s="359"/>
      <c r="E59" s="359"/>
      <c r="F59" s="359"/>
      <c r="G59" s="359"/>
      <c r="H59" s="359"/>
      <c r="I59" s="359"/>
      <c r="J59" s="359"/>
      <c r="K59" s="359"/>
      <c r="L59" s="359"/>
      <c r="M59" s="359"/>
      <c r="N59" s="359"/>
      <c r="O59" s="359"/>
      <c r="P59" s="359"/>
      <c r="Q59" s="359"/>
      <c r="R59" s="360"/>
    </row>
    <row r="60" spans="1:18" s="137" customFormat="1" x14ac:dyDescent="0.25">
      <c r="A60" s="129"/>
    </row>
    <row r="61" spans="1:18" s="137" customFormat="1" x14ac:dyDescent="0.25">
      <c r="A61" s="129" t="s">
        <v>653</v>
      </c>
    </row>
    <row r="62" spans="1:18" s="140" customFormat="1" ht="15.6" x14ac:dyDescent="0.3">
      <c r="A62" s="130" t="s">
        <v>664</v>
      </c>
    </row>
    <row r="63" spans="1:18" s="137" customFormat="1" x14ac:dyDescent="0.25">
      <c r="A63" s="129" t="s">
        <v>665</v>
      </c>
    </row>
    <row r="64" spans="1:18" s="137" customFormat="1" x14ac:dyDescent="0.25">
      <c r="A64" s="129" t="s">
        <v>666</v>
      </c>
    </row>
    <row r="65" spans="1:18" s="137" customFormat="1" x14ac:dyDescent="0.25">
      <c r="A65" s="129" t="s">
        <v>667</v>
      </c>
    </row>
    <row r="66" spans="1:18" s="137" customFormat="1" x14ac:dyDescent="0.25">
      <c r="A66" s="129" t="s">
        <v>668</v>
      </c>
    </row>
    <row r="67" spans="1:18" s="137" customFormat="1" x14ac:dyDescent="0.25">
      <c r="A67" s="129"/>
    </row>
    <row r="68" spans="1:18" s="140" customFormat="1" ht="15.6" x14ac:dyDescent="0.3">
      <c r="A68" s="130" t="s">
        <v>669</v>
      </c>
    </row>
    <row r="69" spans="1:18" s="137" customFormat="1" x14ac:dyDescent="0.25">
      <c r="A69" s="129" t="s">
        <v>661</v>
      </c>
    </row>
    <row r="70" spans="1:18" s="137" customFormat="1" x14ac:dyDescent="0.25">
      <c r="A70" s="129" t="s">
        <v>670</v>
      </c>
    </row>
    <row r="71" spans="1:18" s="137" customFormat="1" x14ac:dyDescent="0.25">
      <c r="A71" s="129" t="s">
        <v>671</v>
      </c>
    </row>
    <row r="72" spans="1:18" s="137" customFormat="1" x14ac:dyDescent="0.25">
      <c r="A72" s="129" t="s">
        <v>672</v>
      </c>
    </row>
    <row r="73" spans="1:18" s="137" customFormat="1" x14ac:dyDescent="0.25">
      <c r="A73" s="129" t="s">
        <v>673</v>
      </c>
    </row>
    <row r="75" spans="1:18" s="139" customFormat="1" ht="16.2" thickBot="1" x14ac:dyDescent="0.35">
      <c r="A75" s="131" t="s">
        <v>674</v>
      </c>
    </row>
    <row r="76" spans="1:18" s="137" customFormat="1" ht="66.599999999999994" customHeight="1" thickBot="1" x14ac:dyDescent="0.3">
      <c r="A76" s="358" t="s">
        <v>717</v>
      </c>
      <c r="B76" s="359"/>
      <c r="C76" s="359"/>
      <c r="D76" s="359"/>
      <c r="E76" s="359"/>
      <c r="F76" s="359"/>
      <c r="G76" s="359"/>
      <c r="H76" s="359"/>
      <c r="I76" s="359"/>
      <c r="J76" s="359"/>
      <c r="K76" s="359"/>
      <c r="L76" s="359"/>
      <c r="M76" s="359"/>
      <c r="N76" s="359"/>
      <c r="O76" s="359"/>
      <c r="P76" s="359"/>
      <c r="Q76" s="359"/>
      <c r="R76" s="360"/>
    </row>
    <row r="77" spans="1:18" s="137" customFormat="1" x14ac:dyDescent="0.25">
      <c r="A77" s="129"/>
    </row>
    <row r="78" spans="1:18" s="137" customFormat="1" x14ac:dyDescent="0.25">
      <c r="A78" s="129" t="s">
        <v>653</v>
      </c>
    </row>
    <row r="79" spans="1:18" s="137" customFormat="1" ht="15.6" x14ac:dyDescent="0.25">
      <c r="A79" s="130" t="s">
        <v>710</v>
      </c>
    </row>
    <row r="80" spans="1:18" s="137" customFormat="1" x14ac:dyDescent="0.25">
      <c r="A80" s="129" t="s">
        <v>675</v>
      </c>
    </row>
    <row r="81" spans="1:1" s="137" customFormat="1" x14ac:dyDescent="0.25">
      <c r="A81" s="129" t="s">
        <v>676</v>
      </c>
    </row>
    <row r="82" spans="1:1" s="137" customFormat="1" x14ac:dyDescent="0.25">
      <c r="A82" s="129" t="s">
        <v>677</v>
      </c>
    </row>
    <row r="83" spans="1:1" s="137" customFormat="1" x14ac:dyDescent="0.25">
      <c r="A83" s="129" t="s">
        <v>678</v>
      </c>
    </row>
    <row r="84" spans="1:1" s="137" customFormat="1" x14ac:dyDescent="0.25">
      <c r="A84" s="129"/>
    </row>
    <row r="85" spans="1:1" s="137" customFormat="1" ht="15.6" x14ac:dyDescent="0.25">
      <c r="A85" s="130" t="s">
        <v>711</v>
      </c>
    </row>
    <row r="86" spans="1:1" s="137" customFormat="1" x14ac:dyDescent="0.25">
      <c r="A86" s="129" t="s">
        <v>679</v>
      </c>
    </row>
    <row r="87" spans="1:1" s="137" customFormat="1" x14ac:dyDescent="0.25">
      <c r="A87" s="129" t="s">
        <v>680</v>
      </c>
    </row>
    <row r="88" spans="1:1" s="137" customFormat="1" x14ac:dyDescent="0.25">
      <c r="A88" s="129" t="s">
        <v>681</v>
      </c>
    </row>
    <row r="89" spans="1:1" s="137" customFormat="1" x14ac:dyDescent="0.25">
      <c r="A89" s="129" t="s">
        <v>682</v>
      </c>
    </row>
    <row r="90" spans="1:1" s="137" customFormat="1" x14ac:dyDescent="0.25">
      <c r="A90" s="129"/>
    </row>
    <row r="91" spans="1:1" s="137" customFormat="1" ht="15.6" x14ac:dyDescent="0.25">
      <c r="A91" s="130" t="s">
        <v>712</v>
      </c>
    </row>
    <row r="92" spans="1:1" s="137" customFormat="1" x14ac:dyDescent="0.25">
      <c r="A92" s="129" t="s">
        <v>675</v>
      </c>
    </row>
    <row r="93" spans="1:1" s="137" customFormat="1" x14ac:dyDescent="0.25">
      <c r="A93" s="129" t="s">
        <v>676</v>
      </c>
    </row>
    <row r="94" spans="1:1" s="137" customFormat="1" x14ac:dyDescent="0.25">
      <c r="A94" s="129" t="s">
        <v>683</v>
      </c>
    </row>
    <row r="95" spans="1:1" s="137" customFormat="1" x14ac:dyDescent="0.25">
      <c r="A95" s="129" t="s">
        <v>684</v>
      </c>
    </row>
    <row r="96" spans="1:1" s="137" customFormat="1" x14ac:dyDescent="0.25">
      <c r="A96" s="129"/>
    </row>
    <row r="97" spans="1:18" s="137" customFormat="1" ht="15.6" x14ac:dyDescent="0.25">
      <c r="A97" s="130" t="s">
        <v>713</v>
      </c>
    </row>
    <row r="98" spans="1:18" s="137" customFormat="1" x14ac:dyDescent="0.25">
      <c r="A98" s="129" t="s">
        <v>685</v>
      </c>
    </row>
    <row r="99" spans="1:18" s="137" customFormat="1" x14ac:dyDescent="0.25">
      <c r="A99" s="129" t="s">
        <v>676</v>
      </c>
    </row>
    <row r="100" spans="1:18" s="137" customFormat="1" x14ac:dyDescent="0.25">
      <c r="A100" s="129" t="s">
        <v>686</v>
      </c>
    </row>
    <row r="101" spans="1:18" s="137" customFormat="1" x14ac:dyDescent="0.25">
      <c r="A101" s="129" t="s">
        <v>687</v>
      </c>
    </row>
    <row r="103" spans="1:18" s="139" customFormat="1" ht="16.2" thickBot="1" x14ac:dyDescent="0.35">
      <c r="A103" s="131" t="s">
        <v>688</v>
      </c>
    </row>
    <row r="104" spans="1:18" s="137" customFormat="1" ht="66.599999999999994" customHeight="1" thickBot="1" x14ac:dyDescent="0.3">
      <c r="A104" s="358" t="s">
        <v>689</v>
      </c>
      <c r="B104" s="359"/>
      <c r="C104" s="359"/>
      <c r="D104" s="359"/>
      <c r="E104" s="359"/>
      <c r="F104" s="359"/>
      <c r="G104" s="359"/>
      <c r="H104" s="359"/>
      <c r="I104" s="359"/>
      <c r="J104" s="359"/>
      <c r="K104" s="359"/>
      <c r="L104" s="359"/>
      <c r="M104" s="359"/>
      <c r="N104" s="359"/>
      <c r="O104" s="359"/>
      <c r="P104" s="359"/>
      <c r="Q104" s="359"/>
      <c r="R104" s="360"/>
    </row>
    <row r="105" spans="1:18" s="137" customFormat="1" x14ac:dyDescent="0.25">
      <c r="A105" s="129"/>
    </row>
    <row r="106" spans="1:18" s="137" customFormat="1" x14ac:dyDescent="0.25">
      <c r="A106" s="129" t="s">
        <v>653</v>
      </c>
    </row>
    <row r="107" spans="1:18" s="137" customFormat="1" ht="15.6" x14ac:dyDescent="0.25">
      <c r="A107" s="130" t="s">
        <v>714</v>
      </c>
    </row>
    <row r="108" spans="1:18" s="137" customFormat="1" x14ac:dyDescent="0.25">
      <c r="A108" s="129" t="s">
        <v>690</v>
      </c>
    </row>
    <row r="109" spans="1:18" s="137" customFormat="1" x14ac:dyDescent="0.25">
      <c r="A109" s="129" t="s">
        <v>691</v>
      </c>
    </row>
    <row r="110" spans="1:18" s="137" customFormat="1" x14ac:dyDescent="0.25">
      <c r="A110" s="129" t="s">
        <v>692</v>
      </c>
    </row>
    <row r="111" spans="1:18" s="137" customFormat="1" x14ac:dyDescent="0.25">
      <c r="A111" s="129" t="s">
        <v>693</v>
      </c>
    </row>
    <row r="112" spans="1:18" s="137" customFormat="1" x14ac:dyDescent="0.25">
      <c r="A112" s="129" t="s">
        <v>694</v>
      </c>
    </row>
    <row r="113" spans="1:1" s="137" customFormat="1" x14ac:dyDescent="0.25">
      <c r="A113" s="129"/>
    </row>
    <row r="114" spans="1:1" s="137" customFormat="1" ht="15.6" x14ac:dyDescent="0.25">
      <c r="A114" s="130" t="s">
        <v>715</v>
      </c>
    </row>
    <row r="115" spans="1:1" s="137" customFormat="1" x14ac:dyDescent="0.25">
      <c r="A115" s="129" t="s">
        <v>695</v>
      </c>
    </row>
    <row r="116" spans="1:1" s="137" customFormat="1" x14ac:dyDescent="0.25">
      <c r="A116" s="129" t="s">
        <v>696</v>
      </c>
    </row>
    <row r="117" spans="1:1" s="137" customFormat="1" x14ac:dyDescent="0.25">
      <c r="A117" s="129" t="s">
        <v>697</v>
      </c>
    </row>
    <row r="118" spans="1:1" s="137" customFormat="1" x14ac:dyDescent="0.25">
      <c r="A118" s="129" t="s">
        <v>698</v>
      </c>
    </row>
    <row r="119" spans="1:1" s="137" customFormat="1" x14ac:dyDescent="0.25">
      <c r="A119" s="129" t="s">
        <v>699</v>
      </c>
    </row>
    <row r="120" spans="1:1" s="137" customFormat="1" x14ac:dyDescent="0.25">
      <c r="A120" s="129" t="s">
        <v>700</v>
      </c>
    </row>
    <row r="121" spans="1:1" s="137" customFormat="1" x14ac:dyDescent="0.25">
      <c r="A121" s="129" t="s">
        <v>691</v>
      </c>
    </row>
    <row r="122" spans="1:1" s="137" customFormat="1" x14ac:dyDescent="0.25">
      <c r="A122" s="129" t="s">
        <v>692</v>
      </c>
    </row>
    <row r="123" spans="1:1" s="137" customFormat="1" x14ac:dyDescent="0.25">
      <c r="A123" s="129"/>
    </row>
    <row r="124" spans="1:1" s="137" customFormat="1" ht="15.6" x14ac:dyDescent="0.25">
      <c r="A124" s="130" t="s">
        <v>701</v>
      </c>
    </row>
    <row r="125" spans="1:1" s="137" customFormat="1" x14ac:dyDescent="0.25">
      <c r="A125" s="129" t="s">
        <v>702</v>
      </c>
    </row>
    <row r="126" spans="1:1" s="137" customFormat="1" x14ac:dyDescent="0.25">
      <c r="A126" s="129" t="s">
        <v>703</v>
      </c>
    </row>
    <row r="127" spans="1:1" s="137" customFormat="1" x14ac:dyDescent="0.25">
      <c r="A127" s="129" t="s">
        <v>704</v>
      </c>
    </row>
    <row r="128" spans="1:1" s="137" customFormat="1" x14ac:dyDescent="0.25">
      <c r="A128" s="129" t="s">
        <v>705</v>
      </c>
    </row>
    <row r="129" spans="1:1" s="137" customFormat="1" x14ac:dyDescent="0.25">
      <c r="A129" s="129" t="s">
        <v>683</v>
      </c>
    </row>
    <row r="130" spans="1:1" s="137" customFormat="1" x14ac:dyDescent="0.25">
      <c r="A130" s="129" t="s">
        <v>706</v>
      </c>
    </row>
  </sheetData>
  <sheetProtection password="CD74" sheet="1" objects="1" scenarios="1"/>
  <customSheetViews>
    <customSheetView guid="{01C77170-9B80-4B41-93A1-200096C3CB54}" scale="70" showGridLines="0">
      <selection activeCell="M9" sqref="M9"/>
      <pageMargins left="0.7" right="0.7" top="0.75" bottom="0.75" header="0.3" footer="0.3"/>
      <pageSetup orientation="portrait" r:id="rId1"/>
    </customSheetView>
  </customSheetViews>
  <mergeCells count="6">
    <mergeCell ref="A104:R104"/>
    <mergeCell ref="A4:R4"/>
    <mergeCell ref="A23:R23"/>
    <mergeCell ref="A31:R31"/>
    <mergeCell ref="A59:R59"/>
    <mergeCell ref="A76:R76"/>
  </mergeCells>
  <hyperlinks>
    <hyperlink ref="G2" r:id="rId2"/>
    <hyperlink ref="F21" r:id="rId3"/>
    <hyperlink ref="A25" r:id="rId4" display="http://www.cee.seas.gwu.edu/node/126"/>
    <hyperlink ref="A26" r:id="rId5" display="http://www.cee.seas.gwu.edu/node/127"/>
    <hyperlink ref="A27" r:id="rId6" display="http://www.cee.seas.gwu.edu/node/128"/>
    <hyperlink ref="A28" r:id="rId7" display="http://www.cee.seas.gwu.edu/node/129"/>
  </hyperlinks>
  <pageMargins left="0.7" right="0.7" top="0.75" bottom="0.75" header="0.3" footer="0.3"/>
  <pageSetup orientation="portrait"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2:K17"/>
  <sheetViews>
    <sheetView showGridLines="0" showRowColHeaders="0" topLeftCell="A2" zoomScale="170" zoomScaleNormal="170" workbookViewId="0">
      <selection activeCell="J13" sqref="J13"/>
    </sheetView>
  </sheetViews>
  <sheetFormatPr defaultColWidth="8.88671875" defaultRowHeight="18" x14ac:dyDescent="0.35"/>
  <cols>
    <col min="1" max="5" width="8.88671875" style="28"/>
    <col min="6" max="6" width="17.33203125" style="28" customWidth="1"/>
    <col min="7" max="16384" width="8.88671875" style="28"/>
  </cols>
  <sheetData>
    <row r="2" spans="2:11" ht="24" customHeight="1" x14ac:dyDescent="0.35">
      <c r="B2" s="301" t="s">
        <v>452</v>
      </c>
      <c r="C2" s="301"/>
      <c r="D2" s="301"/>
      <c r="E2" s="301"/>
      <c r="F2" s="301"/>
    </row>
    <row r="3" spans="2:11" ht="18.600000000000001" thickBot="1" x14ac:dyDescent="0.4">
      <c r="B3" s="98"/>
      <c r="C3" s="98"/>
      <c r="D3" s="98"/>
      <c r="E3" s="98"/>
      <c r="F3" s="98"/>
    </row>
    <row r="4" spans="2:11" ht="22.95" customHeight="1" thickBot="1" x14ac:dyDescent="0.4">
      <c r="B4" s="300" t="s">
        <v>408</v>
      </c>
      <c r="C4" s="300"/>
      <c r="D4" s="300"/>
      <c r="E4" s="97" t="s">
        <v>407</v>
      </c>
      <c r="F4" s="97" t="s">
        <v>561</v>
      </c>
      <c r="H4" s="302" t="s">
        <v>814</v>
      </c>
      <c r="I4" s="303"/>
      <c r="J4" s="303"/>
      <c r="K4" s="304"/>
    </row>
    <row r="5" spans="2:11" x14ac:dyDescent="0.35">
      <c r="B5" s="91" t="s">
        <v>409</v>
      </c>
      <c r="C5" s="92" t="s">
        <v>410</v>
      </c>
      <c r="D5" s="29" t="s">
        <v>537</v>
      </c>
      <c r="E5" s="89">
        <v>4</v>
      </c>
      <c r="F5" s="29" t="s">
        <v>411</v>
      </c>
      <c r="H5" s="194" t="s">
        <v>815</v>
      </c>
      <c r="I5" s="194"/>
      <c r="J5" s="195">
        <v>2</v>
      </c>
      <c r="K5" s="194"/>
    </row>
    <row r="6" spans="2:11" x14ac:dyDescent="0.35">
      <c r="B6" s="93" t="s">
        <v>412</v>
      </c>
      <c r="C6" s="94" t="s">
        <v>410</v>
      </c>
      <c r="D6" s="88" t="s">
        <v>537</v>
      </c>
      <c r="E6" s="90">
        <v>3.7</v>
      </c>
      <c r="F6" s="88"/>
      <c r="H6" s="194" t="s">
        <v>816</v>
      </c>
      <c r="I6" s="194"/>
      <c r="J6" s="195">
        <v>2.2000000000000002</v>
      </c>
      <c r="K6" s="194"/>
    </row>
    <row r="7" spans="2:11" x14ac:dyDescent="0.35">
      <c r="B7" s="91" t="s">
        <v>414</v>
      </c>
      <c r="C7" s="92" t="s">
        <v>410</v>
      </c>
      <c r="D7" s="29" t="s">
        <v>537</v>
      </c>
      <c r="E7" s="89">
        <v>3</v>
      </c>
      <c r="F7" s="29" t="s">
        <v>415</v>
      </c>
    </row>
    <row r="8" spans="2:11" x14ac:dyDescent="0.35">
      <c r="B8" s="93" t="s">
        <v>416</v>
      </c>
      <c r="C8" s="94" t="s">
        <v>410</v>
      </c>
      <c r="D8" s="88" t="s">
        <v>537</v>
      </c>
      <c r="E8" s="90">
        <v>2.7</v>
      </c>
      <c r="F8" s="88"/>
    </row>
    <row r="9" spans="2:11" x14ac:dyDescent="0.35">
      <c r="B9" s="93" t="s">
        <v>413</v>
      </c>
      <c r="C9" s="94" t="s">
        <v>410</v>
      </c>
      <c r="D9" s="88" t="s">
        <v>537</v>
      </c>
      <c r="E9" s="90">
        <v>3.3</v>
      </c>
      <c r="F9" s="88"/>
    </row>
    <row r="10" spans="2:11" x14ac:dyDescent="0.35">
      <c r="B10" s="91" t="s">
        <v>418</v>
      </c>
      <c r="C10" s="92" t="s">
        <v>410</v>
      </c>
      <c r="D10" s="29" t="s">
        <v>537</v>
      </c>
      <c r="E10" s="89">
        <v>2</v>
      </c>
      <c r="F10" s="29" t="s">
        <v>419</v>
      </c>
    </row>
    <row r="11" spans="2:11" x14ac:dyDescent="0.35">
      <c r="B11" s="93" t="s">
        <v>420</v>
      </c>
      <c r="C11" s="94" t="s">
        <v>410</v>
      </c>
      <c r="D11" s="88" t="s">
        <v>537</v>
      </c>
      <c r="E11" s="90">
        <v>1.7</v>
      </c>
      <c r="F11" s="88"/>
    </row>
    <row r="12" spans="2:11" x14ac:dyDescent="0.35">
      <c r="B12" s="93" t="s">
        <v>417</v>
      </c>
      <c r="C12" s="94" t="s">
        <v>410</v>
      </c>
      <c r="D12" s="88" t="s">
        <v>537</v>
      </c>
      <c r="E12" s="90">
        <v>2.2999999999999998</v>
      </c>
      <c r="F12" s="88"/>
    </row>
    <row r="13" spans="2:11" x14ac:dyDescent="0.35">
      <c r="B13" s="91" t="s">
        <v>135</v>
      </c>
      <c r="C13" s="92" t="s">
        <v>410</v>
      </c>
      <c r="D13" s="29" t="s">
        <v>537</v>
      </c>
      <c r="E13" s="89">
        <v>1</v>
      </c>
      <c r="F13" s="29" t="s">
        <v>562</v>
      </c>
    </row>
    <row r="14" spans="2:11" x14ac:dyDescent="0.35">
      <c r="B14" s="93" t="s">
        <v>422</v>
      </c>
      <c r="C14" s="94" t="s">
        <v>410</v>
      </c>
      <c r="D14" s="88" t="s">
        <v>537</v>
      </c>
      <c r="E14" s="90">
        <v>0.7</v>
      </c>
      <c r="F14" s="88"/>
    </row>
    <row r="15" spans="2:11" x14ac:dyDescent="0.35">
      <c r="B15" s="93" t="s">
        <v>421</v>
      </c>
      <c r="C15" s="94" t="s">
        <v>410</v>
      </c>
      <c r="D15" s="88" t="s">
        <v>537</v>
      </c>
      <c r="E15" s="90">
        <v>1.3</v>
      </c>
      <c r="F15" s="88"/>
    </row>
    <row r="16" spans="2:11" x14ac:dyDescent="0.35">
      <c r="B16" s="91" t="s">
        <v>30</v>
      </c>
      <c r="C16" s="95" t="s">
        <v>423</v>
      </c>
      <c r="D16" s="29" t="s">
        <v>537</v>
      </c>
      <c r="E16" s="89">
        <v>0</v>
      </c>
      <c r="F16" s="29" t="s">
        <v>424</v>
      </c>
    </row>
    <row r="17" spans="2:6" x14ac:dyDescent="0.35">
      <c r="B17" s="96" t="s">
        <v>542</v>
      </c>
      <c r="C17" s="96"/>
      <c r="D17" s="96"/>
      <c r="E17" s="96"/>
      <c r="F17" s="96"/>
    </row>
  </sheetData>
  <sheetProtection password="CD74" sheet="1" objects="1" scenarios="1"/>
  <customSheetViews>
    <customSheetView guid="{01C77170-9B80-4B41-93A1-200096C3CB54}" scale="130" showGridLines="0" showRowCol="0">
      <selection activeCell="B4" sqref="B4:D4"/>
      <pageMargins left="0.7" right="0.7" top="0.75" bottom="0.75" header="0.3" footer="0.3"/>
    </customSheetView>
  </customSheetViews>
  <mergeCells count="3">
    <mergeCell ref="B4:D4"/>
    <mergeCell ref="B2:F2"/>
    <mergeCell ref="H4:K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AF109"/>
  <sheetViews>
    <sheetView showGridLines="0" zoomScale="110" zoomScaleNormal="110" workbookViewId="0">
      <pane ySplit="9" topLeftCell="A31" activePane="bottomLeft" state="frozen"/>
      <selection pane="bottomLeft" activeCell="H39" sqref="H39"/>
    </sheetView>
  </sheetViews>
  <sheetFormatPr defaultColWidth="9.109375" defaultRowHeight="25.8" x14ac:dyDescent="0.5"/>
  <cols>
    <col min="1" max="1" width="6.109375" style="246" customWidth="1"/>
    <col min="2" max="2" width="4.6640625" style="1" customWidth="1"/>
    <col min="3" max="3" width="21.88671875" style="1" customWidth="1"/>
    <col min="4" max="4" width="9.109375" style="1" customWidth="1"/>
    <col min="5" max="5" width="52.6640625" style="1" customWidth="1"/>
    <col min="6" max="6" width="8.33203125" style="1" customWidth="1"/>
    <col min="7" max="7" width="10.5546875" style="1" customWidth="1"/>
    <col min="8" max="8" width="65.6640625" style="151" customWidth="1"/>
    <col min="9" max="9" width="8.5546875" style="1" customWidth="1"/>
    <col min="10" max="10" width="12.5546875" style="1" customWidth="1"/>
    <col min="11" max="11" width="14.109375" style="7" customWidth="1"/>
    <col min="12" max="12" width="53.44140625" style="188" customWidth="1"/>
    <col min="13" max="13" width="14.109375" style="180" customWidth="1"/>
    <col min="14" max="14" width="10.44140625" style="7" customWidth="1"/>
    <col min="15" max="15" width="4.6640625" style="7" customWidth="1"/>
    <col min="16" max="16" width="7.6640625" style="7" customWidth="1"/>
    <col min="17" max="17" width="4.6640625" style="7" customWidth="1"/>
    <col min="18" max="29" width="9.109375" style="7"/>
    <col min="30" max="16384" width="9.109375" style="1"/>
  </cols>
  <sheetData>
    <row r="1" spans="1:29" s="64" customFormat="1" x14ac:dyDescent="0.5">
      <c r="A1" s="245"/>
      <c r="B1" s="320" t="s">
        <v>0</v>
      </c>
      <c r="C1" s="320"/>
      <c r="D1" s="320"/>
      <c r="E1" s="320"/>
      <c r="F1" s="320"/>
      <c r="G1" s="320"/>
      <c r="H1" s="320"/>
      <c r="I1" s="320"/>
      <c r="J1" s="320"/>
      <c r="K1" s="320"/>
      <c r="L1" s="181"/>
      <c r="M1" s="175"/>
      <c r="N1" s="12"/>
      <c r="O1" s="12"/>
      <c r="P1" s="12"/>
      <c r="Q1" s="12"/>
      <c r="R1" s="12"/>
      <c r="S1" s="12"/>
      <c r="T1" s="12"/>
      <c r="U1" s="12"/>
      <c r="V1" s="12"/>
      <c r="W1" s="12"/>
      <c r="X1" s="12"/>
      <c r="Y1" s="12"/>
      <c r="Z1" s="12"/>
      <c r="AA1" s="12"/>
      <c r="AB1" s="12"/>
      <c r="AC1" s="12"/>
    </row>
    <row r="2" spans="1:29" s="64" customFormat="1" x14ac:dyDescent="0.5">
      <c r="A2" s="245"/>
      <c r="B2" s="320" t="s">
        <v>1</v>
      </c>
      <c r="C2" s="320"/>
      <c r="D2" s="320"/>
      <c r="E2" s="320"/>
      <c r="F2" s="320"/>
      <c r="G2" s="320"/>
      <c r="H2" s="320"/>
      <c r="I2" s="320"/>
      <c r="J2" s="320"/>
      <c r="K2" s="320"/>
      <c r="L2" s="181"/>
      <c r="M2" s="175"/>
      <c r="N2" s="12"/>
      <c r="O2" s="12"/>
      <c r="P2" s="12"/>
      <c r="Q2" s="12"/>
      <c r="R2" s="12"/>
      <c r="S2" s="12"/>
      <c r="T2" s="12"/>
      <c r="U2" s="12"/>
      <c r="V2" s="12"/>
      <c r="W2" s="12"/>
      <c r="X2" s="12"/>
      <c r="Y2" s="12"/>
      <c r="Z2" s="12"/>
      <c r="AA2" s="12"/>
      <c r="AB2" s="12"/>
      <c r="AC2" s="12"/>
    </row>
    <row r="3" spans="1:29" s="64" customFormat="1" ht="26.4" thickBot="1" x14ac:dyDescent="0.55000000000000004">
      <c r="A3" s="245"/>
      <c r="B3" s="320" t="s">
        <v>2</v>
      </c>
      <c r="C3" s="320"/>
      <c r="D3" s="320"/>
      <c r="E3" s="320"/>
      <c r="F3" s="320"/>
      <c r="G3" s="320"/>
      <c r="H3" s="320"/>
      <c r="I3" s="320"/>
      <c r="J3" s="320"/>
      <c r="K3" s="320"/>
      <c r="L3" s="181"/>
      <c r="M3" s="175"/>
      <c r="N3" s="12"/>
      <c r="O3" s="12"/>
      <c r="P3" s="12"/>
      <c r="Q3" s="12"/>
      <c r="R3" s="12"/>
      <c r="S3" s="12"/>
      <c r="T3" s="12"/>
      <c r="U3" s="12"/>
      <c r="V3" s="12"/>
      <c r="W3" s="12"/>
      <c r="X3" s="12"/>
      <c r="Y3" s="12"/>
      <c r="Z3" s="12"/>
      <c r="AA3" s="12"/>
      <c r="AB3" s="12"/>
      <c r="AC3" s="12"/>
    </row>
    <row r="4" spans="1:29" ht="17.25" customHeight="1" x14ac:dyDescent="0.5">
      <c r="C4" s="316" t="s">
        <v>389</v>
      </c>
      <c r="D4" s="317"/>
      <c r="E4" s="127">
        <f>NOTES!O12</f>
        <v>2018</v>
      </c>
      <c r="F4" s="318">
        <f>E4+1</f>
        <v>2019</v>
      </c>
      <c r="G4" s="319"/>
      <c r="H4" s="149" t="s">
        <v>396</v>
      </c>
      <c r="I4" s="62">
        <f>E4+3</f>
        <v>2021</v>
      </c>
      <c r="J4" s="63">
        <f>F4+3</f>
        <v>2022</v>
      </c>
      <c r="K4" s="18" t="s">
        <v>427</v>
      </c>
      <c r="L4" s="182"/>
      <c r="M4" s="176"/>
    </row>
    <row r="5" spans="1:29" s="9" customFormat="1" ht="16.5" customHeight="1" thickBot="1" x14ac:dyDescent="0.55000000000000004">
      <c r="A5" s="247"/>
      <c r="C5" s="313" t="s">
        <v>406</v>
      </c>
      <c r="D5" s="314"/>
      <c r="E5" s="314"/>
      <c r="F5" s="314"/>
      <c r="G5" s="314"/>
      <c r="H5" s="148" t="s">
        <v>425</v>
      </c>
      <c r="I5" s="306">
        <f>F10+F19+F28+F37+F46+F55+F64+F73</f>
        <v>133</v>
      </c>
      <c r="J5" s="315"/>
      <c r="K5" s="19">
        <f>O9</f>
        <v>0</v>
      </c>
      <c r="L5" s="183"/>
      <c r="M5" s="177"/>
      <c r="N5" s="5"/>
      <c r="O5" s="5"/>
      <c r="P5" s="7"/>
      <c r="Q5" s="8"/>
    </row>
    <row r="6" spans="1:29" s="12" customFormat="1" ht="15.75" customHeight="1" x14ac:dyDescent="0.5">
      <c r="A6" s="248"/>
      <c r="C6" s="305" t="s">
        <v>400</v>
      </c>
      <c r="D6" s="306"/>
      <c r="E6" s="309"/>
      <c r="F6" s="309"/>
      <c r="G6" s="309"/>
      <c r="H6" s="10" t="s">
        <v>398</v>
      </c>
      <c r="I6" s="309"/>
      <c r="J6" s="311"/>
      <c r="K6" s="18" t="s">
        <v>426</v>
      </c>
      <c r="L6" s="182"/>
      <c r="M6" s="176"/>
      <c r="N6" s="70"/>
      <c r="O6" s="70"/>
      <c r="P6" s="70"/>
      <c r="Q6" s="7"/>
    </row>
    <row r="7" spans="1:29" s="12" customFormat="1" ht="16.5" customHeight="1" thickBot="1" x14ac:dyDescent="0.55000000000000004">
      <c r="A7" s="248"/>
      <c r="C7" s="307" t="s">
        <v>401</v>
      </c>
      <c r="D7" s="308"/>
      <c r="E7" s="310"/>
      <c r="F7" s="310"/>
      <c r="G7" s="310"/>
      <c r="H7" s="11" t="s">
        <v>399</v>
      </c>
      <c r="I7" s="310"/>
      <c r="J7" s="312"/>
      <c r="K7" s="20">
        <f>IF(O9=0,0,ROUND(N9/O9,2))</f>
        <v>0</v>
      </c>
      <c r="L7" s="183"/>
      <c r="M7" s="177"/>
      <c r="N7" s="70"/>
      <c r="O7" s="70"/>
      <c r="P7" s="70"/>
      <c r="Q7" s="7"/>
    </row>
    <row r="8" spans="1:29" s="12" customFormat="1" ht="26.4" thickBot="1" x14ac:dyDescent="0.55000000000000004">
      <c r="A8" s="248"/>
      <c r="C8" s="71"/>
      <c r="D8" s="5"/>
      <c r="E8" s="71"/>
      <c r="F8" s="5"/>
      <c r="G8" s="5"/>
      <c r="H8" s="5"/>
      <c r="I8" s="5"/>
      <c r="J8" s="5"/>
      <c r="K8" s="5"/>
      <c r="L8" s="183"/>
      <c r="M8" s="177"/>
      <c r="N8" s="70"/>
      <c r="O8" s="70"/>
      <c r="P8" s="70"/>
      <c r="Q8" s="7"/>
    </row>
    <row r="9" spans="1:29" s="4" customFormat="1" ht="32.25" customHeight="1" thickBot="1" x14ac:dyDescent="0.35">
      <c r="A9" s="249"/>
      <c r="B9" s="5"/>
      <c r="C9" s="13" t="s">
        <v>365</v>
      </c>
      <c r="D9" s="14" t="s">
        <v>397</v>
      </c>
      <c r="E9" s="14" t="s">
        <v>15</v>
      </c>
      <c r="F9" s="14" t="s">
        <v>16</v>
      </c>
      <c r="G9" s="14" t="s">
        <v>17</v>
      </c>
      <c r="H9" s="14" t="s">
        <v>18</v>
      </c>
      <c r="I9" s="14" t="s">
        <v>5</v>
      </c>
      <c r="J9" s="154" t="s">
        <v>6</v>
      </c>
      <c r="K9" s="23" t="s">
        <v>407</v>
      </c>
      <c r="L9" s="324" t="s">
        <v>813</v>
      </c>
      <c r="M9" s="177"/>
      <c r="N9" s="17">
        <f>N10+N19+N28+N37+N46+N55+N64+N73</f>
        <v>0</v>
      </c>
      <c r="O9" s="17">
        <f>O10+O19+O28+O37+O46+O55+O64+O73</f>
        <v>0</v>
      </c>
    </row>
    <row r="10" spans="1:29" s="12" customFormat="1" ht="16.2" thickBot="1" x14ac:dyDescent="0.35">
      <c r="A10" s="321" t="s">
        <v>864</v>
      </c>
      <c r="B10" s="168"/>
      <c r="C10" s="169" t="s">
        <v>17</v>
      </c>
      <c r="D10" s="169">
        <v>1</v>
      </c>
      <c r="E10" s="169" t="s">
        <v>388</v>
      </c>
      <c r="F10" s="169">
        <f>SUM(F11:F18)</f>
        <v>16</v>
      </c>
      <c r="G10" s="150" t="s">
        <v>3</v>
      </c>
      <c r="H10" s="150">
        <f>E4</f>
        <v>2018</v>
      </c>
      <c r="I10" s="21"/>
      <c r="J10" s="22"/>
      <c r="K10" s="24">
        <f>IF(O10=0,0,ROUND(N10/O10,2))</f>
        <v>0</v>
      </c>
      <c r="L10" s="325"/>
      <c r="M10" s="178"/>
      <c r="N10" s="15">
        <f>SUM(N11:N18)</f>
        <v>0</v>
      </c>
      <c r="O10" s="16">
        <f>SUM(O11:O18)</f>
        <v>0</v>
      </c>
      <c r="P10" s="3"/>
      <c r="Q10" s="2"/>
    </row>
    <row r="11" spans="1:29" s="12" customFormat="1" ht="15.6" x14ac:dyDescent="0.3">
      <c r="A11" s="322"/>
      <c r="B11" s="170">
        <v>1</v>
      </c>
      <c r="C11" s="75" t="s">
        <v>265</v>
      </c>
      <c r="D11" s="75" t="str">
        <f>IF(C11=0,"",LOOKUP($C11,'Course List'!$C$7:$C$1029,'Course List'!D$7:D$1029))</f>
        <v>  001</v>
      </c>
      <c r="E11" s="75" t="str">
        <f>IF(C11=0,"",LOOKUP($C11,'Course List'!$C$7:$C$1029,'Course List'!E$7:E$1029))</f>
        <v> Intro:Civil &amp; Environmentl Eng</v>
      </c>
      <c r="F11" s="75">
        <f>IF(C11=0,"",LOOKUP($C11,'Course List'!$C$7:$C$1029,'Course List'!F$7:F$1029))</f>
        <v>1</v>
      </c>
      <c r="G11" s="75" t="str">
        <f>IF(C11=0,"",LOOKUP($C11,'Course List'!$C$7:$C$1029,'Course List'!G$7:G$1029))</f>
        <v>F</v>
      </c>
      <c r="H11" s="75" t="str">
        <f>IF(C11=0,"",LOOKUP($C11,'Course List'!$C$7:$C$1029,'Course List'!H$7:H$1029))</f>
        <v>None</v>
      </c>
      <c r="I11" s="45"/>
      <c r="J11" s="72"/>
      <c r="K11" s="67" t="str">
        <f>IF(I11=0,"",LOOKUP(I11,'GPA Table'!$B$5:$B$16,'GPA Table'!$E$5:$E$16))</f>
        <v/>
      </c>
      <c r="L11" s="184"/>
      <c r="M11" s="177"/>
      <c r="N11" s="6">
        <f>IF(F11=0,0,IF(I11=0,0,K11*F11))</f>
        <v>0</v>
      </c>
      <c r="O11" s="6">
        <f t="shared" ref="O11:O18" si="0">IF(I11=0,0,F11)</f>
        <v>0</v>
      </c>
      <c r="P11" s="70"/>
      <c r="Q11" s="7"/>
    </row>
    <row r="12" spans="1:29" s="12" customFormat="1" ht="15.6" x14ac:dyDescent="0.3">
      <c r="A12" s="322"/>
      <c r="B12" s="170">
        <f>B11+1</f>
        <v>2</v>
      </c>
      <c r="C12" s="158" t="s">
        <v>366</v>
      </c>
      <c r="D12" s="75">
        <f>IF(C12=0,"",LOOKUP($C12,'Course List'!$C$7:$C$1029,'Course List'!D$7:D$1029))</f>
        <v>11</v>
      </c>
      <c r="E12" s="75" t="str">
        <f>IF(C12=0,"",LOOKUP($C12,'Course List'!$C$7:$C$1029,'Course List'!E$7:E$1029))</f>
        <v>General Chemistry I</v>
      </c>
      <c r="F12" s="75">
        <f>IF(C12=0,"",LOOKUP($C12,'Course List'!$C$7:$C$1029,'Course List'!F$7:F$1029))</f>
        <v>4</v>
      </c>
      <c r="G12" s="75" t="str">
        <f>IF(C12=0,"",LOOKUP($C12,'Course List'!$C$7:$C$1029,'Course List'!G$7:G$1029))</f>
        <v>F &amp; S</v>
      </c>
      <c r="H12" s="75" t="str">
        <f>IF(C12=0,"",LOOKUP($C12,'Course List'!$C$7:$C$1029,'Course List'!H$7:H$1029))</f>
        <v>One year of high school algebra</v>
      </c>
      <c r="I12" s="45"/>
      <c r="J12" s="72"/>
      <c r="K12" s="68" t="str">
        <f>IF(I12=0,"",LOOKUP(I12,'GPA Table'!$B$5:$B$16,'GPA Table'!$E$5:$E$16))</f>
        <v/>
      </c>
      <c r="L12" s="185"/>
      <c r="M12" s="177"/>
      <c r="N12" s="6">
        <f t="shared" ref="N12:N18" si="1">IF(F12=0,0,IF(I12=0,0,K12*F12))</f>
        <v>0</v>
      </c>
      <c r="O12" s="6">
        <f t="shared" si="0"/>
        <v>0</v>
      </c>
      <c r="P12" s="70"/>
      <c r="Q12" s="7"/>
    </row>
    <row r="13" spans="1:29" s="12" customFormat="1" ht="15.6" x14ac:dyDescent="0.3">
      <c r="A13" s="322"/>
      <c r="B13" s="170">
        <f t="shared" ref="B13:B16" si="2">B12+1</f>
        <v>3</v>
      </c>
      <c r="C13" s="75" t="s">
        <v>383</v>
      </c>
      <c r="D13" s="75" t="str">
        <f>IF(C13=0,"",LOOKUP($C13,'Course List'!$C$7:$C$1029,'Course List'!D$7:D$1029))</f>
        <v>---</v>
      </c>
      <c r="E13" s="75" t="str">
        <f>IF(C13=0,"",LOOKUP($C13,'Course List'!$C$7:$C$1029,'Course List'!E$7:E$1029))</f>
        <v>See the H/SS List</v>
      </c>
      <c r="F13" s="75">
        <f>IF(C13=0,"",LOOKUP($C13,'Course List'!$C$7:$C$1029,'Course List'!F$7:F$1029))</f>
        <v>3</v>
      </c>
      <c r="G13" s="75" t="str">
        <f>IF(C13=0,"",LOOKUP($C13,'Course List'!$C$7:$C$1029,'Course List'!G$7:G$1029))</f>
        <v>F &amp; S</v>
      </c>
      <c r="H13" s="75" t="str">
        <f>IF(C13=0,"",LOOKUP($C13,'Course List'!$C$7:$C$1029,'Course List'!H$7:H$1029))</f>
        <v xml:space="preserve"> ---</v>
      </c>
      <c r="I13" s="45"/>
      <c r="J13" s="72"/>
      <c r="K13" s="68" t="str">
        <f>IF(I13=0,"",LOOKUP(I13,'GPA Table'!$B$5:$B$16,'GPA Table'!$E$5:$E$16))</f>
        <v/>
      </c>
      <c r="L13" s="185"/>
      <c r="M13" s="177"/>
      <c r="N13" s="6">
        <f t="shared" si="1"/>
        <v>0</v>
      </c>
      <c r="O13" s="6">
        <f t="shared" si="0"/>
        <v>0</v>
      </c>
      <c r="P13" s="70"/>
      <c r="Q13" s="7"/>
    </row>
    <row r="14" spans="1:29" s="12" customFormat="1" ht="33.75" customHeight="1" x14ac:dyDescent="0.3">
      <c r="A14" s="322"/>
      <c r="B14" s="170">
        <f t="shared" si="2"/>
        <v>4</v>
      </c>
      <c r="C14" s="75" t="s">
        <v>363</v>
      </c>
      <c r="D14" s="75">
        <f>IF(C14=0,"",LOOKUP($C14,'Course List'!$C$7:$C$1029,'Course List'!D$7:D$1029))</f>
        <v>31</v>
      </c>
      <c r="E14" s="75" t="str">
        <f>IF(C14=0,"",LOOKUP($C14,'Course List'!$C$7:$C$1029,'Course List'!E$7:E$1029))</f>
        <v>Single-Variable Calculus I </v>
      </c>
      <c r="F14" s="75">
        <f>IF(C14=0,"",LOOKUP($C14,'Course List'!$C$7:$C$1029,'Course List'!F$7:F$1029))</f>
        <v>3</v>
      </c>
      <c r="G14" s="75" t="str">
        <f>IF(C14=0,"",LOOKUP($C14,'Course List'!$C$7:$C$1029,'Course List'!G$7:G$1029))</f>
        <v>F &amp; S</v>
      </c>
      <c r="H14" s="75" t="str">
        <f>IF(C14=0,"",LOOKUP($C14,'Course List'!$C$7:$C$1029,'Course List'!H$7:H$1029))</f>
        <v>The placement examination or a score of 720 or above on the SAT II in mathematics</v>
      </c>
      <c r="I14" s="45"/>
      <c r="J14" s="72"/>
      <c r="K14" s="68" t="str">
        <f>IF(I14=0,"",LOOKUP(I14,'GPA Table'!$B$5:$B$16,'GPA Table'!$E$5:$E$16))</f>
        <v/>
      </c>
      <c r="L14" s="185"/>
      <c r="M14" s="177"/>
      <c r="N14" s="6">
        <f t="shared" si="1"/>
        <v>0</v>
      </c>
      <c r="O14" s="6">
        <f t="shared" si="0"/>
        <v>0</v>
      </c>
      <c r="P14" s="70"/>
      <c r="Q14" s="7"/>
    </row>
    <row r="15" spans="1:29" s="12" customFormat="1" ht="15.6" x14ac:dyDescent="0.3">
      <c r="A15" s="322"/>
      <c r="B15" s="170">
        <f t="shared" si="2"/>
        <v>5</v>
      </c>
      <c r="C15" s="75" t="s">
        <v>364</v>
      </c>
      <c r="D15" s="75" t="str">
        <f>IF(C15=0,"",LOOKUP($C15,'Course List'!$C$7:$C$1029,'Course List'!D$7:D$1029))</f>
        <v>  001</v>
      </c>
      <c r="E15" s="75" t="str">
        <f>IF(C15=0,"",LOOKUP($C15,'Course List'!$C$7:$C$1029,'Course List'!E$7:E$1029))</f>
        <v> Engineering Orientation</v>
      </c>
      <c r="F15" s="75">
        <f>IF(C15=0,"",LOOKUP($C15,'Course List'!$C$7:$C$1029,'Course List'!F$7:F$1029))</f>
        <v>1</v>
      </c>
      <c r="G15" s="75" t="str">
        <f>IF(C15=0,"",LOOKUP($C15,'Course List'!$C$7:$C$1029,'Course List'!G$7:G$1029))</f>
        <v>F</v>
      </c>
      <c r="H15" s="75" t="str">
        <f>IF(C15=0,"",LOOKUP($C15,'Course List'!$C$7:$C$1029,'Course List'!H$7:H$1029))</f>
        <v xml:space="preserve"> ---</v>
      </c>
      <c r="I15" s="45"/>
      <c r="J15" s="72"/>
      <c r="K15" s="68" t="str">
        <f>IF(I15=0,"",LOOKUP(I15,'GPA Table'!$B$5:$B$16,'GPA Table'!$E$5:$E$16))</f>
        <v/>
      </c>
      <c r="L15" s="185"/>
      <c r="M15" s="177"/>
      <c r="N15" s="6">
        <f t="shared" si="1"/>
        <v>0</v>
      </c>
      <c r="O15" s="6">
        <f t="shared" si="0"/>
        <v>0</v>
      </c>
      <c r="P15" s="70"/>
      <c r="Q15" s="7"/>
    </row>
    <row r="16" spans="1:29" s="12" customFormat="1" ht="15.6" x14ac:dyDescent="0.3">
      <c r="A16" s="322"/>
      <c r="B16" s="170">
        <f t="shared" si="2"/>
        <v>6</v>
      </c>
      <c r="C16" s="75" t="s">
        <v>264</v>
      </c>
      <c r="D16" s="75">
        <f>IF(C16=0,"",LOOKUP($C16,'Course List'!$C$7:$C$1029,'Course List'!D$7:D$1029))</f>
        <v>20</v>
      </c>
      <c r="E16" s="75" t="str">
        <f>IF(C16=0,"",LOOKUP($C16,'Course List'!$C$7:$C$1029,'Course List'!E$7:E$1029))</f>
        <v>University Writing </v>
      </c>
      <c r="F16" s="75">
        <f>IF(C16=0,"",LOOKUP($C16,'Course List'!$C$7:$C$1029,'Course List'!F$7:F$1029))</f>
        <v>4</v>
      </c>
      <c r="G16" s="75" t="str">
        <f>IF(C16=0,"",LOOKUP($C16,'Course List'!$C$7:$C$1029,'Course List'!G$7:G$1029))</f>
        <v>F &amp; S</v>
      </c>
      <c r="H16" s="75" t="str">
        <f>IF(C16=0,"",LOOKUP($C16,'Course List'!$C$7:$C$1029,'Course List'!H$7:H$1029))</f>
        <v xml:space="preserve"> ---</v>
      </c>
      <c r="I16" s="45"/>
      <c r="J16" s="72"/>
      <c r="K16" s="68" t="str">
        <f>IF(I16=0,"",LOOKUP(I16,'GPA Table'!$B$5:$B$16,'GPA Table'!$E$5:$E$16))</f>
        <v/>
      </c>
      <c r="L16" s="185"/>
      <c r="M16" s="177"/>
      <c r="N16" s="6">
        <f t="shared" si="1"/>
        <v>0</v>
      </c>
      <c r="O16" s="6">
        <f t="shared" si="0"/>
        <v>0</v>
      </c>
      <c r="P16" s="70"/>
      <c r="Q16" s="7"/>
    </row>
    <row r="17" spans="1:17" s="12" customFormat="1" ht="15.6" x14ac:dyDescent="0.3">
      <c r="A17" s="322"/>
      <c r="B17" s="170">
        <f>B16+1</f>
        <v>7</v>
      </c>
      <c r="C17" s="159"/>
      <c r="D17" s="45" t="str">
        <f>IF(C17=0,"",LOOKUP($C17,'Course List'!$C$7:$C$1029,'Course List'!D$7:D$1029))</f>
        <v/>
      </c>
      <c r="E17" s="45" t="str">
        <f>IF(C17=0,"",LOOKUP($C17,'Course List'!$C$7:$C$1029,'Course List'!E$7:E$1029))</f>
        <v/>
      </c>
      <c r="F17" s="45" t="str">
        <f>IF(C17=0,"",LOOKUP($C17,'Course List'!$C$7:$C$1029,'Course List'!F$7:F$1029))</f>
        <v/>
      </c>
      <c r="G17" s="45" t="str">
        <f>IF(C17=0,"",LOOKUP($C17,'Course List'!$C$7:$C$1029,'Course List'!G$7:G$1029))</f>
        <v/>
      </c>
      <c r="H17" s="45" t="str">
        <f>IF(C17=0,"",LOOKUP($C17,'Course List'!$C$7:$C$1029,'Course List'!H$7:H$1029))</f>
        <v/>
      </c>
      <c r="I17" s="45"/>
      <c r="J17" s="72"/>
      <c r="K17" s="68" t="str">
        <f>IF(I17=0,"",LOOKUP(I17,'GPA Table'!$B$5:$B$16,'GPA Table'!$E$5:$E$16))</f>
        <v/>
      </c>
      <c r="L17" s="185"/>
      <c r="M17" s="177"/>
      <c r="N17" s="6">
        <f t="shared" si="1"/>
        <v>0</v>
      </c>
      <c r="O17" s="6">
        <f t="shared" si="0"/>
        <v>0</v>
      </c>
      <c r="P17" s="70"/>
      <c r="Q17" s="7"/>
    </row>
    <row r="18" spans="1:17" s="12" customFormat="1" ht="16.2" thickBot="1" x14ac:dyDescent="0.35">
      <c r="A18" s="322"/>
      <c r="B18" s="171">
        <f>B17+1</f>
        <v>8</v>
      </c>
      <c r="C18" s="46"/>
      <c r="D18" s="45" t="str">
        <f>IF(C18=0,"",LOOKUP($C18,'Course List'!$C$7:$C$1029,'Course List'!D$7:D$1029))</f>
        <v/>
      </c>
      <c r="E18" s="45" t="str">
        <f>IF(C18=0,"",LOOKUP($C18,'Course List'!$C$7:$C$1029,'Course List'!E$7:E$1029))</f>
        <v/>
      </c>
      <c r="F18" s="45" t="str">
        <f>IF(C18=0,"",LOOKUP($C18,'Course List'!$C$7:$C$1029,'Course List'!F$7:F$1029))</f>
        <v/>
      </c>
      <c r="G18" s="45" t="str">
        <f>IF(C18=0,"",LOOKUP($C18,'Course List'!$C$7:$C$1029,'Course List'!G$7:G$1029))</f>
        <v/>
      </c>
      <c r="H18" s="45" t="str">
        <f>IF(C18=0,"",LOOKUP($C18,'Course List'!$C$7:$C$1029,'Course List'!H$7:H$1029))</f>
        <v/>
      </c>
      <c r="I18" s="45"/>
      <c r="J18" s="72"/>
      <c r="K18" s="68" t="str">
        <f>IF(I18=0,"",LOOKUP(I18,'GPA Table'!$B$5:$B$16,'GPA Table'!$E$5:$E$16))</f>
        <v/>
      </c>
      <c r="L18" s="185"/>
      <c r="M18" s="177"/>
      <c r="N18" s="6">
        <f t="shared" si="1"/>
        <v>0</v>
      </c>
      <c r="O18" s="6">
        <f t="shared" si="0"/>
        <v>0</v>
      </c>
      <c r="P18" s="70"/>
      <c r="Q18" s="7"/>
    </row>
    <row r="19" spans="1:17" s="12" customFormat="1" ht="16.2" thickBot="1" x14ac:dyDescent="0.35">
      <c r="A19" s="322"/>
      <c r="B19" s="168"/>
      <c r="C19" s="169" t="str">
        <f>C10</f>
        <v>Semester</v>
      </c>
      <c r="D19" s="169">
        <f>D10+1</f>
        <v>2</v>
      </c>
      <c r="E19" s="169" t="str">
        <f>E10</f>
        <v>Total Credit Hours</v>
      </c>
      <c r="F19" s="169">
        <f>SUM(F20:F27)</f>
        <v>16</v>
      </c>
      <c r="G19" s="150" t="s">
        <v>4</v>
      </c>
      <c r="H19" s="150">
        <f>H10+1</f>
        <v>2019</v>
      </c>
      <c r="I19" s="21"/>
      <c r="J19" s="22"/>
      <c r="K19" s="24">
        <f>IF(O19=0,0,ROUND(N19/O19,2))</f>
        <v>0</v>
      </c>
      <c r="L19" s="186"/>
      <c r="M19" s="178"/>
      <c r="N19" s="15">
        <f>SUM(N20:N27)</f>
        <v>0</v>
      </c>
      <c r="O19" s="16">
        <f t="shared" ref="O19" si="3">SUM(O20:O27)</f>
        <v>0</v>
      </c>
      <c r="P19" s="3"/>
      <c r="Q19" s="2"/>
    </row>
    <row r="20" spans="1:17" s="12" customFormat="1" ht="15.6" x14ac:dyDescent="0.3">
      <c r="A20" s="322"/>
      <c r="B20" s="170">
        <v>1</v>
      </c>
      <c r="C20" s="75" t="s">
        <v>558</v>
      </c>
      <c r="D20" s="75" t="str">
        <f>IF(C20=0,"",LOOKUP($C20,'Course List'!$C$7:$C$1029,'Course List'!D$7:D$1029))</f>
        <v>---</v>
      </c>
      <c r="E20" s="75" t="str">
        <f>IF(C20=0,"",LOOKUP($C20,'Course List'!$C$7:$C$1029,'Course List'!E$7:E$1029))</f>
        <v>Introduction to C Programming</v>
      </c>
      <c r="F20" s="75">
        <f>IF(C20=0,"",LOOKUP($C20,'Course List'!$C$7:$C$1029,'Course List'!F$7:F$1029))</f>
        <v>3</v>
      </c>
      <c r="G20" s="75" t="str">
        <f>IF(C20=0,"",LOOKUP($C20,'Course List'!$C$7:$C$1029,'Course List'!G$7:G$1029))</f>
        <v>S</v>
      </c>
      <c r="H20" s="75" t="str">
        <f>IF(C20=0,"",LOOKUP($C20,'Course List'!$C$7:$C$1029,'Course List'!H$7:H$1029))</f>
        <v>Prerequisite: Math 1220 (20) or Math 1231 (31)</v>
      </c>
      <c r="I20" s="45"/>
      <c r="J20" s="72"/>
      <c r="K20" s="67" t="str">
        <f>IF(I20=0,"",LOOKUP(I20,'GPA Table'!$B$5:$B$16,'GPA Table'!$E$5:$E$16))</f>
        <v/>
      </c>
      <c r="L20" s="184"/>
      <c r="M20" s="177"/>
      <c r="N20" s="6">
        <f t="shared" ref="N20:N27" si="4">IF(F20=0,0,IF(I20=0,0,K20*F20))</f>
        <v>0</v>
      </c>
      <c r="O20" s="6">
        <f t="shared" ref="O20:O27" si="5">IF(I20=0,0,F20)</f>
        <v>0</v>
      </c>
      <c r="P20" s="70"/>
      <c r="Q20" s="7"/>
    </row>
    <row r="21" spans="1:17" s="12" customFormat="1" ht="15.6" x14ac:dyDescent="0.3">
      <c r="A21" s="322"/>
      <c r="B21" s="170">
        <f>B20+1</f>
        <v>2</v>
      </c>
      <c r="C21" s="158" t="s">
        <v>385</v>
      </c>
      <c r="D21" s="75" t="str">
        <f>IF(C21=0,"",LOOKUP($C21,'Course List'!$C$7:$C$1029,'Course List'!D$7:D$1029))</f>
        <v>---</v>
      </c>
      <c r="E21" s="75" t="str">
        <f>IF(C21=0,"",LOOKUP($C21,'Course List'!$C$7:$C$1029,'Course List'!E$7:E$1029))</f>
        <v>See the H/SS List</v>
      </c>
      <c r="F21" s="75">
        <f>IF(C21=0,"",LOOKUP($C21,'Course List'!$C$7:$C$1029,'Course List'!F$7:F$1029))</f>
        <v>3</v>
      </c>
      <c r="G21" s="75" t="str">
        <f>IF(C21=0,"",LOOKUP($C21,'Course List'!$C$7:$C$1029,'Course List'!G$7:G$1029))</f>
        <v>F &amp; S</v>
      </c>
      <c r="H21" s="75" t="str">
        <f>IF(C21=0,"",LOOKUP($C21,'Course List'!$C$7:$C$1029,'Course List'!H$7:H$1029))</f>
        <v xml:space="preserve"> ---</v>
      </c>
      <c r="I21" s="45"/>
      <c r="J21" s="72"/>
      <c r="K21" s="68" t="str">
        <f>IF(I21=0,"",LOOKUP(I21,'GPA Table'!$B$5:$B$16,'GPA Table'!$E$5:$E$16))</f>
        <v/>
      </c>
      <c r="L21" s="185"/>
      <c r="M21" s="177"/>
      <c r="N21" s="6">
        <f t="shared" si="4"/>
        <v>0</v>
      </c>
      <c r="O21" s="6">
        <f t="shared" si="5"/>
        <v>0</v>
      </c>
      <c r="P21" s="70"/>
      <c r="Q21" s="7"/>
    </row>
    <row r="22" spans="1:17" s="12" customFormat="1" ht="15.6" x14ac:dyDescent="0.3">
      <c r="A22" s="322"/>
      <c r="B22" s="170">
        <f t="shared" ref="B22:B26" si="6">B21+1</f>
        <v>3</v>
      </c>
      <c r="C22" s="75" t="s">
        <v>256</v>
      </c>
      <c r="D22" s="75">
        <f>IF(C22=0,"",LOOKUP($C22,'Course List'!$C$7:$C$1029,'Course List'!D$7:D$1029))</f>
        <v>4</v>
      </c>
      <c r="E22" s="75" t="str">
        <f>IF(C22=0,"",LOOKUP($C22,'Course List'!$C$7:$C$1029,'Course List'!E$7:E$1029))</f>
        <v>Engineering Drawing and Computer Graphics</v>
      </c>
      <c r="F22" s="75">
        <f>IF(C22=0,"",LOOKUP($C22,'Course List'!$C$7:$C$1029,'Course List'!F$7:F$1029))</f>
        <v>3</v>
      </c>
      <c r="G22" s="75" t="str">
        <f>IF(C22=0,"",LOOKUP($C22,'Course List'!$C$7:$C$1029,'Course List'!G$7:G$1029))</f>
        <v>F &amp; S</v>
      </c>
      <c r="H22" s="75" t="str">
        <f>IF(C22=0,"",LOOKUP($C22,'Course List'!$C$7:$C$1029,'Course List'!H$7:H$1029))</f>
        <v xml:space="preserve"> ---</v>
      </c>
      <c r="I22" s="45"/>
      <c r="J22" s="72"/>
      <c r="K22" s="68" t="str">
        <f>IF(I22=0,"",LOOKUP(I22,'GPA Table'!$B$5:$B$16,'GPA Table'!$E$5:$E$16))</f>
        <v/>
      </c>
      <c r="L22" s="185"/>
      <c r="M22" s="177"/>
      <c r="N22" s="6">
        <f t="shared" si="4"/>
        <v>0</v>
      </c>
      <c r="O22" s="6">
        <f t="shared" si="5"/>
        <v>0</v>
      </c>
      <c r="P22" s="70"/>
      <c r="Q22" s="7"/>
    </row>
    <row r="23" spans="1:17" s="12" customFormat="1" ht="15.6" customHeight="1" x14ac:dyDescent="0.3">
      <c r="A23" s="322"/>
      <c r="B23" s="170">
        <f t="shared" si="6"/>
        <v>4</v>
      </c>
      <c r="C23" s="75" t="s">
        <v>386</v>
      </c>
      <c r="D23" s="75">
        <f>IF(C23=0,"",LOOKUP($C23,'Course List'!$C$7:$C$1029,'Course List'!D$7:D$1029))</f>
        <v>32</v>
      </c>
      <c r="E23" s="75" t="str">
        <f>IF(C23=0,"",LOOKUP($C23,'Course List'!$C$7:$C$1029,'Course List'!E$7:E$1029))</f>
        <v>Single-Variable Calculus II</v>
      </c>
      <c r="F23" s="75">
        <f>IF(C23=0,"",LOOKUP($C23,'Course List'!$C$7:$C$1029,'Course List'!F$7:F$1029))</f>
        <v>3</v>
      </c>
      <c r="G23" s="75" t="str">
        <f>IF(C23=0,"",LOOKUP($C23,'Course List'!$C$7:$C$1029,'Course List'!G$7:G$1029))</f>
        <v>F &amp; S</v>
      </c>
      <c r="H23" s="75" t="str">
        <f>IF(C23=0,"",LOOKUP($C23,'Course List'!$C$7:$C$1029,'Course List'!H$7:H$1029))</f>
        <v>Prerequisite: Math 1221 (21) or 1231 (31)</v>
      </c>
      <c r="I23" s="45"/>
      <c r="J23" s="72"/>
      <c r="K23" s="68" t="str">
        <f>IF(I23=0,"",LOOKUP(I23,'GPA Table'!$B$5:$B$16,'GPA Table'!$E$5:$E$16))</f>
        <v/>
      </c>
      <c r="L23" s="185"/>
      <c r="M23" s="177"/>
      <c r="N23" s="6">
        <f t="shared" si="4"/>
        <v>0</v>
      </c>
      <c r="O23" s="6">
        <f t="shared" si="5"/>
        <v>0</v>
      </c>
      <c r="P23" s="70"/>
      <c r="Q23" s="7"/>
    </row>
    <row r="24" spans="1:17" s="12" customFormat="1" ht="19.2" customHeight="1" x14ac:dyDescent="0.3">
      <c r="A24" s="322"/>
      <c r="B24" s="170">
        <f t="shared" si="6"/>
        <v>5</v>
      </c>
      <c r="C24" s="75" t="s">
        <v>387</v>
      </c>
      <c r="D24" s="75">
        <f>IF(C24=0,"",LOOKUP($C24,'Course List'!$C$7:$C$1029,'Course List'!D$7:D$1029))</f>
        <v>21</v>
      </c>
      <c r="E24" s="75" t="str">
        <f>IF(C24=0,"",LOOKUP($C24,'Course List'!$C$7:$C$1029,'Course List'!E$7:E$1029))</f>
        <v>University Physics I</v>
      </c>
      <c r="F24" s="75">
        <f>IF(C24=0,"",LOOKUP($C24,'Course List'!$C$7:$C$1029,'Course List'!F$7:F$1029))</f>
        <v>4</v>
      </c>
      <c r="G24" s="75" t="str">
        <f>IF(C24=0,"",LOOKUP($C24,'Course List'!$C$7:$C$1029,'Course List'!G$7:G$1029))</f>
        <v>F &amp; S</v>
      </c>
      <c r="H24" s="75" t="str">
        <f>IF(C24=0,"",LOOKUP($C24,'Course List'!$C$7:$C$1029,'Course List'!H$7:H$1029))</f>
        <v>Prerequisite: Math 1231 (31), co-requisite Math 1232 (32)</v>
      </c>
      <c r="I24" s="45"/>
      <c r="J24" s="72"/>
      <c r="K24" s="68" t="str">
        <f>IF(I24=0,"",LOOKUP(I24,'GPA Table'!$B$5:$B$16,'GPA Table'!$E$5:$E$16))</f>
        <v/>
      </c>
      <c r="L24" s="185"/>
      <c r="M24" s="177"/>
      <c r="N24" s="6">
        <f t="shared" si="4"/>
        <v>0</v>
      </c>
      <c r="O24" s="6">
        <f t="shared" si="5"/>
        <v>0</v>
      </c>
      <c r="P24" s="70"/>
      <c r="Q24" s="7"/>
    </row>
    <row r="25" spans="1:17" s="12" customFormat="1" ht="15.6" x14ac:dyDescent="0.3">
      <c r="A25" s="322"/>
      <c r="B25" s="170">
        <f t="shared" si="6"/>
        <v>6</v>
      </c>
      <c r="C25" s="45"/>
      <c r="D25" s="45" t="str">
        <f>IF(C25=0,"",LOOKUP($C25,'Course List'!$C$7:$C$1029,'Course List'!D$7:D$1029))</f>
        <v/>
      </c>
      <c r="E25" s="45" t="str">
        <f>IF(C25=0,"",LOOKUP($C25,'Course List'!$C$7:$C$1029,'Course List'!E$7:E$1029))</f>
        <v/>
      </c>
      <c r="F25" s="45" t="str">
        <f>IF(C25=0,"",LOOKUP($C25,'Course List'!$C$7:$C$1029,'Course List'!F$7:F$1029))</f>
        <v/>
      </c>
      <c r="G25" s="45" t="str">
        <f>IF(C25=0,"",LOOKUP($C25,'Course List'!$C$7:$C$1029,'Course List'!G$7:G$1029))</f>
        <v/>
      </c>
      <c r="H25" s="45" t="str">
        <f>IF(C25=0,"",LOOKUP($C25,'Course List'!$C$7:$C$1029,'Course List'!H$7:H$1029))</f>
        <v/>
      </c>
      <c r="I25" s="45"/>
      <c r="J25" s="72"/>
      <c r="K25" s="68" t="str">
        <f>IF(I25=0,"",LOOKUP(I25,'GPA Table'!$B$5:$B$16,'GPA Table'!$E$5:$E$16))</f>
        <v/>
      </c>
      <c r="L25" s="185"/>
      <c r="M25" s="177"/>
      <c r="N25" s="6">
        <f t="shared" si="4"/>
        <v>0</v>
      </c>
      <c r="O25" s="6">
        <f t="shared" si="5"/>
        <v>0</v>
      </c>
      <c r="P25" s="70"/>
      <c r="Q25" s="7"/>
    </row>
    <row r="26" spans="1:17" s="12" customFormat="1" ht="15.6" x14ac:dyDescent="0.3">
      <c r="A26" s="322"/>
      <c r="B26" s="170">
        <f t="shared" si="6"/>
        <v>7</v>
      </c>
      <c r="C26" s="159"/>
      <c r="D26" s="45" t="str">
        <f>IF(C26=0,"",LOOKUP($C26,'Course List'!$C$7:$C$1029,'Course List'!D$7:D$1029))</f>
        <v/>
      </c>
      <c r="E26" s="45" t="str">
        <f>IF(C26=0,"",LOOKUP($C26,'Course List'!$C$7:$C$1029,'Course List'!E$7:E$1029))</f>
        <v/>
      </c>
      <c r="F26" s="45" t="str">
        <f>IF(C26=0,"",LOOKUP($C26,'Course List'!$C$7:$C$1029,'Course List'!F$7:F$1029))</f>
        <v/>
      </c>
      <c r="G26" s="45" t="str">
        <f>IF(C26=0,"",LOOKUP($C26,'Course List'!$C$7:$C$1029,'Course List'!G$7:G$1029))</f>
        <v/>
      </c>
      <c r="H26" s="45" t="str">
        <f>IF(C26=0,"",LOOKUP($C26,'Course List'!$C$7:$C$1029,'Course List'!H$7:H$1029))</f>
        <v/>
      </c>
      <c r="I26" s="45"/>
      <c r="J26" s="72"/>
      <c r="K26" s="68" t="str">
        <f>IF(I26=0,"",LOOKUP(I26,'GPA Table'!$B$5:$B$16,'GPA Table'!$E$5:$E$16))</f>
        <v/>
      </c>
      <c r="L26" s="185"/>
      <c r="M26" s="177"/>
      <c r="N26" s="6">
        <f t="shared" si="4"/>
        <v>0</v>
      </c>
      <c r="O26" s="6">
        <f t="shared" si="5"/>
        <v>0</v>
      </c>
      <c r="P26" s="70"/>
      <c r="Q26" s="7"/>
    </row>
    <row r="27" spans="1:17" s="12" customFormat="1" ht="16.2" thickBot="1" x14ac:dyDescent="0.35">
      <c r="A27" s="323"/>
      <c r="B27" s="171">
        <f>B26+1</f>
        <v>8</v>
      </c>
      <c r="C27" s="46"/>
      <c r="D27" s="45" t="str">
        <f>IF(C27=0,"",LOOKUP($C27,'Course List'!$C$7:$C$1029,'Course List'!D$7:D$1029))</f>
        <v/>
      </c>
      <c r="E27" s="45" t="str">
        <f>IF(C27=0,"",LOOKUP($C27,'Course List'!$C$7:$C$1029,'Course List'!E$7:E$1029))</f>
        <v/>
      </c>
      <c r="F27" s="45" t="str">
        <f>IF(C27=0,"",LOOKUP($C27,'Course List'!$C$7:$C$1029,'Course List'!F$7:F$1029))</f>
        <v/>
      </c>
      <c r="G27" s="45" t="str">
        <f>IF(C27=0,"",LOOKUP($C27,'Course List'!$C$7:$C$1029,'Course List'!G$7:G$1029))</f>
        <v/>
      </c>
      <c r="H27" s="45" t="str">
        <f>IF(C27=0,"",LOOKUP($C27,'Course List'!$C$7:$C$1029,'Course List'!H$7:H$1029))</f>
        <v/>
      </c>
      <c r="I27" s="45"/>
      <c r="J27" s="72"/>
      <c r="K27" s="68" t="str">
        <f>IF(I27=0,"",LOOKUP(I27,'GPA Table'!$B$5:$B$16,'GPA Table'!$E$5:$E$16))</f>
        <v/>
      </c>
      <c r="L27" s="185"/>
      <c r="M27" s="177"/>
      <c r="N27" s="6">
        <f t="shared" si="4"/>
        <v>0</v>
      </c>
      <c r="O27" s="6">
        <f t="shared" si="5"/>
        <v>0</v>
      </c>
      <c r="P27" s="70"/>
      <c r="Q27" s="7"/>
    </row>
    <row r="28" spans="1:17" s="12" customFormat="1" ht="16.5" customHeight="1" thickBot="1" x14ac:dyDescent="0.35">
      <c r="A28" s="321" t="s">
        <v>865</v>
      </c>
      <c r="B28" s="168"/>
      <c r="C28" s="169" t="str">
        <f>C19</f>
        <v>Semester</v>
      </c>
      <c r="D28" s="169">
        <f>D19+1</f>
        <v>3</v>
      </c>
      <c r="E28" s="169" t="str">
        <f>E19</f>
        <v>Total Credit Hours</v>
      </c>
      <c r="F28" s="169">
        <f>SUM(F29:F36)</f>
        <v>16</v>
      </c>
      <c r="G28" s="150" t="str">
        <f>G10</f>
        <v>FALL</v>
      </c>
      <c r="H28" s="150">
        <f>H19</f>
        <v>2019</v>
      </c>
      <c r="I28" s="21"/>
      <c r="J28" s="22"/>
      <c r="K28" s="24">
        <f>IF(O28=0,0,ROUND(N28/O28,2))</f>
        <v>0</v>
      </c>
      <c r="L28" s="186"/>
      <c r="M28" s="178"/>
      <c r="N28" s="15">
        <f>SUM(N29:N36)</f>
        <v>0</v>
      </c>
      <c r="O28" s="16">
        <f t="shared" ref="O28" si="7">SUM(O29:O36)</f>
        <v>0</v>
      </c>
      <c r="P28" s="3"/>
      <c r="Q28" s="2"/>
    </row>
    <row r="29" spans="1:17" s="12" customFormat="1" ht="15.6" x14ac:dyDescent="0.3">
      <c r="A29" s="322"/>
      <c r="B29" s="170">
        <v>1</v>
      </c>
      <c r="C29" s="75" t="s">
        <v>470</v>
      </c>
      <c r="D29" s="75" t="str">
        <f>IF(C29=0,"",LOOKUP($C29,'Course List'!$C$7:$C$1029,'Course List'!D$7:D$1029))</f>
        <v>  057</v>
      </c>
      <c r="E29" s="75" t="str">
        <f>IF(C29=0,"",LOOKUP($C29,'Course List'!$C$7:$C$1029,'Course List'!E$7:E$1029))</f>
        <v> Analytical Mechanics I (w 2-hr recitation)</v>
      </c>
      <c r="F29" s="75">
        <f>IF(C29=0,"",LOOKUP($C29,'Course List'!$C$7:$C$1029,'Course List'!F$7:F$1029))</f>
        <v>3</v>
      </c>
      <c r="G29" s="75" t="str">
        <f>IF(C29=0,"",LOOKUP($C29,'Course List'!$C$7:$C$1029,'Course List'!G$7:G$1029))</f>
        <v>F &amp; S</v>
      </c>
      <c r="H29" s="75" t="str">
        <f>IF(C29=0,"",LOOKUP($C29,'Course List'!$C$7:$C$1029,'Course List'!H$7:H$1029))</f>
        <v>Prerequisite: Phys 1021 (21)</v>
      </c>
      <c r="I29" s="45"/>
      <c r="J29" s="72"/>
      <c r="K29" s="67" t="str">
        <f>IF(I29=0,"",LOOKUP(I29,'GPA Table'!$B$5:$B$16,'GPA Table'!$E$5:$E$16))</f>
        <v/>
      </c>
      <c r="L29" s="184"/>
      <c r="M29" s="177"/>
      <c r="N29" s="6">
        <f t="shared" ref="N29:N36" si="8">IF(F29=0,0,IF(I29=0,0,K29*F29))</f>
        <v>0</v>
      </c>
      <c r="O29" s="6">
        <f t="shared" ref="O29:O36" si="9">IF(I29=0,0,F29)</f>
        <v>0</v>
      </c>
      <c r="P29" s="70"/>
      <c r="Q29" s="7"/>
    </row>
    <row r="30" spans="1:17" s="12" customFormat="1" ht="15.6" x14ac:dyDescent="0.3">
      <c r="A30" s="322"/>
      <c r="B30" s="170">
        <f>B29+1</f>
        <v>2</v>
      </c>
      <c r="C30" s="158" t="s">
        <v>390</v>
      </c>
      <c r="D30" s="75" t="str">
        <f>IF(C30=0,"",LOOKUP($C30,'Course List'!$C$7:$C$1029,'Course List'!D$7:D$1029))</f>
        <v>  113</v>
      </c>
      <c r="E30" s="75" t="str">
        <f>IF(C30=0,"",LOOKUP($C30,'Course List'!$C$7:$C$1029,'Course List'!E$7:E$1029))</f>
        <v> Engineering Analysis I</v>
      </c>
      <c r="F30" s="75">
        <f>IF(C30=0,"",LOOKUP($C30,'Course List'!$C$7:$C$1029,'Course List'!F$7:F$1029))</f>
        <v>3</v>
      </c>
      <c r="G30" s="75" t="str">
        <f>IF(C30=0,"",LOOKUP($C30,'Course List'!$C$7:$C$1029,'Course List'!G$7:G$1029))</f>
        <v>F &amp; S</v>
      </c>
      <c r="H30" s="75" t="str">
        <f>IF(C30=0,"",LOOKUP($C30,'Course List'!$C$7:$C$1029,'Course List'!H$7:H$1029))</f>
        <v xml:space="preserve"> Prerequisite or Corequisite: Math 2233</v>
      </c>
      <c r="I30" s="45"/>
      <c r="J30" s="72"/>
      <c r="K30" s="68" t="str">
        <f>IF(I30=0,"",LOOKUP(I30,'GPA Table'!$B$5:$B$16,'GPA Table'!$E$5:$E$16))</f>
        <v/>
      </c>
      <c r="L30" s="185"/>
      <c r="M30" s="177"/>
      <c r="N30" s="6">
        <f t="shared" si="8"/>
        <v>0</v>
      </c>
      <c r="O30" s="6">
        <f t="shared" si="9"/>
        <v>0</v>
      </c>
      <c r="P30" s="70"/>
      <c r="Q30" s="7"/>
    </row>
    <row r="31" spans="1:17" s="12" customFormat="1" ht="15.6" x14ac:dyDescent="0.3">
      <c r="A31" s="322"/>
      <c r="B31" s="170">
        <f t="shared" ref="B31:B35" si="10">B30+1</f>
        <v>3</v>
      </c>
      <c r="C31" s="75" t="s">
        <v>7</v>
      </c>
      <c r="D31" s="75" t="str">
        <f>IF(C31=0,"",LOOKUP($C31,'Course List'!$C$7:$C$1029,'Course List'!D$7:D$1029))</f>
        <v>---</v>
      </c>
      <c r="E31" s="75" t="str">
        <f>IF(C31=0,"",LOOKUP($C31,'Course List'!$C$7:$C$1029,'Course List'!E$7:E$1029))</f>
        <v>See the H/SS List</v>
      </c>
      <c r="F31" s="75">
        <f>IF(C31=0,"",LOOKUP($C31,'Course List'!$C$7:$C$1029,'Course List'!F$7:F$1029))</f>
        <v>3</v>
      </c>
      <c r="G31" s="75" t="str">
        <f>IF(C31=0,"",LOOKUP($C31,'Course List'!$C$7:$C$1029,'Course List'!G$7:G$1029))</f>
        <v>F &amp; S</v>
      </c>
      <c r="H31" s="75" t="str">
        <f>IF(C31=0,"",LOOKUP($C31,'Course List'!$C$7:$C$1029,'Course List'!H$7:H$1029))</f>
        <v xml:space="preserve"> ---</v>
      </c>
      <c r="I31" s="45"/>
      <c r="J31" s="72"/>
      <c r="K31" s="68" t="str">
        <f>IF(I31=0,"",LOOKUP(I31,'GPA Table'!$B$5:$B$16,'GPA Table'!$E$5:$E$16))</f>
        <v/>
      </c>
      <c r="L31" s="185"/>
      <c r="M31" s="177"/>
      <c r="N31" s="6">
        <f t="shared" si="8"/>
        <v>0</v>
      </c>
      <c r="O31" s="6">
        <f t="shared" si="9"/>
        <v>0</v>
      </c>
      <c r="P31" s="70"/>
      <c r="Q31" s="7"/>
    </row>
    <row r="32" spans="1:17" s="12" customFormat="1" ht="15.6" customHeight="1" x14ac:dyDescent="0.3">
      <c r="A32" s="322"/>
      <c r="B32" s="170">
        <f t="shared" si="10"/>
        <v>4</v>
      </c>
      <c r="C32" s="75" t="s">
        <v>67</v>
      </c>
      <c r="D32" s="75">
        <f>IF(C32=0,"",LOOKUP($C32,'Course List'!$C$7:$C$1029,'Course List'!D$7:D$1029))</f>
        <v>33</v>
      </c>
      <c r="E32" s="75" t="str">
        <f>IF(C32=0,"",LOOKUP($C32,'Course List'!$C$7:$C$1029,'Course List'!E$7:E$1029))</f>
        <v>Multivariable Calculus</v>
      </c>
      <c r="F32" s="75">
        <f>IF(C32=0,"",LOOKUP($C32,'Course List'!$C$7:$C$1029,'Course List'!F$7:F$1029))</f>
        <v>3</v>
      </c>
      <c r="G32" s="75" t="str">
        <f>IF(C32=0,"",LOOKUP($C32,'Course List'!$C$7:$C$1029,'Course List'!G$7:G$1029))</f>
        <v>F &amp; S</v>
      </c>
      <c r="H32" s="75" t="str">
        <f>IF(C32=0,"",LOOKUP($C32,'Course List'!$C$7:$C$1029,'Course List'!H$7:H$1029))</f>
        <v>Prerequisite: Math 1232 (32)</v>
      </c>
      <c r="I32" s="45"/>
      <c r="J32" s="72"/>
      <c r="K32" s="68" t="str">
        <f>IF(I32=0,"",LOOKUP(I32,'GPA Table'!$B$5:$B$16,'GPA Table'!$E$5:$E$16))</f>
        <v/>
      </c>
      <c r="L32" s="185"/>
      <c r="M32" s="177"/>
      <c r="N32" s="6">
        <f t="shared" si="8"/>
        <v>0</v>
      </c>
      <c r="O32" s="6">
        <f t="shared" si="9"/>
        <v>0</v>
      </c>
      <c r="P32" s="70"/>
      <c r="Q32" s="7"/>
    </row>
    <row r="33" spans="1:17" s="12" customFormat="1" ht="15.6" x14ac:dyDescent="0.3">
      <c r="A33" s="322"/>
      <c r="B33" s="170">
        <f t="shared" si="10"/>
        <v>5</v>
      </c>
      <c r="C33" s="75" t="s">
        <v>391</v>
      </c>
      <c r="D33" s="75">
        <f>IF(C33=0,"",LOOKUP($C33,'Course List'!$C$7:$C$1029,'Course List'!D$7:D$1029))</f>
        <v>22</v>
      </c>
      <c r="E33" s="75" t="str">
        <f>IF(C33=0,"",LOOKUP($C33,'Course List'!$C$7:$C$1029,'Course List'!E$7:E$1029))</f>
        <v>University Physics II</v>
      </c>
      <c r="F33" s="75">
        <f>IF(C33=0,"",LOOKUP($C33,'Course List'!$C$7:$C$1029,'Course List'!F$7:F$1029))</f>
        <v>4</v>
      </c>
      <c r="G33" s="75" t="str">
        <f>IF(C33=0,"",LOOKUP($C33,'Course List'!$C$7:$C$1029,'Course List'!G$7:G$1029))</f>
        <v>F &amp; S</v>
      </c>
      <c r="H33" s="75" t="str">
        <f>IF(C33=0,"",LOOKUP($C33,'Course List'!$C$7:$C$1029,'Course List'!H$7:H$1029))</f>
        <v>Prerequisite: PHYS 1021 (21) or PHYS 1025; and MATH 1232</v>
      </c>
      <c r="I33" s="45"/>
      <c r="J33" s="72"/>
      <c r="K33" s="68" t="str">
        <f>IF(I33=0,"",LOOKUP(I33,'GPA Table'!$B$5:$B$16,'GPA Table'!$E$5:$E$16))</f>
        <v/>
      </c>
      <c r="L33" s="185"/>
      <c r="M33" s="177"/>
      <c r="N33" s="6">
        <f t="shared" si="8"/>
        <v>0</v>
      </c>
      <c r="O33" s="6">
        <f t="shared" si="9"/>
        <v>0</v>
      </c>
      <c r="P33" s="70"/>
      <c r="Q33" s="7"/>
    </row>
    <row r="34" spans="1:17" s="12" customFormat="1" ht="15.6" x14ac:dyDescent="0.3">
      <c r="A34" s="322"/>
      <c r="B34" s="170">
        <f t="shared" si="10"/>
        <v>6</v>
      </c>
      <c r="C34" s="45"/>
      <c r="D34" s="45" t="str">
        <f>IF(C34=0,"",LOOKUP($C34,'Course List'!$C$7:$C$1029,'Course List'!D$7:D$1029))</f>
        <v/>
      </c>
      <c r="E34" s="45" t="str">
        <f>IF(C34=0,"",LOOKUP($C34,'Course List'!$C$7:$C$1029,'Course List'!E$7:E$1029))</f>
        <v/>
      </c>
      <c r="F34" s="45" t="str">
        <f>IF(C34=0,"",LOOKUP($C34,'Course List'!$C$7:$C$1029,'Course List'!F$7:F$1029))</f>
        <v/>
      </c>
      <c r="G34" s="45" t="str">
        <f>IF(C34=0,"",LOOKUP($C34,'Course List'!$C$7:$C$1029,'Course List'!G$7:G$1029))</f>
        <v/>
      </c>
      <c r="H34" s="45" t="str">
        <f>IF(C34=0,"",LOOKUP($C34,'Course List'!$C$7:$C$1029,'Course List'!H$7:H$1029))</f>
        <v/>
      </c>
      <c r="I34" s="45"/>
      <c r="J34" s="72"/>
      <c r="K34" s="68" t="str">
        <f>IF(I34=0,"",LOOKUP(I34,'GPA Table'!$B$5:$B$16,'GPA Table'!$E$5:$E$16))</f>
        <v/>
      </c>
      <c r="L34" s="185"/>
      <c r="M34" s="177"/>
      <c r="N34" s="6">
        <f t="shared" si="8"/>
        <v>0</v>
      </c>
      <c r="O34" s="6">
        <f t="shared" si="9"/>
        <v>0</v>
      </c>
      <c r="P34" s="70"/>
      <c r="Q34" s="7"/>
    </row>
    <row r="35" spans="1:17" s="12" customFormat="1" ht="15.6" x14ac:dyDescent="0.3">
      <c r="A35" s="322"/>
      <c r="B35" s="170">
        <f t="shared" si="10"/>
        <v>7</v>
      </c>
      <c r="C35" s="159"/>
      <c r="D35" s="45" t="str">
        <f>IF(C35=0,"",LOOKUP($C35,'Course List'!$C$7:$C$1029,'Course List'!D$7:D$1029))</f>
        <v/>
      </c>
      <c r="E35" s="45" t="str">
        <f>IF(C35=0,"",LOOKUP($C35,'Course List'!$C$7:$C$1029,'Course List'!E$7:E$1029))</f>
        <v/>
      </c>
      <c r="F35" s="45" t="str">
        <f>IF(C35=0,"",LOOKUP($C35,'Course List'!$C$7:$C$1029,'Course List'!F$7:F$1029))</f>
        <v/>
      </c>
      <c r="G35" s="45" t="str">
        <f>IF(C35=0,"",LOOKUP($C35,'Course List'!$C$7:$C$1029,'Course List'!G$7:G$1029))</f>
        <v/>
      </c>
      <c r="H35" s="45" t="str">
        <f>IF(C35=0,"",LOOKUP($C35,'Course List'!$C$7:$C$1029,'Course List'!H$7:H$1029))</f>
        <v/>
      </c>
      <c r="I35" s="45"/>
      <c r="J35" s="72"/>
      <c r="K35" s="68" t="str">
        <f>IF(I35=0,"",LOOKUP(I35,'GPA Table'!$B$5:$B$16,'GPA Table'!$E$5:$E$16))</f>
        <v/>
      </c>
      <c r="L35" s="185"/>
      <c r="M35" s="177"/>
      <c r="N35" s="6">
        <f t="shared" si="8"/>
        <v>0</v>
      </c>
      <c r="O35" s="6">
        <f t="shared" si="9"/>
        <v>0</v>
      </c>
      <c r="P35" s="70"/>
      <c r="Q35" s="7"/>
    </row>
    <row r="36" spans="1:17" s="12" customFormat="1" ht="16.2" thickBot="1" x14ac:dyDescent="0.35">
      <c r="A36" s="322"/>
      <c r="B36" s="171">
        <f>B35+1</f>
        <v>8</v>
      </c>
      <c r="C36" s="46"/>
      <c r="D36" s="45" t="str">
        <f>IF(C36=0,"",LOOKUP($C36,'Course List'!$C$7:$C$1029,'Course List'!D$7:D$1029))</f>
        <v/>
      </c>
      <c r="E36" s="45" t="str">
        <f>IF(C36=0,"",LOOKUP($C36,'Course List'!$C$7:$C$1029,'Course List'!E$7:E$1029))</f>
        <v/>
      </c>
      <c r="F36" s="45" t="str">
        <f>IF(C36=0,"",LOOKUP($C36,'Course List'!$C$7:$C$1029,'Course List'!F$7:F$1029))</f>
        <v/>
      </c>
      <c r="G36" s="45" t="str">
        <f>IF(C36=0,"",LOOKUP($C36,'Course List'!$C$7:$C$1029,'Course List'!G$7:G$1029))</f>
        <v/>
      </c>
      <c r="H36" s="45" t="str">
        <f>IF(C36=0,"",LOOKUP($C36,'Course List'!$C$7:$C$1029,'Course List'!H$7:H$1029))</f>
        <v/>
      </c>
      <c r="I36" s="45"/>
      <c r="J36" s="72"/>
      <c r="K36" s="68" t="str">
        <f>IF(I36=0,"",LOOKUP(I36,'GPA Table'!$B$5:$B$16,'GPA Table'!$E$5:$E$16))</f>
        <v/>
      </c>
      <c r="L36" s="185"/>
      <c r="M36" s="177"/>
      <c r="N36" s="6">
        <f t="shared" si="8"/>
        <v>0</v>
      </c>
      <c r="O36" s="6">
        <f t="shared" si="9"/>
        <v>0</v>
      </c>
      <c r="P36" s="70"/>
      <c r="Q36" s="7"/>
    </row>
    <row r="37" spans="1:17" s="12" customFormat="1" ht="16.2" thickBot="1" x14ac:dyDescent="0.35">
      <c r="A37" s="322"/>
      <c r="B37" s="168"/>
      <c r="C37" s="169" t="str">
        <f>C28</f>
        <v>Semester</v>
      </c>
      <c r="D37" s="169">
        <f>D28+1</f>
        <v>4</v>
      </c>
      <c r="E37" s="169" t="str">
        <f>E28</f>
        <v>Total Credit Hours</v>
      </c>
      <c r="F37" s="169">
        <f>SUM(F38:F45)</f>
        <v>18</v>
      </c>
      <c r="G37" s="150" t="str">
        <f>G19</f>
        <v>SPRING</v>
      </c>
      <c r="H37" s="150">
        <f>H28+1</f>
        <v>2020</v>
      </c>
      <c r="I37" s="21"/>
      <c r="J37" s="22"/>
      <c r="K37" s="24">
        <f>IF(O37=0,0,ROUND(N37/O37,2))</f>
        <v>0</v>
      </c>
      <c r="L37" s="186"/>
      <c r="M37" s="178"/>
      <c r="N37" s="15">
        <f>SUM(N38:N45)</f>
        <v>0</v>
      </c>
      <c r="O37" s="16">
        <f t="shared" ref="O37" si="11">SUM(O38:O45)</f>
        <v>0</v>
      </c>
      <c r="P37" s="3"/>
      <c r="Q37" s="2"/>
    </row>
    <row r="38" spans="1:17" s="12" customFormat="1" ht="15.6" x14ac:dyDescent="0.3">
      <c r="A38" s="322"/>
      <c r="B38" s="170">
        <v>1</v>
      </c>
      <c r="C38" s="75" t="s">
        <v>392</v>
      </c>
      <c r="D38" s="75" t="str">
        <f>IF(C38=0,"",LOOKUP($C38,'Course List'!$C$7:$C$1029,'Course List'!D$7:D$1029))</f>
        <v>  058</v>
      </c>
      <c r="E38" s="75" t="str">
        <f>IF(C38=0,"",LOOKUP($C38,'Course List'!$C$7:$C$1029,'Course List'!E$7:E$1029))</f>
        <v> Analytical Mechanics II (w 2-hr recitation)</v>
      </c>
      <c r="F38" s="75">
        <f>IF(C38=0,"",LOOKUP($C38,'Course List'!$C$7:$C$1029,'Course List'!F$7:F$1029))</f>
        <v>3</v>
      </c>
      <c r="G38" s="75" t="str">
        <f>IF(C38=0,"",LOOKUP($C38,'Course List'!$C$7:$C$1029,'Course List'!G$7:G$1029))</f>
        <v>F &amp; S</v>
      </c>
      <c r="H38" s="75" t="str">
        <f>IF(C38=0,"",LOOKUP($C38,'Course List'!$C$7:$C$1029,'Course List'!H$7:H$1029))</f>
        <v>Prerequisite: ApSc 2057 (57)</v>
      </c>
      <c r="I38" s="45"/>
      <c r="J38" s="72"/>
      <c r="K38" s="67" t="str">
        <f>IF(I38=0,"",LOOKUP(I38,'GPA Table'!$B$5:$B$16,'GPA Table'!$E$5:$E$16))</f>
        <v/>
      </c>
      <c r="L38" s="184"/>
      <c r="M38" s="177"/>
      <c r="N38" s="6">
        <f t="shared" ref="N38:N45" si="12">IF(F38=0,0,IF(I38=0,0,K38*F38))</f>
        <v>0</v>
      </c>
      <c r="O38" s="6">
        <f t="shared" ref="O38:O45" si="13">IF(I38=0,0,F38)</f>
        <v>0</v>
      </c>
      <c r="P38" s="70"/>
      <c r="Q38" s="7"/>
    </row>
    <row r="39" spans="1:17" s="12" customFormat="1" ht="15.6" x14ac:dyDescent="0.3">
      <c r="A39" s="322"/>
      <c r="B39" s="170">
        <f>B38+1</f>
        <v>2</v>
      </c>
      <c r="C39" s="158" t="s">
        <v>267</v>
      </c>
      <c r="D39" s="75" t="str">
        <f>IF(C39=0,"",LOOKUP($C39,'Course List'!$C$7:$C$1029,'Course List'!D$7:D$1029))</f>
        <v>  117</v>
      </c>
      <c r="E39" s="75" t="str">
        <f>IF(C39=0,"",LOOKUP($C39,'Course List'!$C$7:$C$1029,'Course List'!E$7:E$1029))</f>
        <v> Engineering Computations (w 2-hr recitation)</v>
      </c>
      <c r="F39" s="75">
        <f>IF(C39=0,"",LOOKUP($C39,'Course List'!$C$7:$C$1029,'Course List'!F$7:F$1029))</f>
        <v>3</v>
      </c>
      <c r="G39" s="75" t="str">
        <f>IF(C39=0,"",LOOKUP($C39,'Course List'!$C$7:$C$1029,'Course List'!G$7:G$1029))</f>
        <v>S</v>
      </c>
      <c r="H39" s="75" t="str">
        <f>IF(C39=0,"",LOOKUP($C39,'Course List'!$C$7:$C$1029,'Course List'!H$7:H$1029))</f>
        <v>Prerequisite: ApSc 2113, CSCI 1121</v>
      </c>
      <c r="I39" s="45"/>
      <c r="J39" s="72"/>
      <c r="K39" s="68" t="str">
        <f>IF(I39=0,"",LOOKUP(I39,'GPA Table'!$B$5:$B$16,'GPA Table'!$E$5:$E$16))</f>
        <v/>
      </c>
      <c r="L39" s="185"/>
      <c r="M39" s="177"/>
      <c r="N39" s="6">
        <f t="shared" si="12"/>
        <v>0</v>
      </c>
      <c r="O39" s="6">
        <f t="shared" si="13"/>
        <v>0</v>
      </c>
      <c r="P39" s="70"/>
      <c r="Q39" s="7"/>
    </row>
    <row r="40" spans="1:17" s="12" customFormat="1" ht="15.6" x14ac:dyDescent="0.3">
      <c r="A40" s="322"/>
      <c r="B40" s="170">
        <f t="shared" ref="B40:B42" si="14">B39+1</f>
        <v>3</v>
      </c>
      <c r="C40" s="75" t="s">
        <v>268</v>
      </c>
      <c r="D40" s="75" t="str">
        <f>IF(C40=0,"",LOOKUP($C40,'Course List'!$C$7:$C$1029,'Course List'!D$7:D$1029))</f>
        <v>  120</v>
      </c>
      <c r="E40" s="75" t="str">
        <f>IF(C40=0,"",LOOKUP($C40,'Course List'!$C$7:$C$1029,'Course List'!E$7:E$1029))</f>
        <v> Intro to Mechanics of Solids</v>
      </c>
      <c r="F40" s="75">
        <f>IF(C40=0,"",LOOKUP($C40,'Course List'!$C$7:$C$1029,'Course List'!F$7:F$1029))</f>
        <v>3</v>
      </c>
      <c r="G40" s="75" t="str">
        <f>IF(C40=0,"",LOOKUP($C40,'Course List'!$C$7:$C$1029,'Course List'!G$7:G$1029))</f>
        <v>F &amp; S</v>
      </c>
      <c r="H40" s="75" t="str">
        <f>IF(C40=0,"",LOOKUP($C40,'Course List'!$C$7:$C$1029,'Course List'!H$7:H$1029))</f>
        <v>Prerequisite: ApSc 2057 (57), ApSc 2113 (113)</v>
      </c>
      <c r="I40" s="45"/>
      <c r="J40" s="72"/>
      <c r="K40" s="68" t="str">
        <f>IF(I40=0,"",LOOKUP(I40,'GPA Table'!$B$5:$B$16,'GPA Table'!$E$5:$E$16))</f>
        <v/>
      </c>
      <c r="L40" s="185"/>
      <c r="M40" s="177"/>
      <c r="N40" s="6">
        <f t="shared" si="12"/>
        <v>0</v>
      </c>
      <c r="O40" s="6">
        <f t="shared" si="13"/>
        <v>0</v>
      </c>
      <c r="P40" s="70"/>
      <c r="Q40" s="7"/>
    </row>
    <row r="41" spans="1:17" s="12" customFormat="1" ht="15.6" customHeight="1" x14ac:dyDescent="0.3">
      <c r="A41" s="322"/>
      <c r="B41" s="170">
        <f t="shared" si="14"/>
        <v>4</v>
      </c>
      <c r="C41" s="75" t="s">
        <v>276</v>
      </c>
      <c r="D41" s="75" t="str">
        <f>IF(C41=0,"",LOOKUP($C41,'Course List'!$C$7:$C$1029,'Course List'!D$7:D$1029))</f>
        <v>  170</v>
      </c>
      <c r="E41" s="75" t="str">
        <f>IF(C41=0,"",LOOKUP($C41,'Course List'!$C$7:$C$1029,'Course List'!E$7:E$1029))</f>
        <v> Intro to Transportation Engine</v>
      </c>
      <c r="F41" s="75">
        <f>IF(C41=0,"",LOOKUP($C41,'Course List'!$C$7:$C$1029,'Course List'!F$7:F$1029))</f>
        <v>3</v>
      </c>
      <c r="G41" s="75" t="str">
        <f>IF(C41=0,"",LOOKUP($C41,'Course List'!$C$7:$C$1029,'Course List'!G$7:G$1029))</f>
        <v>S</v>
      </c>
      <c r="H41" s="75" t="str">
        <f>IF(C41=0,"",LOOKUP($C41,'Course List'!$C$7:$C$1029,'Course List'!H$7:H$1029))</f>
        <v>Prerequisite: Math 2233 (33)</v>
      </c>
      <c r="I41" s="45"/>
      <c r="J41" s="72"/>
      <c r="K41" s="68" t="str">
        <f>IF(I41=0,"",LOOKUP(I41,'GPA Table'!$B$5:$B$16,'GPA Table'!$E$5:$E$16))</f>
        <v/>
      </c>
      <c r="L41" s="185"/>
      <c r="M41" s="177"/>
      <c r="N41" s="6">
        <f t="shared" si="12"/>
        <v>0</v>
      </c>
      <c r="O41" s="6">
        <f t="shared" si="13"/>
        <v>0</v>
      </c>
      <c r="P41" s="70"/>
      <c r="Q41" s="7"/>
    </row>
    <row r="42" spans="1:17" s="12" customFormat="1" ht="15.6" x14ac:dyDescent="0.3">
      <c r="A42" s="322"/>
      <c r="B42" s="170">
        <f t="shared" si="14"/>
        <v>5</v>
      </c>
      <c r="C42" s="75" t="s">
        <v>393</v>
      </c>
      <c r="D42" s="75">
        <f>IF(C42=0,"",LOOKUP($C42,'Course List'!$C$7:$C$1029,'Course List'!D$7:D$1029))</f>
        <v>1</v>
      </c>
      <c r="E42" s="75" t="str">
        <f>IF(C42=0,"",LOOKUP($C42,'Course List'!$C$7:$C$1029,'Course List'!E$7:E$1029))</f>
        <v>Physical Geology</v>
      </c>
      <c r="F42" s="75">
        <f>IF(C42=0,"",LOOKUP($C42,'Course List'!$C$7:$C$1029,'Course List'!F$7:F$1029))</f>
        <v>3</v>
      </c>
      <c r="G42" s="75" t="str">
        <f>IF(C42=0,"",LOOKUP($C42,'Course List'!$C$7:$C$1029,'Course List'!G$7:G$1029))</f>
        <v>F &amp; S</v>
      </c>
      <c r="H42" s="75" t="str">
        <f>IF(C42=0,"",LOOKUP($C42,'Course List'!$C$7:$C$1029,'Course List'!H$7:H$1029))</f>
        <v xml:space="preserve"> ---</v>
      </c>
      <c r="I42" s="45"/>
      <c r="J42" s="72"/>
      <c r="K42" s="68" t="str">
        <f>IF(I42=0,"",LOOKUP(I42,'GPA Table'!$B$5:$B$16,'GPA Table'!$E$5:$E$16))</f>
        <v/>
      </c>
      <c r="L42" s="185"/>
      <c r="M42" s="177"/>
      <c r="N42" s="6">
        <f t="shared" si="12"/>
        <v>0</v>
      </c>
      <c r="O42" s="6">
        <f t="shared" si="13"/>
        <v>0</v>
      </c>
      <c r="P42" s="70"/>
      <c r="Q42" s="7"/>
    </row>
    <row r="43" spans="1:17" s="12" customFormat="1" ht="15.6" x14ac:dyDescent="0.3">
      <c r="A43" s="322"/>
      <c r="B43" s="170">
        <f>B42+1</f>
        <v>6</v>
      </c>
      <c r="C43" s="75" t="s">
        <v>8</v>
      </c>
      <c r="D43" s="75" t="str">
        <f>IF(C43=0,"",LOOKUP($C43,'Course List'!$C$7:$C$1029,'Course List'!D$7:D$1029))</f>
        <v>---</v>
      </c>
      <c r="E43" s="75" t="str">
        <f>IF(C43=0,"",LOOKUP($C43,'Course List'!$C$7:$C$1029,'Course List'!E$7:E$1029))</f>
        <v>See the H/SS List</v>
      </c>
      <c r="F43" s="75">
        <f>IF(C43=0,"",LOOKUP($C43,'Course List'!$C$7:$C$1029,'Course List'!F$7:F$1029))</f>
        <v>3</v>
      </c>
      <c r="G43" s="75" t="str">
        <f>IF(C43=0,"",LOOKUP($C43,'Course List'!$C$7:$C$1029,'Course List'!G$7:G$1029))</f>
        <v>F &amp; S</v>
      </c>
      <c r="H43" s="75" t="str">
        <f>IF(C43=0,"",LOOKUP($C43,'Course List'!$C$7:$C$1029,'Course List'!H$7:H$1029))</f>
        <v xml:space="preserve"> ---</v>
      </c>
      <c r="I43" s="45"/>
      <c r="J43" s="72"/>
      <c r="K43" s="68" t="str">
        <f>IF(I43=0,"",LOOKUP(I43,'GPA Table'!$B$5:$B$16,'GPA Table'!$E$5:$E$16))</f>
        <v/>
      </c>
      <c r="L43" s="185"/>
      <c r="M43" s="177"/>
      <c r="N43" s="6">
        <f t="shared" si="12"/>
        <v>0</v>
      </c>
      <c r="O43" s="6">
        <f t="shared" si="13"/>
        <v>0</v>
      </c>
      <c r="P43" s="70"/>
      <c r="Q43" s="7"/>
    </row>
    <row r="44" spans="1:17" s="12" customFormat="1" ht="15.6" x14ac:dyDescent="0.3">
      <c r="A44" s="322"/>
      <c r="B44" s="170">
        <f>B43+1</f>
        <v>7</v>
      </c>
      <c r="C44" s="159"/>
      <c r="D44" s="45" t="str">
        <f>IF(C44=0,"",LOOKUP($C44,'Course List'!$C$7:$C$1029,'Course List'!D$7:D$1029))</f>
        <v/>
      </c>
      <c r="E44" s="45" t="str">
        <f>IF(C44=0,"",LOOKUP($C44,'Course List'!$C$7:$C$1029,'Course List'!E$7:E$1029))</f>
        <v/>
      </c>
      <c r="F44" s="45" t="str">
        <f>IF(C44=0,"",LOOKUP($C44,'Course List'!$C$7:$C$1029,'Course List'!F$7:F$1029))</f>
        <v/>
      </c>
      <c r="G44" s="45" t="str">
        <f>IF(C44=0,"",LOOKUP($C44,'Course List'!$C$7:$C$1029,'Course List'!G$7:G$1029))</f>
        <v/>
      </c>
      <c r="H44" s="45" t="str">
        <f>IF(C44=0,"",LOOKUP($C44,'Course List'!$C$7:$C$1029,'Course List'!H$7:H$1029))</f>
        <v/>
      </c>
      <c r="I44" s="45"/>
      <c r="J44" s="72"/>
      <c r="K44" s="68" t="str">
        <f>IF(I44=0,"",LOOKUP(I44,'GPA Table'!$B$5:$B$16,'GPA Table'!$E$5:$E$16))</f>
        <v/>
      </c>
      <c r="L44" s="185"/>
      <c r="M44" s="177"/>
      <c r="N44" s="6">
        <f t="shared" si="12"/>
        <v>0</v>
      </c>
      <c r="O44" s="6">
        <f t="shared" si="13"/>
        <v>0</v>
      </c>
      <c r="P44" s="70"/>
      <c r="Q44" s="7"/>
    </row>
    <row r="45" spans="1:17" s="12" customFormat="1" ht="16.2" thickBot="1" x14ac:dyDescent="0.35">
      <c r="A45" s="323"/>
      <c r="B45" s="171">
        <f>B44+1</f>
        <v>8</v>
      </c>
      <c r="C45" s="46"/>
      <c r="D45" s="45" t="str">
        <f>IF(C45=0,"",LOOKUP($C45,'Course List'!$C$7:$C$1029,'Course List'!D$7:D$1029))</f>
        <v/>
      </c>
      <c r="E45" s="45" t="str">
        <f>IF(C45=0,"",LOOKUP($C45,'Course List'!$C$7:$C$1029,'Course List'!E$7:E$1029))</f>
        <v/>
      </c>
      <c r="F45" s="45" t="str">
        <f>IF(C45=0,"",LOOKUP($C45,'Course List'!$C$7:$C$1029,'Course List'!F$7:F$1029))</f>
        <v/>
      </c>
      <c r="G45" s="45" t="str">
        <f>IF(C45=0,"",LOOKUP($C45,'Course List'!$C$7:$C$1029,'Course List'!G$7:G$1029))</f>
        <v/>
      </c>
      <c r="H45" s="45" t="str">
        <f>IF(C45=0,"",LOOKUP($C45,'Course List'!$C$7:$C$1029,'Course List'!H$7:H$1029))</f>
        <v/>
      </c>
      <c r="I45" s="45"/>
      <c r="J45" s="72"/>
      <c r="K45" s="68" t="str">
        <f>IF(I45=0,"",LOOKUP(I45,'GPA Table'!$B$5:$B$16,'GPA Table'!$E$5:$E$16))</f>
        <v/>
      </c>
      <c r="L45" s="185"/>
      <c r="M45" s="177"/>
      <c r="N45" s="6">
        <f t="shared" si="12"/>
        <v>0</v>
      </c>
      <c r="O45" s="6">
        <f t="shared" si="13"/>
        <v>0</v>
      </c>
      <c r="P45" s="70"/>
      <c r="Q45" s="7"/>
    </row>
    <row r="46" spans="1:17" s="12" customFormat="1" ht="16.5" customHeight="1" thickBot="1" x14ac:dyDescent="0.35">
      <c r="A46" s="321" t="s">
        <v>866</v>
      </c>
      <c r="B46" s="168"/>
      <c r="C46" s="169" t="str">
        <f>C37</f>
        <v>Semester</v>
      </c>
      <c r="D46" s="169">
        <f>D37+1</f>
        <v>5</v>
      </c>
      <c r="E46" s="169" t="str">
        <f>E37</f>
        <v>Total Credit Hours</v>
      </c>
      <c r="F46" s="169">
        <f>SUM(F47:F54)</f>
        <v>18</v>
      </c>
      <c r="G46" s="150" t="str">
        <f>G28</f>
        <v>FALL</v>
      </c>
      <c r="H46" s="150">
        <f>H37</f>
        <v>2020</v>
      </c>
      <c r="I46" s="21"/>
      <c r="J46" s="22"/>
      <c r="K46" s="24">
        <f>IF(O46=0,0,ROUND(N46/O46,2))</f>
        <v>0</v>
      </c>
      <c r="L46" s="186"/>
      <c r="M46" s="178"/>
      <c r="N46" s="15">
        <f t="shared" ref="N46:O46" si="15">SUM(N47:N54)</f>
        <v>0</v>
      </c>
      <c r="O46" s="16">
        <f t="shared" si="15"/>
        <v>0</v>
      </c>
      <c r="P46" s="3"/>
      <c r="Q46" s="2"/>
    </row>
    <row r="47" spans="1:17" s="12" customFormat="1" ht="15.6" x14ac:dyDescent="0.3">
      <c r="A47" s="322"/>
      <c r="B47" s="170">
        <v>1</v>
      </c>
      <c r="C47" s="75" t="s">
        <v>394</v>
      </c>
      <c r="D47" s="75">
        <f>IF(C47=0,"",LOOKUP($C47,'Course List'!$C$7:$C$1029,'Course List'!D$7:D$1029))</f>
        <v>115</v>
      </c>
      <c r="E47" s="75" t="str">
        <f>IF(C47=0,"",LOOKUP($C47,'Course List'!$C$7:$C$1029,'Course List'!E$7:E$1029))</f>
        <v>Engineering Analysis III</v>
      </c>
      <c r="F47" s="75">
        <f>IF(C47=0,"",LOOKUP($C47,'Course List'!$C$7:$C$1029,'Course List'!F$7:F$1029))</f>
        <v>3</v>
      </c>
      <c r="G47" s="75" t="str">
        <f>IF(C47=0,"",LOOKUP($C47,'Course List'!$C$7:$C$1029,'Course List'!G$7:G$1029))</f>
        <v>F &amp; S</v>
      </c>
      <c r="H47" s="75" t="str">
        <f>IF(C47=0,"",LOOKUP($C47,'Course List'!$C$7:$C$1029,'Course List'!H$7:H$1029))</f>
        <v>Prerequisite: Math 1232 (32), UW 1020 (20)</v>
      </c>
      <c r="I47" s="45"/>
      <c r="J47" s="72"/>
      <c r="K47" s="67" t="str">
        <f>IF(I47=0,"",LOOKUP(I47,'GPA Table'!$B$5:$B$16,'GPA Table'!$E$5:$E$16))</f>
        <v/>
      </c>
      <c r="L47" s="184"/>
      <c r="M47" s="177"/>
      <c r="N47" s="6">
        <f t="shared" ref="N47:N54" si="16">IF(F47=0,0,IF(I47=0,0,K47*F47))</f>
        <v>0</v>
      </c>
      <c r="O47" s="6">
        <f t="shared" ref="O47:O54" si="17">IF(I47=0,0,F47)</f>
        <v>0</v>
      </c>
      <c r="P47" s="70"/>
      <c r="Q47" s="7"/>
    </row>
    <row r="48" spans="1:17" s="12" customFormat="1" ht="15.6" x14ac:dyDescent="0.3">
      <c r="A48" s="322"/>
      <c r="B48" s="170">
        <f>B47+1</f>
        <v>2</v>
      </c>
      <c r="C48" s="158" t="s">
        <v>277</v>
      </c>
      <c r="D48" s="75" t="str">
        <f>IF(C48=0,"",LOOKUP($C48,'Course List'!$C$7:$C$1029,'Course List'!D$7:D$1029))</f>
        <v>  166</v>
      </c>
      <c r="E48" s="75" t="str">
        <f>IF(C48=0,"",LOOKUP($C48,'Course List'!$C$7:$C$1029,'Course List'!E$7:E$1029))</f>
        <v> Materials Engineering</v>
      </c>
      <c r="F48" s="75">
        <f>IF(C48=0,"",LOOKUP($C48,'Course List'!$C$7:$C$1029,'Course List'!F$7:F$1029))</f>
        <v>2</v>
      </c>
      <c r="G48" s="75" t="str">
        <f>IF(C48=0,"",LOOKUP($C48,'Course List'!$C$7:$C$1029,'Course List'!G$7:G$1029))</f>
        <v>F</v>
      </c>
      <c r="H48" s="75" t="str">
        <f>IF(C48=0,"",LOOKUP($C48,'Course List'!$C$7:$C$1029,'Course List'!H$7:H$1029))</f>
        <v xml:space="preserve">Prerequisite: CE 2220 (120) </v>
      </c>
      <c r="I48" s="45"/>
      <c r="J48" s="72"/>
      <c r="K48" s="68" t="str">
        <f>IF(I48=0,"",LOOKUP(I48,'GPA Table'!$B$5:$B$16,'GPA Table'!$E$5:$E$16))</f>
        <v/>
      </c>
      <c r="L48" s="185"/>
      <c r="M48" s="177"/>
      <c r="N48" s="6">
        <f t="shared" si="16"/>
        <v>0</v>
      </c>
      <c r="O48" s="6">
        <f t="shared" si="17"/>
        <v>0</v>
      </c>
      <c r="P48" s="70"/>
      <c r="Q48" s="7"/>
    </row>
    <row r="49" spans="1:17" s="12" customFormat="1" ht="15.6" x14ac:dyDescent="0.3">
      <c r="A49" s="322"/>
      <c r="B49" s="170">
        <f t="shared" ref="B49:B51" si="18">B48+1</f>
        <v>3</v>
      </c>
      <c r="C49" s="75" t="s">
        <v>278</v>
      </c>
      <c r="D49" s="75" t="str">
        <f>IF(C49=0,"",LOOKUP($C49,'Course List'!$C$7:$C$1029,'Course List'!D$7:D$1029))</f>
        <v>  167W</v>
      </c>
      <c r="E49" s="75" t="str">
        <f>IF(C49=0,"",LOOKUP($C49,'Course List'!$C$7:$C$1029,'Course List'!E$7:E$1029))</f>
        <v> Mechanics of Materials Lab (WID)</v>
      </c>
      <c r="F49" s="75">
        <f>IF(C49=0,"",LOOKUP($C49,'Course List'!$C$7:$C$1029,'Course List'!F$7:F$1029))</f>
        <v>1</v>
      </c>
      <c r="G49" s="75" t="str">
        <f>IF(C49=0,"",LOOKUP($C49,'Course List'!$C$7:$C$1029,'Course List'!G$7:G$1029))</f>
        <v>F</v>
      </c>
      <c r="H49" s="75" t="str">
        <f>IF(C49=0,"",LOOKUP($C49,'Course List'!$C$7:$C$1029,'Course List'!H$7:H$1029))</f>
        <v>Prerequisite or corequisite: CE3110 (166)</v>
      </c>
      <c r="I49" s="45"/>
      <c r="J49" s="72"/>
      <c r="K49" s="68" t="str">
        <f>IF(I49=0,"",LOOKUP(I49,'GPA Table'!$B$5:$B$16,'GPA Table'!$E$5:$E$16))</f>
        <v/>
      </c>
      <c r="L49" s="185"/>
      <c r="M49" s="177"/>
      <c r="N49" s="6">
        <f t="shared" si="16"/>
        <v>0</v>
      </c>
      <c r="O49" s="6">
        <f t="shared" si="17"/>
        <v>0</v>
      </c>
      <c r="P49" s="70"/>
      <c r="Q49" s="7"/>
    </row>
    <row r="50" spans="1:17" s="12" customFormat="1" ht="15.6" customHeight="1" x14ac:dyDescent="0.3">
      <c r="A50" s="322"/>
      <c r="B50" s="170">
        <f t="shared" si="18"/>
        <v>4</v>
      </c>
      <c r="C50" s="75" t="s">
        <v>279</v>
      </c>
      <c r="D50" s="75" t="str">
        <f>IF(C50=0,"",LOOKUP($C50,'Course List'!$C$7:$C$1029,'Course List'!D$7:D$1029))</f>
        <v>  121</v>
      </c>
      <c r="E50" s="75" t="str">
        <f>IF(C50=0,"",LOOKUP($C50,'Course List'!$C$7:$C$1029,'Course List'!E$7:E$1029))</f>
        <v> Structural Theory I (w 2-hr recitation)</v>
      </c>
      <c r="F50" s="75">
        <f>IF(C50=0,"",LOOKUP($C50,'Course List'!$C$7:$C$1029,'Course List'!F$7:F$1029))</f>
        <v>3</v>
      </c>
      <c r="G50" s="75" t="str">
        <f>IF(C50=0,"",LOOKUP($C50,'Course List'!$C$7:$C$1029,'Course List'!G$7:G$1029))</f>
        <v>F</v>
      </c>
      <c r="H50" s="75" t="str">
        <f>IF(C50=0,"",LOOKUP($C50,'Course List'!$C$7:$C$1029,'Course List'!H$7:H$1029))</f>
        <v>Prerequisite: CE 2210 (117), CE 2220 (120)</v>
      </c>
      <c r="I50" s="45"/>
      <c r="J50" s="72"/>
      <c r="K50" s="68" t="str">
        <f>IF(I50=0,"",LOOKUP(I50,'GPA Table'!$B$5:$B$16,'GPA Table'!$E$5:$E$16))</f>
        <v/>
      </c>
      <c r="L50" s="185"/>
      <c r="M50" s="177"/>
      <c r="N50" s="6">
        <f t="shared" si="16"/>
        <v>0</v>
      </c>
      <c r="O50" s="6">
        <f t="shared" si="17"/>
        <v>0</v>
      </c>
      <c r="P50" s="70"/>
      <c r="Q50" s="7"/>
    </row>
    <row r="51" spans="1:17" s="12" customFormat="1" ht="31.95" customHeight="1" x14ac:dyDescent="0.3">
      <c r="A51" s="322"/>
      <c r="B51" s="170">
        <f t="shared" si="18"/>
        <v>5</v>
      </c>
      <c r="C51" s="75" t="s">
        <v>286</v>
      </c>
      <c r="D51" s="75" t="str">
        <f>IF(C51=0,"",LOOKUP($C51,'Course List'!$C$7:$C$1029,'Course List'!D$7:D$1029))</f>
        <v>  171</v>
      </c>
      <c r="E51" s="75" t="str">
        <f>IF(C51=0,"",LOOKUP($C51,'Course List'!$C$7:$C$1029,'Course List'!E$7:E$1029))</f>
        <v> Highway Engineering &amp; Design</v>
      </c>
      <c r="F51" s="75">
        <f>IF(C51=0,"",LOOKUP($C51,'Course List'!$C$7:$C$1029,'Course List'!F$7:F$1029))</f>
        <v>3</v>
      </c>
      <c r="G51" s="75" t="str">
        <f>IF(C51=0,"",LOOKUP($C51,'Course List'!$C$7:$C$1029,'Course List'!G$7:G$1029))</f>
        <v>F</v>
      </c>
      <c r="H51" s="75" t="str">
        <f>IF(C51=0,"",LOOKUP($C51,'Course List'!$C$7:$C$1029,'Course List'!H$7:H$1029))</f>
        <v>Prerequisite: Math 2233 (33); prerequisite or corequisite: ApSc 3115 (115) and CE 2220 (120)</v>
      </c>
      <c r="I51" s="45"/>
      <c r="J51" s="72"/>
      <c r="K51" s="68" t="str">
        <f>IF(I51=0,"",LOOKUP(I51,'GPA Table'!$B$5:$B$16,'GPA Table'!$E$5:$E$16))</f>
        <v/>
      </c>
      <c r="L51" s="185"/>
      <c r="M51" s="177"/>
      <c r="N51" s="6">
        <f t="shared" si="16"/>
        <v>0</v>
      </c>
      <c r="O51" s="6">
        <f t="shared" si="17"/>
        <v>0</v>
      </c>
      <c r="P51" s="70"/>
      <c r="Q51" s="7"/>
    </row>
    <row r="52" spans="1:17" s="12" customFormat="1" ht="15.6" x14ac:dyDescent="0.3">
      <c r="A52" s="322"/>
      <c r="B52" s="170">
        <f>B51+1</f>
        <v>6</v>
      </c>
      <c r="C52" s="75" t="s">
        <v>9</v>
      </c>
      <c r="D52" s="75" t="str">
        <f>IF(C52=0,"",LOOKUP($C52,'Course List'!$C$7:$C$1029,'Course List'!D$7:D$1029))</f>
        <v>---</v>
      </c>
      <c r="E52" s="75" t="str">
        <f>IF(C52=0,"",LOOKUP($C52,'Course List'!$C$7:$C$1029,'Course List'!E$7:E$1029))</f>
        <v>See the H/SS List</v>
      </c>
      <c r="F52" s="75">
        <f>IF(C52=0,"",LOOKUP($C52,'Course List'!$C$7:$C$1029,'Course List'!F$7:F$1029))</f>
        <v>3</v>
      </c>
      <c r="G52" s="75" t="str">
        <f>IF(C52=0,"",LOOKUP($C52,'Course List'!$C$7:$C$1029,'Course List'!G$7:G$1029))</f>
        <v>F &amp; S</v>
      </c>
      <c r="H52" s="75" t="str">
        <f>IF(C52=0,"",LOOKUP($C52,'Course List'!$C$7:$C$1029,'Course List'!H$7:H$1029))</f>
        <v xml:space="preserve"> ---</v>
      </c>
      <c r="I52" s="45"/>
      <c r="J52" s="72"/>
      <c r="K52" s="68" t="str">
        <f>IF(I52=0,"",LOOKUP(I52,'GPA Table'!$B$5:$B$16,'GPA Table'!$E$5:$E$16))</f>
        <v/>
      </c>
      <c r="L52" s="185"/>
      <c r="M52" s="177"/>
      <c r="N52" s="6">
        <f t="shared" si="16"/>
        <v>0</v>
      </c>
      <c r="O52" s="6">
        <f t="shared" si="17"/>
        <v>0</v>
      </c>
      <c r="P52" s="70"/>
      <c r="Q52" s="7"/>
    </row>
    <row r="53" spans="1:17" s="12" customFormat="1" ht="15.6" x14ac:dyDescent="0.3">
      <c r="A53" s="322"/>
      <c r="B53" s="170">
        <f>B52+1</f>
        <v>7</v>
      </c>
      <c r="C53" s="161" t="s">
        <v>257</v>
      </c>
      <c r="D53" s="75">
        <f>IF(C53=0,"",LOOKUP($C53,'Course List'!$C$7:$C$1029,'Course List'!D$7:D$1029))</f>
        <v>126</v>
      </c>
      <c r="E53" s="75" t="str">
        <f>IF(C53=0,"",LOOKUP($C53,'Course List'!$C$7:$C$1029,'Course List'!E$7:E$1029))</f>
        <v>Fluid Mechanics</v>
      </c>
      <c r="F53" s="75">
        <f>IF(C53=0,"",LOOKUP($C53,'Course List'!$C$7:$C$1029,'Course List'!F$7:F$1029))</f>
        <v>3</v>
      </c>
      <c r="G53" s="75" t="str">
        <f>IF(C53=0,"",LOOKUP($C53,'Course List'!$C$7:$C$1029,'Course List'!G$7:G$1029))</f>
        <v>F</v>
      </c>
      <c r="H53" s="75" t="str">
        <f>IF(C53=0,"",LOOKUP($C53,'Course List'!$C$7:$C$1029,'Course List'!H$7:H$1029))</f>
        <v>Prerequisite: ApSc 2058 (58)</v>
      </c>
      <c r="I53" s="45"/>
      <c r="J53" s="72"/>
      <c r="K53" s="68" t="str">
        <f>IF(I53=0,"",LOOKUP(I53,'GPA Table'!$B$5:$B$16,'GPA Table'!$E$5:$E$16))</f>
        <v/>
      </c>
      <c r="L53" s="185"/>
      <c r="M53" s="177"/>
      <c r="N53" s="6">
        <f t="shared" si="16"/>
        <v>0</v>
      </c>
      <c r="O53" s="6">
        <f t="shared" si="17"/>
        <v>0</v>
      </c>
      <c r="P53" s="70"/>
      <c r="Q53" s="7"/>
    </row>
    <row r="54" spans="1:17" s="12" customFormat="1" ht="16.2" thickBot="1" x14ac:dyDescent="0.35">
      <c r="A54" s="322"/>
      <c r="B54" s="171">
        <f>B53+1</f>
        <v>8</v>
      </c>
      <c r="C54" s="46"/>
      <c r="D54" s="45" t="str">
        <f>IF(C54=0,"",LOOKUP($C54,'Course List'!$C$7:$C$1029,'Course List'!D$7:D$1029))</f>
        <v/>
      </c>
      <c r="E54" s="45" t="str">
        <f>IF(C54=0,"",LOOKUP($C54,'Course List'!$C$7:$C$1029,'Course List'!E$7:E$1029))</f>
        <v/>
      </c>
      <c r="F54" s="45" t="str">
        <f>IF(C54=0,"",LOOKUP($C54,'Course List'!$C$7:$C$1029,'Course List'!F$7:F$1029))</f>
        <v/>
      </c>
      <c r="G54" s="45" t="str">
        <f>IF(C54=0,"",LOOKUP($C54,'Course List'!$C$7:$C$1029,'Course List'!G$7:G$1029))</f>
        <v/>
      </c>
      <c r="H54" s="45" t="str">
        <f>IF(C54=0,"",LOOKUP($C54,'Course List'!$C$7:$C$1029,'Course List'!H$7:H$1029))</f>
        <v/>
      </c>
      <c r="I54" s="45"/>
      <c r="J54" s="72"/>
      <c r="K54" s="68" t="str">
        <f>IF(I54=0,"",LOOKUP(I54,'GPA Table'!$B$5:$B$16,'GPA Table'!$E$5:$E$16))</f>
        <v/>
      </c>
      <c r="L54" s="185"/>
      <c r="M54" s="177"/>
      <c r="N54" s="6">
        <f t="shared" si="16"/>
        <v>0</v>
      </c>
      <c r="O54" s="6">
        <f t="shared" si="17"/>
        <v>0</v>
      </c>
      <c r="P54" s="70"/>
      <c r="Q54" s="7"/>
    </row>
    <row r="55" spans="1:17" s="12" customFormat="1" ht="16.2" thickBot="1" x14ac:dyDescent="0.35">
      <c r="A55" s="322"/>
      <c r="B55" s="168"/>
      <c r="C55" s="169" t="str">
        <f>C46</f>
        <v>Semester</v>
      </c>
      <c r="D55" s="169">
        <f>D46+1</f>
        <v>6</v>
      </c>
      <c r="E55" s="169" t="str">
        <f>E46</f>
        <v>Total Credit Hours</v>
      </c>
      <c r="F55" s="169">
        <f>SUM(F56:F63)</f>
        <v>17</v>
      </c>
      <c r="G55" s="150" t="str">
        <f>G37</f>
        <v>SPRING</v>
      </c>
      <c r="H55" s="150">
        <f>H46+1</f>
        <v>2021</v>
      </c>
      <c r="I55" s="21"/>
      <c r="J55" s="22"/>
      <c r="K55" s="24">
        <f>IF(O55=0,0,ROUND(N55/O55,2))</f>
        <v>0</v>
      </c>
      <c r="L55" s="186"/>
      <c r="M55" s="178"/>
      <c r="N55" s="15">
        <f t="shared" ref="N55:O55" si="19">SUM(N56:N63)</f>
        <v>0</v>
      </c>
      <c r="O55" s="16">
        <f t="shared" si="19"/>
        <v>0</v>
      </c>
      <c r="P55" s="3"/>
      <c r="Q55" s="2"/>
    </row>
    <row r="56" spans="1:17" s="12" customFormat="1" ht="15.6" x14ac:dyDescent="0.3">
      <c r="A56" s="322"/>
      <c r="B56" s="170">
        <v>1</v>
      </c>
      <c r="C56" s="75" t="s">
        <v>280</v>
      </c>
      <c r="D56" s="75" t="str">
        <f>IF(C56=0,"",LOOKUP($C56,'Course List'!$C$7:$C$1029,'Course List'!D$7:D$1029))</f>
        <v>  122</v>
      </c>
      <c r="E56" s="75" t="str">
        <f>IF(C56=0,"",LOOKUP($C56,'Course List'!$C$7:$C$1029,'Course List'!E$7:E$1029))</f>
        <v> Structural Theory II (w 2-hr recitation)</v>
      </c>
      <c r="F56" s="75">
        <f>IF(C56=0,"",LOOKUP($C56,'Course List'!$C$7:$C$1029,'Course List'!F$7:F$1029))</f>
        <v>3</v>
      </c>
      <c r="G56" s="75" t="str">
        <f>IF(C56=0,"",LOOKUP($C56,'Course List'!$C$7:$C$1029,'Course List'!G$7:G$1029))</f>
        <v>S</v>
      </c>
      <c r="H56" s="75" t="str">
        <f>IF(C56=0,"",LOOKUP($C56,'Course List'!$C$7:$C$1029,'Course List'!H$7:H$1029))</f>
        <v>CE 3230 (121)</v>
      </c>
      <c r="I56" s="45"/>
      <c r="J56" s="72"/>
      <c r="K56" s="67" t="str">
        <f>IF(I56=0,"",LOOKUP(I56,'GPA Table'!$B$5:$B$16,'GPA Table'!$E$5:$E$16))</f>
        <v/>
      </c>
      <c r="L56" s="184"/>
      <c r="M56" s="177"/>
      <c r="N56" s="6">
        <f t="shared" ref="N56:N63" si="20">IF(F56=0,0,IF(I56=0,0,K56*F56))</f>
        <v>0</v>
      </c>
      <c r="O56" s="6">
        <f t="shared" ref="O56:O63" si="21">IF(I56=0,0,F56)</f>
        <v>0</v>
      </c>
      <c r="P56" s="70"/>
      <c r="Q56" s="7"/>
    </row>
    <row r="57" spans="1:17" s="12" customFormat="1" ht="15.6" x14ac:dyDescent="0.3">
      <c r="A57" s="322"/>
      <c r="B57" s="170">
        <f>B56+1</f>
        <v>2</v>
      </c>
      <c r="C57" s="158" t="s">
        <v>281</v>
      </c>
      <c r="D57" s="75" t="str">
        <f>IF(C57=0,"",LOOKUP($C57,'Course List'!$C$7:$C$1029,'Course List'!D$7:D$1029))</f>
        <v>  192</v>
      </c>
      <c r="E57" s="75" t="str">
        <f>IF(C57=0,"",LOOKUP($C57,'Course List'!$C$7:$C$1029,'Course List'!E$7:E$1029))</f>
        <v> Reinforced Concrete Structures</v>
      </c>
      <c r="F57" s="75">
        <f>IF(C57=0,"",LOOKUP($C57,'Course List'!$C$7:$C$1029,'Course List'!F$7:F$1029))</f>
        <v>3</v>
      </c>
      <c r="G57" s="75" t="str">
        <f>IF(C57=0,"",LOOKUP($C57,'Course List'!$C$7:$C$1029,'Course List'!G$7:G$1029))</f>
        <v>S</v>
      </c>
      <c r="H57" s="75" t="str">
        <f>IF(C57=0,"",LOOKUP($C57,'Course List'!$C$7:$C$1029,'Course List'!H$7:H$1029))</f>
        <v>Prerequisite or corequisite: CE 3240 (122)</v>
      </c>
      <c r="I57" s="45"/>
      <c r="J57" s="72"/>
      <c r="K57" s="68" t="str">
        <f>IF(I57=0,"",LOOKUP(I57,'GPA Table'!$B$5:$B$16,'GPA Table'!$E$5:$E$16))</f>
        <v/>
      </c>
      <c r="L57" s="185"/>
      <c r="M57" s="177"/>
      <c r="N57" s="6">
        <f t="shared" si="20"/>
        <v>0</v>
      </c>
      <c r="O57" s="6">
        <f t="shared" si="21"/>
        <v>0</v>
      </c>
      <c r="P57" s="70"/>
      <c r="Q57" s="7"/>
    </row>
    <row r="58" spans="1:17" s="12" customFormat="1" ht="15.6" x14ac:dyDescent="0.3">
      <c r="A58" s="322"/>
      <c r="B58" s="170">
        <f t="shared" ref="B58:B60" si="22">B57+1</f>
        <v>3</v>
      </c>
      <c r="C58" s="75" t="s">
        <v>282</v>
      </c>
      <c r="D58" s="75" t="str">
        <f>IF(C58=0,"",LOOKUP($C58,'Course List'!$C$7:$C$1029,'Course List'!D$7:D$1029))</f>
        <v>  194</v>
      </c>
      <c r="E58" s="75" t="str">
        <f>IF(C58=0,"",LOOKUP($C58,'Course List'!$C$7:$C$1029,'Course List'!E$7:E$1029))</f>
        <v> Envir Eng I:Water Resourc&amp;Qual</v>
      </c>
      <c r="F58" s="75">
        <f>IF(C58=0,"",LOOKUP($C58,'Course List'!$C$7:$C$1029,'Course List'!F$7:F$1029))</f>
        <v>3</v>
      </c>
      <c r="G58" s="75" t="str">
        <f>IF(C58=0,"",LOOKUP($C58,'Course List'!$C$7:$C$1029,'Course List'!G$7:G$1029))</f>
        <v>S</v>
      </c>
      <c r="H58" s="75" t="str">
        <f>IF(C58=0,"",LOOKUP($C58,'Course List'!$C$7:$C$1029,'Course List'!H$7:H$1029))</f>
        <v>Prerequisite or corequisite: CE3610 (193)</v>
      </c>
      <c r="I58" s="45"/>
      <c r="J58" s="72"/>
      <c r="K58" s="68" t="str">
        <f>IF(I58=0,"",LOOKUP(I58,'GPA Table'!$B$5:$B$16,'GPA Table'!$E$5:$E$16))</f>
        <v/>
      </c>
      <c r="L58" s="185"/>
      <c r="M58" s="177"/>
      <c r="N58" s="6">
        <f t="shared" si="20"/>
        <v>0</v>
      </c>
      <c r="O58" s="6">
        <f t="shared" si="21"/>
        <v>0</v>
      </c>
      <c r="P58" s="70"/>
      <c r="Q58" s="7"/>
    </row>
    <row r="59" spans="1:17" s="12" customFormat="1" ht="15.6" customHeight="1" x14ac:dyDescent="0.3">
      <c r="A59" s="322"/>
      <c r="B59" s="170">
        <f t="shared" si="22"/>
        <v>4</v>
      </c>
      <c r="C59" s="75" t="s">
        <v>283</v>
      </c>
      <c r="D59" s="75" t="str">
        <f>IF(C59=0,"",LOOKUP($C59,'Course List'!$C$7:$C$1029,'Course List'!D$7:D$1029))</f>
        <v>  189</v>
      </c>
      <c r="E59" s="75" t="str">
        <f>IF(C59=0,"",LOOKUP($C59,'Course List'!$C$7:$C$1029,'Course List'!E$7:E$1029))</f>
        <v> Environmental Engineering Lab</v>
      </c>
      <c r="F59" s="75">
        <f>IF(C59=0,"",LOOKUP($C59,'Course List'!$C$7:$C$1029,'Course List'!F$7:F$1029))</f>
        <v>1</v>
      </c>
      <c r="G59" s="75" t="str">
        <f>IF(C59=0,"",LOOKUP($C59,'Course List'!$C$7:$C$1029,'Course List'!G$7:G$1029))</f>
        <v>S</v>
      </c>
      <c r="H59" s="75" t="str">
        <f>IF(C59=0,"",LOOKUP($C59,'Course List'!$C$7:$C$1029,'Course List'!H$7:H$1029))</f>
        <v xml:space="preserve"> Corequisite: CE 3520 (194)</v>
      </c>
      <c r="I59" s="45"/>
      <c r="J59" s="72"/>
      <c r="K59" s="68" t="str">
        <f>IF(I59=0,"",LOOKUP(I59,'GPA Table'!$B$5:$B$16,'GPA Table'!$E$5:$E$16))</f>
        <v/>
      </c>
      <c r="L59" s="185"/>
      <c r="M59" s="177"/>
      <c r="N59" s="6">
        <f t="shared" si="20"/>
        <v>0</v>
      </c>
      <c r="O59" s="6">
        <f t="shared" si="21"/>
        <v>0</v>
      </c>
      <c r="P59" s="70"/>
      <c r="Q59" s="7"/>
    </row>
    <row r="60" spans="1:17" s="12" customFormat="1" ht="15.6" x14ac:dyDescent="0.3">
      <c r="A60" s="322"/>
      <c r="B60" s="170">
        <f t="shared" si="22"/>
        <v>5</v>
      </c>
      <c r="C60" s="75" t="s">
        <v>284</v>
      </c>
      <c r="D60" s="75" t="str">
        <f>IF(C60=0,"",LOOKUP($C60,'Course List'!$C$7:$C$1029,'Course List'!D$7:D$1029))</f>
        <v>  193</v>
      </c>
      <c r="E60" s="75" t="str">
        <f>IF(C60=0,"",LOOKUP($C60,'Course List'!$C$7:$C$1029,'Course List'!E$7:E$1029))</f>
        <v> Hydraulics</v>
      </c>
      <c r="F60" s="75">
        <f>IF(C60=0,"",LOOKUP($C60,'Course List'!$C$7:$C$1029,'Course List'!F$7:F$1029))</f>
        <v>3</v>
      </c>
      <c r="G60" s="75" t="str">
        <f>IF(C60=0,"",LOOKUP($C60,'Course List'!$C$7:$C$1029,'Course List'!G$7:G$1029))</f>
        <v>S</v>
      </c>
      <c r="H60" s="75" t="str">
        <f>IF(C60=0,"",LOOKUP($C60,'Course List'!$C$7:$C$1029,'Course List'!H$7:H$1029))</f>
        <v>Prerequisite: MAE 3126</v>
      </c>
      <c r="I60" s="45"/>
      <c r="J60" s="72"/>
      <c r="K60" s="68" t="str">
        <f>IF(I60=0,"",LOOKUP(I60,'GPA Table'!$B$5:$B$16,'GPA Table'!$E$5:$E$16))</f>
        <v/>
      </c>
      <c r="L60" s="185"/>
      <c r="M60" s="177"/>
      <c r="N60" s="6">
        <f t="shared" si="20"/>
        <v>0</v>
      </c>
      <c r="O60" s="6">
        <f t="shared" si="21"/>
        <v>0</v>
      </c>
      <c r="P60" s="70"/>
      <c r="Q60" s="7"/>
    </row>
    <row r="61" spans="1:17" s="12" customFormat="1" ht="15.6" x14ac:dyDescent="0.3">
      <c r="A61" s="322"/>
      <c r="B61" s="170">
        <f>B60+1</f>
        <v>6</v>
      </c>
      <c r="C61" s="75" t="s">
        <v>285</v>
      </c>
      <c r="D61" s="75" t="str">
        <f>IF(C61=0,"",LOOKUP($C61,'Course List'!$C$7:$C$1029,'Course List'!D$7:D$1029))</f>
        <v>  188</v>
      </c>
      <c r="E61" s="75" t="str">
        <f>IF(C61=0,"",LOOKUP($C61,'Course List'!$C$7:$C$1029,'Course List'!E$7:E$1029))</f>
        <v> Hydraulics Laboratory</v>
      </c>
      <c r="F61" s="75">
        <f>IF(C61=0,"",LOOKUP($C61,'Course List'!$C$7:$C$1029,'Course List'!F$7:F$1029))</f>
        <v>1</v>
      </c>
      <c r="G61" s="75" t="str">
        <f>IF(C61=0,"",LOOKUP($C61,'Course List'!$C$7:$C$1029,'Course List'!G$7:G$1029))</f>
        <v>S</v>
      </c>
      <c r="H61" s="75" t="str">
        <f>IF(C61=0,"",LOOKUP($C61,'Course List'!$C$7:$C$1029,'Course List'!H$7:H$1029))</f>
        <v>Prerequisite or corequisite: CE 3610 (193)</v>
      </c>
      <c r="I61" s="45"/>
      <c r="J61" s="72"/>
      <c r="K61" s="68" t="str">
        <f>IF(I61=0,"",LOOKUP(I61,'GPA Table'!$B$5:$B$16,'GPA Table'!$E$5:$E$16))</f>
        <v/>
      </c>
      <c r="L61" s="185"/>
      <c r="M61" s="177"/>
      <c r="N61" s="6">
        <f t="shared" si="20"/>
        <v>0</v>
      </c>
      <c r="O61" s="6">
        <f t="shared" si="21"/>
        <v>0</v>
      </c>
      <c r="P61" s="70"/>
      <c r="Q61" s="7"/>
    </row>
    <row r="62" spans="1:17" s="12" customFormat="1" ht="15.6" x14ac:dyDescent="0.3">
      <c r="A62" s="322"/>
      <c r="B62" s="170">
        <f>B61+1</f>
        <v>7</v>
      </c>
      <c r="C62" s="161" t="s">
        <v>10</v>
      </c>
      <c r="D62" s="75" t="str">
        <f>IF(C62=0,"",LOOKUP($C62,'Course List'!$C$7:$C$1029,'Course List'!D$7:D$1029))</f>
        <v>---</v>
      </c>
      <c r="E62" s="75" t="str">
        <f>IF(C62=0,"",LOOKUP($C62,'Course List'!$C$7:$C$1029,'Course List'!E$7:E$1029))</f>
        <v>See the H/SS List</v>
      </c>
      <c r="F62" s="75">
        <f>IF(C62=0,"",LOOKUP($C62,'Course List'!$C$7:$C$1029,'Course List'!F$7:F$1029))</f>
        <v>3</v>
      </c>
      <c r="G62" s="75" t="str">
        <f>IF(C62=0,"",LOOKUP($C62,'Course List'!$C$7:$C$1029,'Course List'!G$7:G$1029))</f>
        <v>F &amp; S</v>
      </c>
      <c r="H62" s="75" t="str">
        <f>IF(C62=0,"",LOOKUP($C62,'Course List'!$C$7:$C$1029,'Course List'!H$7:H$1029))</f>
        <v xml:space="preserve"> ---</v>
      </c>
      <c r="I62" s="45"/>
      <c r="J62" s="72"/>
      <c r="K62" s="68" t="str">
        <f>IF(I62=0,"",LOOKUP(I62,'GPA Table'!$B$5:$B$16,'GPA Table'!$E$5:$E$16))</f>
        <v/>
      </c>
      <c r="L62" s="185"/>
      <c r="M62" s="177"/>
      <c r="N62" s="6">
        <f t="shared" si="20"/>
        <v>0</v>
      </c>
      <c r="O62" s="6">
        <f t="shared" si="21"/>
        <v>0</v>
      </c>
      <c r="P62" s="70"/>
      <c r="Q62" s="7"/>
    </row>
    <row r="63" spans="1:17" s="12" customFormat="1" ht="16.2" thickBot="1" x14ac:dyDescent="0.35">
      <c r="A63" s="323"/>
      <c r="B63" s="171">
        <f>B62+1</f>
        <v>8</v>
      </c>
      <c r="C63" s="46"/>
      <c r="D63" s="45" t="str">
        <f>IF(C63=0,"",LOOKUP($C63,'Course List'!$C$7:$C$1029,'Course List'!D$7:D$1029))</f>
        <v/>
      </c>
      <c r="E63" s="45" t="str">
        <f>IF(C63=0,"",LOOKUP($C63,'Course List'!$C$7:$C$1029,'Course List'!E$7:E$1029))</f>
        <v/>
      </c>
      <c r="F63" s="45" t="str">
        <f>IF(C63=0,"",LOOKUP($C63,'Course List'!$C$7:$C$1029,'Course List'!F$7:F$1029))</f>
        <v/>
      </c>
      <c r="G63" s="45" t="str">
        <f>IF(C63=0,"",LOOKUP($C63,'Course List'!$C$7:$C$1029,'Course List'!G$7:G$1029))</f>
        <v/>
      </c>
      <c r="H63" s="45" t="str">
        <f>IF(C63=0,"",LOOKUP($C63,'Course List'!$C$7:$C$1029,'Course List'!H$7:H$1029))</f>
        <v/>
      </c>
      <c r="I63" s="45"/>
      <c r="J63" s="72"/>
      <c r="K63" s="68" t="str">
        <f>IF(I63=0,"",LOOKUP(I63,'GPA Table'!$B$5:$B$16,'GPA Table'!$E$5:$E$16))</f>
        <v/>
      </c>
      <c r="L63" s="185"/>
      <c r="M63" s="177"/>
      <c r="N63" s="6">
        <f t="shared" si="20"/>
        <v>0</v>
      </c>
      <c r="O63" s="6">
        <f t="shared" si="21"/>
        <v>0</v>
      </c>
      <c r="P63" s="70"/>
      <c r="Q63" s="7"/>
    </row>
    <row r="64" spans="1:17" s="12" customFormat="1" ht="16.5" customHeight="1" thickBot="1" x14ac:dyDescent="0.35">
      <c r="A64" s="321" t="s">
        <v>867</v>
      </c>
      <c r="B64" s="168"/>
      <c r="C64" s="169" t="str">
        <f>C55</f>
        <v>Semester</v>
      </c>
      <c r="D64" s="169">
        <f>D55+1</f>
        <v>7</v>
      </c>
      <c r="E64" s="169" t="str">
        <f>E55</f>
        <v>Total Credit Hours</v>
      </c>
      <c r="F64" s="169">
        <f>SUM(F65:F72)</f>
        <v>17</v>
      </c>
      <c r="G64" s="150" t="str">
        <f>G46</f>
        <v>FALL</v>
      </c>
      <c r="H64" s="150">
        <f>H55</f>
        <v>2021</v>
      </c>
      <c r="I64" s="21"/>
      <c r="J64" s="22"/>
      <c r="K64" s="24">
        <f>IF(O64=0,0,ROUND(N64/O64,2))</f>
        <v>0</v>
      </c>
      <c r="L64" s="186"/>
      <c r="M64" s="178"/>
      <c r="N64" s="15">
        <f>SUM(N65:N72)-N66</f>
        <v>0</v>
      </c>
      <c r="O64" s="15">
        <f>SUM(O65:O72)-O66</f>
        <v>0</v>
      </c>
      <c r="P64" s="3"/>
      <c r="Q64" s="2"/>
    </row>
    <row r="65" spans="1:17" s="12" customFormat="1" ht="15.6" x14ac:dyDescent="0.3">
      <c r="A65" s="322"/>
      <c r="B65" s="170">
        <v>1</v>
      </c>
      <c r="C65" s="75" t="s">
        <v>287</v>
      </c>
      <c r="D65" s="75" t="str">
        <f>IF(C65=0,"",LOOKUP($C65,'Course List'!$C$7:$C$1029,'Course List'!D$7:D$1029))</f>
        <v>  191</v>
      </c>
      <c r="E65" s="75" t="str">
        <f>IF(C65=0,"",LOOKUP($C65,'Course List'!$C$7:$C$1029,'Course List'!E$7:E$1029))</f>
        <v> Metal Structures</v>
      </c>
      <c r="F65" s="75">
        <f>IF(C65=0,"",LOOKUP($C65,'Course List'!$C$7:$C$1029,'Course List'!F$7:F$1029))</f>
        <v>3</v>
      </c>
      <c r="G65" s="75" t="str">
        <f>IF(C65=0,"",LOOKUP($C65,'Course List'!$C$7:$C$1029,'Course List'!G$7:G$1029))</f>
        <v>F</v>
      </c>
      <c r="H65" s="75" t="str">
        <f>IF(C65=0,"",LOOKUP($C65,'Course List'!$C$7:$C$1029,'Course List'!H$7:H$1029))</f>
        <v>Prerequisite: CE 3240 (122)</v>
      </c>
      <c r="I65" s="45"/>
      <c r="J65" s="72"/>
      <c r="K65" s="67" t="str">
        <f>IF(I65=0,"",LOOKUP(I65,'GPA Table'!$B$5:$B$16,'GPA Table'!$E$5:$E$16))</f>
        <v/>
      </c>
      <c r="L65" s="184"/>
      <c r="M65" s="177"/>
      <c r="N65" s="6">
        <f t="shared" ref="N65" si="23">IF(F65=0,0,IF(I65=0,0,K65*F65))</f>
        <v>0</v>
      </c>
      <c r="O65" s="6">
        <f t="shared" ref="O65" si="24">IF(I65=0,0,F65)</f>
        <v>0</v>
      </c>
      <c r="P65" s="70"/>
      <c r="Q65" s="7"/>
    </row>
    <row r="66" spans="1:17" s="12" customFormat="1" ht="19.95" customHeight="1" x14ac:dyDescent="0.3">
      <c r="A66" s="322"/>
      <c r="B66" s="170">
        <f>B65+1</f>
        <v>2</v>
      </c>
      <c r="C66" s="158" t="s">
        <v>824</v>
      </c>
      <c r="D66" s="75" t="str">
        <f>IF(C66=0,"",LOOKUP($C66,'Course List'!$C$7:$C$1029,'Course List'!D$7:D$1029))</f>
        <v>---</v>
      </c>
      <c r="E66" s="75" t="str">
        <f>IF(C66=0,"",LOOKUP($C66,'Course List'!$C$7:$C$1029,'Course List'!E$7:E$1029))</f>
        <v>Senior Design 1</v>
      </c>
      <c r="F66" s="75">
        <f>IF(C66=0,"",LOOKUP($C66,'Course List'!$C$7:$C$1029,'Course List'!F$7:F$1029))</f>
        <v>1</v>
      </c>
      <c r="G66" s="75" t="str">
        <f>IF(C66=0,"",LOOKUP($C66,'Course List'!$C$7:$C$1029,'Course List'!G$7:G$1029))</f>
        <v>F</v>
      </c>
      <c r="H66" s="75" t="str">
        <f>IF(C66=0,"",LOOKUP($C66,'Course List'!$C$7:$C$1029,'Course List'!H$7:H$1029))</f>
        <v>Completed CE required courses up to the end of the 6th semester</v>
      </c>
      <c r="I66" s="45" t="s">
        <v>829</v>
      </c>
      <c r="J66" s="72"/>
      <c r="K66" s="68">
        <f>IF(I66=0,"",LOOKUP(I66,'GPA Table'!$B$5:$B$16,'GPA Table'!$E$5:$E$16))</f>
        <v>0</v>
      </c>
      <c r="L66" s="185"/>
      <c r="M66" s="177"/>
      <c r="N66" s="235">
        <f>IF(F66=0,0,IF(I66=0,0,K66*F66))</f>
        <v>0</v>
      </c>
      <c r="O66" s="235">
        <f t="shared" ref="O66:O72" si="25">IF(I66=0,0,F66)</f>
        <v>1</v>
      </c>
      <c r="P66" s="70"/>
      <c r="Q66" s="7"/>
    </row>
    <row r="67" spans="1:17" s="12" customFormat="1" ht="15.6" x14ac:dyDescent="0.3">
      <c r="A67" s="322"/>
      <c r="B67" s="170">
        <f t="shared" ref="B67:B69" si="26">B66+1</f>
        <v>3</v>
      </c>
      <c r="C67" s="158" t="s">
        <v>289</v>
      </c>
      <c r="D67" s="75" t="str">
        <f>IF(C67=0,"",LOOKUP($C67,'Course List'!$C$7:$C$1029,'Course List'!D$7:D$1029))</f>
        <v>  168</v>
      </c>
      <c r="E67" s="75" t="str">
        <f>IF(C67=0,"",LOOKUP($C67,'Course List'!$C$7:$C$1029,'Course List'!E$7:E$1029))</f>
        <v> Intro-Geotechnical Engineering</v>
      </c>
      <c r="F67" s="75">
        <f>IF(C67=0,"",LOOKUP($C67,'Course List'!$C$7:$C$1029,'Course List'!F$7:F$1029))</f>
        <v>3</v>
      </c>
      <c r="G67" s="75" t="str">
        <f>IF(C67=0,"",LOOKUP($C67,'Course List'!$C$7:$C$1029,'Course List'!G$7:G$1029))</f>
        <v>F</v>
      </c>
      <c r="H67" s="75" t="str">
        <f>IF(C67=0,"",LOOKUP($C67,'Course List'!$C$7:$C$1029,'Course List'!H$7:H$1029))</f>
        <v>Prerequisite: CE 2220 (120), MAE 3126</v>
      </c>
      <c r="I67" s="45"/>
      <c r="J67" s="72"/>
      <c r="K67" s="68" t="str">
        <f>IF(I67=0,"",LOOKUP(I67,'GPA Table'!$B$5:$B$16,'GPA Table'!$E$5:$E$16))</f>
        <v/>
      </c>
      <c r="L67" s="185"/>
      <c r="M67" s="177"/>
      <c r="N67" s="6">
        <f t="shared" ref="N67:N72" si="27">IF(F67=0,0,IF(I67=0,0,K67*F67))</f>
        <v>0</v>
      </c>
      <c r="O67" s="6">
        <f t="shared" si="25"/>
        <v>0</v>
      </c>
      <c r="P67" s="70"/>
      <c r="Q67" s="7"/>
    </row>
    <row r="68" spans="1:17" s="12" customFormat="1" ht="15.6" customHeight="1" x14ac:dyDescent="0.3">
      <c r="A68" s="322"/>
      <c r="B68" s="170">
        <f t="shared" si="26"/>
        <v>4</v>
      </c>
      <c r="C68" s="75" t="s">
        <v>290</v>
      </c>
      <c r="D68" s="75" t="str">
        <f>IF(C68=0,"",LOOKUP($C68,'Course List'!$C$7:$C$1029,'Course List'!D$7:D$1029))</f>
        <v>  185</v>
      </c>
      <c r="E68" s="75" t="str">
        <f>IF(C68=0,"",LOOKUP($C68,'Course List'!$C$7:$C$1029,'Course List'!E$7:E$1029))</f>
        <v> Geotechnical Engineering Lab</v>
      </c>
      <c r="F68" s="75">
        <f>IF(C68=0,"",LOOKUP($C68,'Course List'!$C$7:$C$1029,'Course List'!F$7:F$1029))</f>
        <v>1</v>
      </c>
      <c r="G68" s="75" t="str">
        <f>IF(C68=0,"",LOOKUP($C68,'Course List'!$C$7:$C$1029,'Course List'!G$7:G$1029))</f>
        <v>F</v>
      </c>
      <c r="H68" s="75" t="str">
        <f>IF(C68=0,"",LOOKUP($C68,'Course List'!$C$7:$C$1029,'Course List'!H$7:H$1029))</f>
        <v>Prerequisite or corequisite: CE 4410 (168)</v>
      </c>
      <c r="I68" s="45"/>
      <c r="J68" s="72"/>
      <c r="K68" s="68" t="str">
        <f>IF(I68=0,"",LOOKUP(I68,'GPA Table'!$B$5:$B$16,'GPA Table'!$E$5:$E$16))</f>
        <v/>
      </c>
      <c r="L68" s="185"/>
      <c r="M68" s="177"/>
      <c r="N68" s="6">
        <f t="shared" si="27"/>
        <v>0</v>
      </c>
      <c r="O68" s="6">
        <f t="shared" si="25"/>
        <v>0</v>
      </c>
      <c r="P68" s="70"/>
      <c r="Q68" s="7"/>
    </row>
    <row r="69" spans="1:17" s="12" customFormat="1" ht="15.6" x14ac:dyDescent="0.3">
      <c r="A69" s="322"/>
      <c r="B69" s="170">
        <f t="shared" si="26"/>
        <v>5</v>
      </c>
      <c r="C69" s="75" t="s">
        <v>291</v>
      </c>
      <c r="D69" s="75" t="str">
        <f>IF(C69=0,"",LOOKUP($C69,'Course List'!$C$7:$C$1029,'Course List'!D$7:D$1029))</f>
        <v>  197</v>
      </c>
      <c r="E69" s="75" t="str">
        <f>IF(C69=0,"",LOOKUP($C69,'Course List'!$C$7:$C$1029,'Course List'!E$7:E$1029))</f>
        <v> Env Eng 2:Water Supply/Pollutn</v>
      </c>
      <c r="F69" s="75">
        <f>IF(C69=0,"",LOOKUP($C69,'Course List'!$C$7:$C$1029,'Course List'!F$7:F$1029))</f>
        <v>3</v>
      </c>
      <c r="G69" s="75" t="str">
        <f>IF(C69=0,"",LOOKUP($C69,'Course List'!$C$7:$C$1029,'Course List'!G$7:G$1029))</f>
        <v>F</v>
      </c>
      <c r="H69" s="75" t="str">
        <f>IF(C69=0,"",LOOKUP($C69,'Course List'!$C$7:$C$1029,'Course List'!H$7:H$1029))</f>
        <v>Prerequisite: CE 3520 (194)</v>
      </c>
      <c r="I69" s="45"/>
      <c r="J69" s="72"/>
      <c r="K69" s="68" t="str">
        <f>IF(I69=0,"",LOOKUP(I69,'GPA Table'!$B$5:$B$16,'GPA Table'!$E$5:$E$16))</f>
        <v/>
      </c>
      <c r="L69" s="185"/>
      <c r="M69" s="177"/>
      <c r="N69" s="6">
        <f t="shared" si="27"/>
        <v>0</v>
      </c>
      <c r="O69" s="6">
        <f t="shared" si="25"/>
        <v>0</v>
      </c>
      <c r="P69" s="70"/>
      <c r="Q69" s="7"/>
    </row>
    <row r="70" spans="1:17" s="12" customFormat="1" ht="17.399999999999999" customHeight="1" x14ac:dyDescent="0.3">
      <c r="A70" s="322"/>
      <c r="B70" s="170">
        <f>B69+1</f>
        <v>6</v>
      </c>
      <c r="C70" s="75" t="s">
        <v>292</v>
      </c>
      <c r="D70" s="75" t="str">
        <f>IF(C70=0,"",LOOKUP($C70,'Course List'!$C$7:$C$1029,'Course List'!D$7:D$1029))</f>
        <v>  195</v>
      </c>
      <c r="E70" s="75" t="str">
        <f>IF(C70=0,"",LOOKUP($C70,'Course List'!$C$7:$C$1029,'Course List'!E$7:E$1029))</f>
        <v> Hydrology &amp; Hydraulic Design</v>
      </c>
      <c r="F70" s="75">
        <f>IF(C70=0,"",LOOKUP($C70,'Course List'!$C$7:$C$1029,'Course List'!F$7:F$1029))</f>
        <v>3</v>
      </c>
      <c r="G70" s="75" t="str">
        <f>IF(C70=0,"",LOOKUP($C70,'Course List'!$C$7:$C$1029,'Course List'!G$7:G$1029))</f>
        <v>F</v>
      </c>
      <c r="H70" s="75" t="str">
        <f>IF(C70=0,"",LOOKUP($C70,'Course List'!$C$7:$C$1029,'Course List'!H$7:H$1029))</f>
        <v>Prerequisite or corequisite: ApSc 3115 (115), CE 3610 (193)</v>
      </c>
      <c r="I70" s="45"/>
      <c r="J70" s="72"/>
      <c r="K70" s="68" t="str">
        <f>IF(I70=0,"",LOOKUP(I70,'GPA Table'!$B$5:$B$16,'GPA Table'!$E$5:$E$16))</f>
        <v/>
      </c>
      <c r="L70" s="185"/>
      <c r="M70" s="177"/>
      <c r="N70" s="6">
        <f t="shared" si="27"/>
        <v>0</v>
      </c>
      <c r="O70" s="6">
        <f t="shared" si="25"/>
        <v>0</v>
      </c>
      <c r="P70" s="70"/>
      <c r="Q70" s="7"/>
    </row>
    <row r="71" spans="1:17" s="12" customFormat="1" ht="15.6" x14ac:dyDescent="0.3">
      <c r="A71" s="322"/>
      <c r="B71" s="170">
        <f>B70+1</f>
        <v>7</v>
      </c>
      <c r="C71" s="75" t="s">
        <v>809</v>
      </c>
      <c r="D71" s="75" t="str">
        <f>IF(C71=0,"",LOOKUP($C71,'Course List'!$C$7:$C$1029,'Course List'!D$7:D$1029))</f>
        <v>---</v>
      </c>
      <c r="E71" s="75" t="str">
        <f>IF(C71=0,"",LOOKUP($C71,'Course List'!$C$7:$C$1029,'Course List'!E$7:E$1029))</f>
        <v>See the CE Eng. Elective List</v>
      </c>
      <c r="F71" s="75">
        <f>IF(C71=0,"",LOOKUP($C71,'Course List'!$C$7:$C$1029,'Course List'!F$7:F$1029))</f>
        <v>3</v>
      </c>
      <c r="G71" s="75" t="str">
        <f>IF(C71=0,"",LOOKUP($C71,'Course List'!$C$7:$C$1029,'Course List'!G$7:G$1029))</f>
        <v>F &amp; S</v>
      </c>
      <c r="H71" s="75" t="str">
        <f>IF(C71=0,"",LOOKUP($C71,'Course List'!$C$7:$C$1029,'Course List'!H$7:H$1029))</f>
        <v xml:space="preserve"> ---</v>
      </c>
      <c r="I71" s="45"/>
      <c r="J71" s="72"/>
      <c r="K71" s="68" t="str">
        <f>IF(I71=0,"",LOOKUP(I71,'GPA Table'!$B$5:$B$16,'GPA Table'!$E$5:$E$16))</f>
        <v/>
      </c>
      <c r="L71" s="185"/>
      <c r="M71" s="177"/>
      <c r="N71" s="6">
        <f t="shared" si="27"/>
        <v>0</v>
      </c>
      <c r="O71" s="6">
        <f t="shared" si="25"/>
        <v>0</v>
      </c>
      <c r="P71" s="70"/>
      <c r="Q71" s="7"/>
    </row>
    <row r="72" spans="1:17" s="12" customFormat="1" ht="16.2" thickBot="1" x14ac:dyDescent="0.35">
      <c r="A72" s="322"/>
      <c r="B72" s="171">
        <f>B71+1</f>
        <v>8</v>
      </c>
      <c r="C72" s="46"/>
      <c r="D72" s="45" t="str">
        <f>IF(C72=0,"",LOOKUP($C72,'Course List'!$C$7:$C$1029,'Course List'!D$7:D$1029))</f>
        <v/>
      </c>
      <c r="E72" s="45" t="str">
        <f>IF(C72=0,"",LOOKUP($C72,'Course List'!$C$7:$C$1029,'Course List'!E$7:E$1029))</f>
        <v/>
      </c>
      <c r="F72" s="45" t="str">
        <f>IF(C72=0,"",LOOKUP($C72,'Course List'!$C$7:$C$1029,'Course List'!F$7:F$1029))</f>
        <v/>
      </c>
      <c r="G72" s="45" t="str">
        <f>IF(C72=0,"",LOOKUP($C72,'Course List'!$C$7:$C$1029,'Course List'!G$7:G$1029))</f>
        <v/>
      </c>
      <c r="H72" s="45" t="str">
        <f>IF(C72=0,"",LOOKUP($C72,'Course List'!$C$7:$C$1029,'Course List'!H$7:H$1029))</f>
        <v/>
      </c>
      <c r="I72" s="45"/>
      <c r="J72" s="72"/>
      <c r="K72" s="68" t="str">
        <f>IF(I72=0,"",LOOKUP(I72,'GPA Table'!$B$5:$B$16,'GPA Table'!$E$5:$E$16))</f>
        <v/>
      </c>
      <c r="L72" s="185"/>
      <c r="M72" s="177"/>
      <c r="N72" s="6">
        <f t="shared" si="27"/>
        <v>0</v>
      </c>
      <c r="O72" s="6">
        <f t="shared" si="25"/>
        <v>0</v>
      </c>
      <c r="P72" s="70"/>
      <c r="Q72" s="7"/>
    </row>
    <row r="73" spans="1:17" s="84" customFormat="1" ht="16.2" thickBot="1" x14ac:dyDescent="0.35">
      <c r="A73" s="322"/>
      <c r="B73" s="155"/>
      <c r="C73" s="156" t="str">
        <f>C64</f>
        <v>Semester</v>
      </c>
      <c r="D73" s="156">
        <f>D64+1</f>
        <v>8</v>
      </c>
      <c r="E73" s="156" t="str">
        <f>E64</f>
        <v>Total Credit Hours</v>
      </c>
      <c r="F73" s="156">
        <f>SUM(F74:F81)</f>
        <v>15</v>
      </c>
      <c r="G73" s="77" t="str">
        <f>G55</f>
        <v>SPRING</v>
      </c>
      <c r="H73" s="77">
        <f>H64+1</f>
        <v>2022</v>
      </c>
      <c r="I73" s="77"/>
      <c r="J73" s="78"/>
      <c r="K73" s="79">
        <f>IF(O73=0,0,ROUND(N73/O73,2))</f>
        <v>0</v>
      </c>
      <c r="L73" s="186"/>
      <c r="M73" s="179"/>
      <c r="N73" s="80">
        <f t="shared" ref="N73:O73" si="28">SUM(N74:N81)</f>
        <v>0</v>
      </c>
      <c r="O73" s="81">
        <f t="shared" si="28"/>
        <v>0</v>
      </c>
      <c r="P73" s="82"/>
      <c r="Q73" s="83"/>
    </row>
    <row r="74" spans="1:17" s="12" customFormat="1" ht="15.6" x14ac:dyDescent="0.3">
      <c r="A74" s="322"/>
      <c r="B74" s="157">
        <v>1</v>
      </c>
      <c r="C74" s="75" t="s">
        <v>288</v>
      </c>
      <c r="D74" s="75" t="str">
        <f>IF(C74=0,"",LOOKUP($C74,'Course List'!$C$7:$C$1029,'Course List'!D$7:D$1029))</f>
        <v>  190W</v>
      </c>
      <c r="E74" s="75" t="str">
        <f>IF(C74=0,"",LOOKUP($C74,'Course List'!$C$7:$C$1029,'Course List'!E$7:E$1029))</f>
        <v> Contracts and Specifications (WID)</v>
      </c>
      <c r="F74" s="75">
        <f>IF(C74=0,"",LOOKUP($C74,'Course List'!$C$7:$C$1029,'Course List'!F$7:F$1029))</f>
        <v>3</v>
      </c>
      <c r="G74" s="75" t="str">
        <f>IF(C74=0,"",LOOKUP($C74,'Course List'!$C$7:$C$1029,'Course List'!G$7:G$1029))</f>
        <v>S</v>
      </c>
      <c r="H74" s="75" t="str">
        <f>IF(C74=0,"",LOOKUP($C74,'Course List'!$C$7:$C$1029,'Course List'!H$7:H$1029))</f>
        <v>None</v>
      </c>
      <c r="I74" s="45"/>
      <c r="J74" s="72"/>
      <c r="K74" s="67" t="str">
        <f>IF(I74=0,"",LOOKUP(I74,'GPA Table'!$B$5:$B$16,'GPA Table'!$E$5:$E$16))</f>
        <v/>
      </c>
      <c r="L74" s="184"/>
      <c r="M74" s="177"/>
      <c r="N74" s="6">
        <f>IF(F74=0,0,IF(I74=0,0,K74*F74))</f>
        <v>0</v>
      </c>
      <c r="O74" s="6">
        <f t="shared" ref="O74:O81" si="29">IF(I74=0,0,F74)</f>
        <v>0</v>
      </c>
      <c r="P74" s="70"/>
      <c r="Q74" s="7"/>
    </row>
    <row r="75" spans="1:17" s="12" customFormat="1" ht="15.6" x14ac:dyDescent="0.3">
      <c r="A75" s="322"/>
      <c r="B75" s="157">
        <f>B74+1</f>
        <v>2</v>
      </c>
      <c r="C75" s="158" t="s">
        <v>825</v>
      </c>
      <c r="D75" s="75">
        <f>IF(C75=0,"",LOOKUP($C75,'Course List'!$C$7:$C$1029,'Course List'!D$7:D$1029))</f>
        <v>196</v>
      </c>
      <c r="E75" s="75" t="str">
        <f>IF(C75=0,"",LOOKUP($C75,'Course List'!$C$7:$C$1029,'Course List'!E$7:E$1029))</f>
        <v>Senior Design 2</v>
      </c>
      <c r="F75" s="75">
        <f>IF(C75=0,"",LOOKUP($C75,'Course List'!$C$7:$C$1029,'Course List'!F$7:F$1029))</f>
        <v>3</v>
      </c>
      <c r="G75" s="75" t="str">
        <f>IF(C75=0,"",LOOKUP($C75,'Course List'!$C$7:$C$1029,'Course List'!G$7:G$1029))</f>
        <v>S</v>
      </c>
      <c r="H75" s="75" t="str">
        <f>IF(C75=0,"",LOOKUP($C75,'Course List'!$C$7:$C$1029,'Course List'!H$7:H$1029))</f>
        <v>CE 4341</v>
      </c>
      <c r="I75" s="45"/>
      <c r="J75" s="72"/>
      <c r="K75" s="68" t="str">
        <f>IF(I75=0,"",LOOKUP(I75,'GPA Table'!$B$5:$B$16,'GPA Table'!$E$5:$E$16))</f>
        <v/>
      </c>
      <c r="L75" s="185"/>
      <c r="M75" s="177"/>
      <c r="N75" s="6">
        <f t="shared" ref="N75:N81" si="30">IF(F75=0,0,IF(I75=0,0,K75*F75))</f>
        <v>0</v>
      </c>
      <c r="O75" s="6">
        <f t="shared" si="29"/>
        <v>0</v>
      </c>
      <c r="P75" s="70"/>
      <c r="Q75" s="7"/>
    </row>
    <row r="76" spans="1:17" s="12" customFormat="1" ht="15.6" x14ac:dyDescent="0.3">
      <c r="A76" s="322"/>
      <c r="B76" s="157">
        <f t="shared" ref="B76:B78" si="31">B75+1</f>
        <v>3</v>
      </c>
      <c r="C76" s="75" t="s">
        <v>317</v>
      </c>
      <c r="D76" s="75" t="str">
        <f>IF(C76=0,"",LOOKUP($C76,'Course List'!$C$7:$C$1029,'Course List'!D$7:D$1029))</f>
        <v>  232</v>
      </c>
      <c r="E76" s="75" t="str">
        <f>IF(C76=0,"",LOOKUP($C76,'Course List'!$C$7:$C$1029,'Course List'!E$7:E$1029))</f>
        <v> Geotechnical Engineering</v>
      </c>
      <c r="F76" s="75">
        <f>IF(C76=0,"",LOOKUP($C76,'Course List'!$C$7:$C$1029,'Course List'!F$7:F$1029))</f>
        <v>3</v>
      </c>
      <c r="G76" s="75" t="str">
        <f>IF(C76=0,"",LOOKUP($C76,'Course List'!$C$7:$C$1029,'Course List'!G$7:G$1029))</f>
        <v>S</v>
      </c>
      <c r="H76" s="75" t="str">
        <f>IF(C76=0,"",LOOKUP($C76,'Course List'!$C$7:$C$1029,'Course List'!H$7:H$1029))</f>
        <v>Prerequisite: CE 4410 (168) or equivalent</v>
      </c>
      <c r="I76" s="45"/>
      <c r="J76" s="72"/>
      <c r="K76" s="68" t="str">
        <f>IF(I76=0,"",LOOKUP(I76,'GPA Table'!$B$5:$B$16,'GPA Table'!$E$5:$E$16))</f>
        <v/>
      </c>
      <c r="L76" s="185"/>
      <c r="M76" s="177"/>
      <c r="N76" s="6">
        <f t="shared" si="30"/>
        <v>0</v>
      </c>
      <c r="O76" s="6">
        <f t="shared" si="29"/>
        <v>0</v>
      </c>
      <c r="P76" s="70"/>
      <c r="Q76" s="7"/>
    </row>
    <row r="77" spans="1:17" s="12" customFormat="1" ht="15.6" customHeight="1" x14ac:dyDescent="0.3">
      <c r="A77" s="322"/>
      <c r="B77" s="157">
        <f t="shared" si="31"/>
        <v>4</v>
      </c>
      <c r="C77" s="75" t="s">
        <v>809</v>
      </c>
      <c r="D77" s="75" t="str">
        <f>IF(C77=0,"",LOOKUP($C77,'Course List'!$C$7:$C$1029,'Course List'!D$7:D$1029))</f>
        <v>---</v>
      </c>
      <c r="E77" s="75" t="str">
        <f>IF(C77=0,"",LOOKUP($C77,'Course List'!$C$7:$C$1029,'Course List'!E$7:E$1029))</f>
        <v>See the CE Eng. Elective List</v>
      </c>
      <c r="F77" s="75">
        <f>IF(C77=0,"",LOOKUP($C77,'Course List'!$C$7:$C$1029,'Course List'!F$7:F$1029))</f>
        <v>3</v>
      </c>
      <c r="G77" s="75" t="str">
        <f>IF(C77=0,"",LOOKUP($C77,'Course List'!$C$7:$C$1029,'Course List'!G$7:G$1029))</f>
        <v>F &amp; S</v>
      </c>
      <c r="H77" s="75" t="str">
        <f>IF(C77=0,"",LOOKUP($C77,'Course List'!$C$7:$C$1029,'Course List'!H$7:H$1029))</f>
        <v xml:space="preserve"> ---</v>
      </c>
      <c r="I77" s="45"/>
      <c r="J77" s="72"/>
      <c r="K77" s="68" t="str">
        <f>IF(I77=0,"",LOOKUP(I77,'GPA Table'!$B$5:$B$16,'GPA Table'!$E$5:$E$16))</f>
        <v/>
      </c>
      <c r="L77" s="185"/>
      <c r="M77" s="177"/>
      <c r="N77" s="6">
        <f t="shared" si="30"/>
        <v>0</v>
      </c>
      <c r="O77" s="6">
        <f t="shared" si="29"/>
        <v>0</v>
      </c>
      <c r="P77" s="70"/>
      <c r="Q77" s="7"/>
    </row>
    <row r="78" spans="1:17" s="12" customFormat="1" ht="15.6" x14ac:dyDescent="0.3">
      <c r="A78" s="322"/>
      <c r="B78" s="157">
        <f t="shared" si="31"/>
        <v>5</v>
      </c>
      <c r="C78" s="75" t="s">
        <v>809</v>
      </c>
      <c r="D78" s="75" t="str">
        <f>IF(C78=0,"",LOOKUP($C78,'Course List'!$C$7:$C$1029,'Course List'!D$7:D$1029))</f>
        <v>---</v>
      </c>
      <c r="E78" s="75" t="str">
        <f>IF(C78=0,"",LOOKUP($C78,'Course List'!$C$7:$C$1029,'Course List'!E$7:E$1029))</f>
        <v>See the CE Eng. Elective List</v>
      </c>
      <c r="F78" s="75">
        <f>IF(C78=0,"",LOOKUP($C78,'Course List'!$C$7:$C$1029,'Course List'!F$7:F$1029))</f>
        <v>3</v>
      </c>
      <c r="G78" s="75" t="str">
        <f>IF(C78=0,"",LOOKUP($C78,'Course List'!$C$7:$C$1029,'Course List'!G$7:G$1029))</f>
        <v>F &amp; S</v>
      </c>
      <c r="H78" s="75" t="str">
        <f>IF(C78=0,"",LOOKUP($C78,'Course List'!$C$7:$C$1029,'Course List'!H$7:H$1029))</f>
        <v xml:space="preserve"> ---</v>
      </c>
      <c r="I78" s="45"/>
      <c r="J78" s="72"/>
      <c r="K78" s="68" t="str">
        <f>IF(I78=0,"",LOOKUP(I78,'GPA Table'!$B$5:$B$16,'GPA Table'!$E$5:$E$16))</f>
        <v/>
      </c>
      <c r="L78" s="185"/>
      <c r="M78" s="177"/>
      <c r="N78" s="6">
        <f t="shared" si="30"/>
        <v>0</v>
      </c>
      <c r="O78" s="6">
        <f t="shared" si="29"/>
        <v>0</v>
      </c>
      <c r="P78" s="70"/>
      <c r="Q78" s="7"/>
    </row>
    <row r="79" spans="1:17" s="12" customFormat="1" ht="15.6" x14ac:dyDescent="0.3">
      <c r="A79" s="322"/>
      <c r="B79" s="157">
        <f>B78+1</f>
        <v>6</v>
      </c>
      <c r="C79" s="45"/>
      <c r="D79" s="45" t="str">
        <f>IF(C79=0,"",LOOKUP($C79,'Course List'!$C$7:$C$1029,'Course List'!D$7:D$1029))</f>
        <v/>
      </c>
      <c r="E79" s="45" t="str">
        <f>IF(C79=0,"",LOOKUP($C79,'Course List'!$C$7:$C$1029,'Course List'!E$7:E$1029))</f>
        <v/>
      </c>
      <c r="F79" s="45" t="str">
        <f>IF(C79=0,"",LOOKUP($C79,'Course List'!$C$7:$C$1029,'Course List'!F$7:F$1029))</f>
        <v/>
      </c>
      <c r="G79" s="45" t="str">
        <f>IF(C79=0,"",LOOKUP($C79,'Course List'!$C$7:$C$1029,'Course List'!G$7:G$1029))</f>
        <v/>
      </c>
      <c r="H79" s="45" t="str">
        <f>IF(C79=0,"",LOOKUP($C79,'Course List'!$C$7:$C$1029,'Course List'!H$7:H$1029))</f>
        <v/>
      </c>
      <c r="I79" s="45"/>
      <c r="J79" s="72"/>
      <c r="K79" s="68" t="str">
        <f>IF(I79=0,"",LOOKUP(I79,'GPA Table'!$B$5:$B$16,'GPA Table'!$E$5:$E$16))</f>
        <v/>
      </c>
      <c r="L79" s="185"/>
      <c r="M79" s="177"/>
      <c r="N79" s="6">
        <f t="shared" si="30"/>
        <v>0</v>
      </c>
      <c r="O79" s="6">
        <f t="shared" si="29"/>
        <v>0</v>
      </c>
      <c r="P79" s="70"/>
      <c r="Q79" s="7"/>
    </row>
    <row r="80" spans="1:17" s="12" customFormat="1" ht="15.6" x14ac:dyDescent="0.3">
      <c r="A80" s="322"/>
      <c r="B80" s="157">
        <f>B79+1</f>
        <v>7</v>
      </c>
      <c r="C80" s="159"/>
      <c r="D80" s="45" t="str">
        <f>IF(C80=0,"",LOOKUP($C80,'Course List'!$C$7:$C$1029,'Course List'!D$7:D$1029))</f>
        <v/>
      </c>
      <c r="E80" s="45" t="str">
        <f>IF(C80=0,"",LOOKUP($C80,'Course List'!$C$7:$C$1029,'Course List'!E$7:E$1029))</f>
        <v/>
      </c>
      <c r="F80" s="45" t="str">
        <f>IF(C80=0,"",LOOKUP($C80,'Course List'!$C$7:$C$1029,'Course List'!F$7:F$1029))</f>
        <v/>
      </c>
      <c r="G80" s="45" t="str">
        <f>IF(C80=0,"",LOOKUP($C80,'Course List'!$C$7:$C$1029,'Course List'!G$7:G$1029))</f>
        <v/>
      </c>
      <c r="H80" s="45" t="str">
        <f>IF(C80=0,"",LOOKUP($C80,'Course List'!$C$7:$C$1029,'Course List'!H$7:H$1029))</f>
        <v/>
      </c>
      <c r="I80" s="45"/>
      <c r="J80" s="72"/>
      <c r="K80" s="68" t="str">
        <f>IF(I80=0,"",LOOKUP(I80,'GPA Table'!$B$5:$B$16,'GPA Table'!$E$5:$E$16))</f>
        <v/>
      </c>
      <c r="L80" s="185"/>
      <c r="M80" s="177"/>
      <c r="N80" s="6">
        <f t="shared" si="30"/>
        <v>0</v>
      </c>
      <c r="O80" s="6">
        <f t="shared" si="29"/>
        <v>0</v>
      </c>
      <c r="P80" s="70"/>
      <c r="Q80" s="7"/>
    </row>
    <row r="81" spans="1:32" s="12" customFormat="1" ht="16.2" thickBot="1" x14ac:dyDescent="0.35">
      <c r="A81" s="323"/>
      <c r="B81" s="160">
        <f>B80+1</f>
        <v>8</v>
      </c>
      <c r="C81" s="46"/>
      <c r="D81" s="46" t="str">
        <f>IF(C81=0,"",LOOKUP($C81,'Course List'!$C$7:$C$1029,'Course List'!D$7:D$1029))</f>
        <v/>
      </c>
      <c r="E81" s="46" t="str">
        <f>IF(C81=0,"",LOOKUP($C81,'Course List'!$C$7:$C$1029,'Course List'!E$7:E$1029))</f>
        <v/>
      </c>
      <c r="F81" s="46" t="str">
        <f>IF(C81=0,"",LOOKUP($C81,'Course List'!$C$7:$C$1029,'Course List'!F$7:F$1029))</f>
        <v/>
      </c>
      <c r="G81" s="46" t="str">
        <f>IF(C81=0,"",LOOKUP($C81,'Course List'!$C$7:$C$1029,'Course List'!G$7:G$1029))</f>
        <v/>
      </c>
      <c r="H81" s="46" t="str">
        <f>IF(C81=0,"",LOOKUP($C81,'Course List'!$C$7:$C$1029,'Course List'!H$7:H$1029))</f>
        <v/>
      </c>
      <c r="I81" s="46"/>
      <c r="J81" s="73"/>
      <c r="K81" s="69" t="str">
        <f>IF(I81=0,"",LOOKUP(I81,'GPA Table'!$B$5:$B$16,'GPA Table'!$E$5:$E$16))</f>
        <v/>
      </c>
      <c r="L81" s="187"/>
      <c r="M81" s="177"/>
      <c r="N81" s="6">
        <f t="shared" si="30"/>
        <v>0</v>
      </c>
      <c r="O81" s="6">
        <f t="shared" si="29"/>
        <v>0</v>
      </c>
      <c r="P81" s="70"/>
      <c r="Q81" s="7"/>
    </row>
    <row r="82" spans="1:32" s="7" customFormat="1" x14ac:dyDescent="0.5">
      <c r="A82" s="247"/>
      <c r="H82" s="70"/>
      <c r="L82" s="188"/>
      <c r="M82" s="180"/>
      <c r="N82" s="9"/>
      <c r="Q82" s="12"/>
      <c r="U82" s="74"/>
      <c r="V82" s="12"/>
      <c r="W82" s="12"/>
      <c r="X82" s="12"/>
      <c r="Y82" s="74"/>
      <c r="Z82" s="12"/>
      <c r="AA82" s="12"/>
      <c r="AB82" s="12"/>
      <c r="AC82" s="12"/>
      <c r="AD82" s="12"/>
      <c r="AE82" s="12"/>
      <c r="AF82" s="12"/>
    </row>
    <row r="83" spans="1:32" x14ac:dyDescent="0.5">
      <c r="U83" s="74"/>
      <c r="Y83" s="74"/>
    </row>
    <row r="84" spans="1:32" x14ac:dyDescent="0.5">
      <c r="U84" s="74"/>
      <c r="Y84" s="74"/>
    </row>
    <row r="85" spans="1:32" x14ac:dyDescent="0.5">
      <c r="U85" s="74"/>
      <c r="Y85" s="74"/>
    </row>
    <row r="86" spans="1:32" x14ac:dyDescent="0.5">
      <c r="U86" s="74"/>
      <c r="Y86" s="74"/>
    </row>
    <row r="87" spans="1:32" x14ac:dyDescent="0.5">
      <c r="Y87" s="74"/>
    </row>
    <row r="88" spans="1:32" x14ac:dyDescent="0.5">
      <c r="Y88" s="74"/>
    </row>
    <row r="89" spans="1:32" x14ac:dyDescent="0.5">
      <c r="Y89" s="74"/>
    </row>
    <row r="90" spans="1:32" x14ac:dyDescent="0.5">
      <c r="Y90" s="74"/>
    </row>
    <row r="91" spans="1:32" x14ac:dyDescent="0.5">
      <c r="Y91" s="74"/>
    </row>
    <row r="92" spans="1:32" x14ac:dyDescent="0.5">
      <c r="Y92" s="74"/>
    </row>
    <row r="93" spans="1:32" x14ac:dyDescent="0.5">
      <c r="Y93" s="74"/>
    </row>
    <row r="94" spans="1:32" x14ac:dyDescent="0.5">
      <c r="Y94" s="74"/>
    </row>
    <row r="95" spans="1:32" x14ac:dyDescent="0.5">
      <c r="Y95" s="74"/>
    </row>
    <row r="96" spans="1:32" x14ac:dyDescent="0.5">
      <c r="Y96" s="74"/>
    </row>
    <row r="97" spans="25:25" x14ac:dyDescent="0.5">
      <c r="Y97" s="74"/>
    </row>
    <row r="98" spans="25:25" x14ac:dyDescent="0.5">
      <c r="Y98" s="74"/>
    </row>
    <row r="99" spans="25:25" x14ac:dyDescent="0.5">
      <c r="Y99" s="74"/>
    </row>
    <row r="100" spans="25:25" x14ac:dyDescent="0.5">
      <c r="Y100" s="74"/>
    </row>
    <row r="101" spans="25:25" x14ac:dyDescent="0.5">
      <c r="Y101" s="74"/>
    </row>
    <row r="102" spans="25:25" x14ac:dyDescent="0.5">
      <c r="Y102" s="74"/>
    </row>
    <row r="103" spans="25:25" x14ac:dyDescent="0.5">
      <c r="Y103" s="74"/>
    </row>
    <row r="104" spans="25:25" x14ac:dyDescent="0.5">
      <c r="Y104" s="74"/>
    </row>
    <row r="105" spans="25:25" x14ac:dyDescent="0.5">
      <c r="Y105" s="74"/>
    </row>
    <row r="106" spans="25:25" x14ac:dyDescent="0.5">
      <c r="Y106" s="74"/>
    </row>
    <row r="107" spans="25:25" x14ac:dyDescent="0.5">
      <c r="Y107" s="74"/>
    </row>
    <row r="108" spans="25:25" x14ac:dyDescent="0.5">
      <c r="Y108" s="74"/>
    </row>
    <row r="109" spans="25:25" x14ac:dyDescent="0.5">
      <c r="Y109" s="74"/>
    </row>
  </sheetData>
  <sheetProtection algorithmName="SHA-512" hashValue="6b/eAgUi8DKE91o6imYkXzwJoImKBg40Qx6nqeRxGAdljVH+kmu40OS/MzvR71oMPh9csRj8BXWAjHc7UI1BJw==" saltValue="qTnS5DbVLn1+rVICQl1t2g==" spinCount="100000" sheet="1" objects="1" scenarios="1"/>
  <sortState ref="C19:N25">
    <sortCondition ref="C19:C25"/>
  </sortState>
  <customSheetViews>
    <customSheetView guid="{01C77170-9B80-4B41-93A1-200096C3CB54}" scale="70" showGridLines="0" fitToPage="1">
      <pane ySplit="9" topLeftCell="A10" activePane="bottomLeft" state="frozen"/>
      <selection pane="bottomLeft" activeCell="H20" sqref="H20"/>
      <pageMargins left="0.7" right="0.7" top="0.51" bottom="0.42" header="0.3" footer="0.3"/>
      <pageSetup scale="70" fitToHeight="2" orientation="landscape" r:id="rId1"/>
    </customSheetView>
  </customSheetViews>
  <mergeCells count="18">
    <mergeCell ref="A10:A27"/>
    <mergeCell ref="A28:A45"/>
    <mergeCell ref="A46:A63"/>
    <mergeCell ref="A64:A81"/>
    <mergeCell ref="L9:L10"/>
    <mergeCell ref="C5:G5"/>
    <mergeCell ref="I5:J5"/>
    <mergeCell ref="C4:D4"/>
    <mergeCell ref="F4:G4"/>
    <mergeCell ref="B1:K1"/>
    <mergeCell ref="B2:K2"/>
    <mergeCell ref="B3:K3"/>
    <mergeCell ref="C6:D6"/>
    <mergeCell ref="C7:D7"/>
    <mergeCell ref="E6:G6"/>
    <mergeCell ref="E7:G7"/>
    <mergeCell ref="I6:J6"/>
    <mergeCell ref="I7:J7"/>
  </mergeCells>
  <pageMargins left="0.7" right="0.7" top="0.51" bottom="0.42" header="0.3" footer="0.3"/>
  <pageSetup scale="70" fitToHeight="2"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F111"/>
  <sheetViews>
    <sheetView showGridLines="0" topLeftCell="A3" zoomScale="110" zoomScaleNormal="110" workbookViewId="0">
      <pane ySplit="9" topLeftCell="A12" activePane="bottomLeft" state="frozen"/>
      <selection activeCell="A3" sqref="A3"/>
      <selection pane="bottomLeft" activeCell="C13" sqref="C13"/>
    </sheetView>
  </sheetViews>
  <sheetFormatPr defaultColWidth="9.109375" defaultRowHeight="15.6" x14ac:dyDescent="0.3"/>
  <cols>
    <col min="1" max="1" width="9.109375" style="208"/>
    <col min="2" max="2" width="4.6640625" style="208" customWidth="1"/>
    <col min="3" max="3" width="21.88671875" style="208" customWidth="1"/>
    <col min="4" max="4" width="9.109375" style="208" customWidth="1"/>
    <col min="5" max="5" width="46" style="208" customWidth="1"/>
    <col min="6" max="6" width="8.33203125" style="208" customWidth="1"/>
    <col min="7" max="7" width="10.5546875" style="208" customWidth="1"/>
    <col min="8" max="8" width="63.6640625" style="27" customWidth="1"/>
    <col min="9" max="9" width="8.5546875" style="208" customWidth="1"/>
    <col min="10" max="10" width="12.5546875" style="208" customWidth="1"/>
    <col min="11" max="11" width="14.109375" style="207" customWidth="1"/>
    <col min="12" max="12" width="59.33203125" style="216" customWidth="1"/>
    <col min="13" max="13" width="8" style="207" customWidth="1"/>
    <col min="14" max="14" width="5.44140625" style="207" customWidth="1"/>
    <col min="15" max="15" width="5.5546875" style="207" customWidth="1"/>
    <col min="16" max="16" width="7.6640625" style="207" customWidth="1"/>
    <col min="17" max="17" width="4.6640625" style="207" customWidth="1"/>
    <col min="18" max="29" width="9.109375" style="207"/>
    <col min="30" max="16384" width="9.109375" style="208"/>
  </cols>
  <sheetData>
    <row r="1" spans="1:29" s="211" customFormat="1" x14ac:dyDescent="0.3">
      <c r="B1" s="332" t="s">
        <v>0</v>
      </c>
      <c r="C1" s="332"/>
      <c r="D1" s="332"/>
      <c r="E1" s="332"/>
      <c r="F1" s="332"/>
      <c r="G1" s="332"/>
      <c r="H1" s="332"/>
      <c r="I1" s="332"/>
      <c r="J1" s="332"/>
      <c r="K1" s="332"/>
      <c r="L1" s="209"/>
      <c r="M1" s="71"/>
      <c r="N1" s="71"/>
      <c r="O1" s="71"/>
      <c r="P1" s="210"/>
      <c r="Q1" s="210"/>
      <c r="R1" s="210"/>
      <c r="S1" s="210"/>
      <c r="T1" s="210"/>
      <c r="U1" s="210"/>
      <c r="V1" s="210"/>
      <c r="W1" s="210"/>
      <c r="X1" s="210"/>
      <c r="Y1" s="210"/>
      <c r="Z1" s="210"/>
      <c r="AA1" s="210"/>
      <c r="AB1" s="210"/>
      <c r="AC1" s="210"/>
    </row>
    <row r="2" spans="1:29" s="211" customFormat="1" x14ac:dyDescent="0.3">
      <c r="B2" s="332" t="s">
        <v>1</v>
      </c>
      <c r="C2" s="332"/>
      <c r="D2" s="332"/>
      <c r="E2" s="332"/>
      <c r="F2" s="332"/>
      <c r="G2" s="332"/>
      <c r="H2" s="332"/>
      <c r="I2" s="332"/>
      <c r="J2" s="332"/>
      <c r="K2" s="332"/>
      <c r="L2" s="209"/>
      <c r="M2" s="71"/>
      <c r="N2" s="71"/>
      <c r="O2" s="71"/>
      <c r="P2" s="210"/>
      <c r="Q2" s="210"/>
      <c r="R2" s="210"/>
      <c r="S2" s="210"/>
      <c r="T2" s="210"/>
      <c r="U2" s="210"/>
      <c r="V2" s="210"/>
      <c r="W2" s="210"/>
      <c r="X2" s="210"/>
      <c r="Y2" s="210"/>
      <c r="Z2" s="210"/>
      <c r="AA2" s="210"/>
      <c r="AB2" s="210"/>
      <c r="AC2" s="210"/>
    </row>
    <row r="3" spans="1:29" s="211" customFormat="1" ht="21.6" customHeight="1" x14ac:dyDescent="0.3">
      <c r="B3" s="332" t="s">
        <v>0</v>
      </c>
      <c r="C3" s="332"/>
      <c r="D3" s="332"/>
      <c r="E3" s="332"/>
      <c r="F3" s="332"/>
      <c r="G3" s="332"/>
      <c r="H3" s="332"/>
      <c r="I3" s="332"/>
      <c r="J3" s="332"/>
      <c r="K3" s="332"/>
      <c r="L3" s="209"/>
      <c r="M3" s="71"/>
      <c r="N3" s="71"/>
      <c r="O3" s="71"/>
      <c r="P3" s="210"/>
      <c r="Q3" s="210"/>
      <c r="R3" s="210"/>
      <c r="S3" s="210"/>
      <c r="T3" s="210"/>
      <c r="U3" s="210"/>
      <c r="V3" s="210"/>
      <c r="W3" s="210"/>
      <c r="X3" s="210"/>
      <c r="Y3" s="210"/>
      <c r="Z3" s="210"/>
      <c r="AA3" s="210"/>
      <c r="AB3" s="210"/>
      <c r="AC3" s="210"/>
    </row>
    <row r="4" spans="1:29" s="211" customFormat="1" ht="16.95" customHeight="1" x14ac:dyDescent="0.3">
      <c r="B4" s="332" t="s">
        <v>1</v>
      </c>
      <c r="C4" s="332"/>
      <c r="D4" s="332"/>
      <c r="E4" s="332"/>
      <c r="F4" s="332"/>
      <c r="G4" s="332"/>
      <c r="H4" s="332"/>
      <c r="I4" s="332"/>
      <c r="J4" s="332"/>
      <c r="K4" s="332"/>
      <c r="L4" s="209"/>
      <c r="M4" s="71"/>
      <c r="N4" s="71"/>
      <c r="O4" s="71"/>
      <c r="P4" s="210"/>
      <c r="Q4" s="210"/>
      <c r="R4" s="210"/>
      <c r="S4" s="210"/>
      <c r="T4" s="210"/>
      <c r="U4" s="210"/>
      <c r="V4" s="210"/>
      <c r="W4" s="210"/>
      <c r="X4" s="210"/>
      <c r="Y4" s="210"/>
      <c r="Z4" s="210"/>
      <c r="AA4" s="210"/>
      <c r="AB4" s="210"/>
      <c r="AC4" s="210"/>
    </row>
    <row r="5" spans="1:29" s="211" customFormat="1" ht="16.95" customHeight="1" thickBot="1" x14ac:dyDescent="0.35">
      <c r="B5" s="332" t="s">
        <v>2</v>
      </c>
      <c r="C5" s="332"/>
      <c r="D5" s="332"/>
      <c r="E5" s="332"/>
      <c r="F5" s="332"/>
      <c r="G5" s="332"/>
      <c r="H5" s="332"/>
      <c r="I5" s="332"/>
      <c r="J5" s="332"/>
      <c r="K5" s="332"/>
      <c r="L5" s="209"/>
      <c r="M5" s="71"/>
      <c r="N5" s="71"/>
      <c r="O5" s="71"/>
      <c r="P5" s="210"/>
      <c r="Q5" s="210"/>
      <c r="R5" s="210"/>
      <c r="S5" s="210"/>
      <c r="T5" s="210"/>
      <c r="U5" s="210"/>
      <c r="V5" s="210"/>
      <c r="W5" s="210"/>
      <c r="X5" s="210"/>
      <c r="Y5" s="210"/>
      <c r="Z5" s="210"/>
      <c r="AA5" s="210"/>
      <c r="AB5" s="210"/>
      <c r="AC5" s="210"/>
    </row>
    <row r="6" spans="1:29" x14ac:dyDescent="0.3">
      <c r="B6" s="27"/>
      <c r="C6" s="326" t="s">
        <v>389</v>
      </c>
      <c r="D6" s="327"/>
      <c r="E6" s="206">
        <f>NOTES!O12</f>
        <v>2018</v>
      </c>
      <c r="F6" s="328">
        <f>E6+1</f>
        <v>2019</v>
      </c>
      <c r="G6" s="329"/>
      <c r="H6" s="206" t="s">
        <v>396</v>
      </c>
      <c r="I6" s="206">
        <f>E6+3</f>
        <v>2021</v>
      </c>
      <c r="J6" s="213">
        <f>F6+3</f>
        <v>2022</v>
      </c>
      <c r="K6" s="18" t="s">
        <v>427</v>
      </c>
      <c r="L6" s="182"/>
      <c r="M6" s="6"/>
      <c r="N6" s="6"/>
      <c r="O6" s="6"/>
    </row>
    <row r="7" spans="1:29" s="4" customFormat="1" ht="16.5" customHeight="1" thickBot="1" x14ac:dyDescent="0.35">
      <c r="B7" s="5"/>
      <c r="C7" s="313" t="s">
        <v>405</v>
      </c>
      <c r="D7" s="314"/>
      <c r="E7" s="314"/>
      <c r="F7" s="314"/>
      <c r="G7" s="314"/>
      <c r="H7" s="201" t="s">
        <v>425</v>
      </c>
      <c r="I7" s="330">
        <f>F12+F21+F30+F39+F48+F57+F66+F75</f>
        <v>134</v>
      </c>
      <c r="J7" s="331"/>
      <c r="K7" s="19">
        <f>O11</f>
        <v>0</v>
      </c>
      <c r="L7" s="183"/>
      <c r="M7" s="214"/>
      <c r="N7" s="5"/>
      <c r="O7" s="5"/>
      <c r="P7" s="207"/>
      <c r="Q7" s="8"/>
    </row>
    <row r="8" spans="1:29" s="210" customFormat="1" ht="15.75" customHeight="1" x14ac:dyDescent="0.3">
      <c r="B8" s="71"/>
      <c r="C8" s="305" t="s">
        <v>400</v>
      </c>
      <c r="D8" s="306"/>
      <c r="E8" s="309"/>
      <c r="F8" s="309"/>
      <c r="G8" s="309"/>
      <c r="H8" s="199" t="s">
        <v>398</v>
      </c>
      <c r="I8" s="309"/>
      <c r="J8" s="311"/>
      <c r="K8" s="18" t="s">
        <v>426</v>
      </c>
      <c r="L8" s="182"/>
      <c r="M8" s="214"/>
      <c r="N8" s="6"/>
      <c r="O8" s="6"/>
      <c r="P8" s="6"/>
      <c r="Q8" s="207"/>
    </row>
    <row r="9" spans="1:29" s="210" customFormat="1" ht="16.5" customHeight="1" thickBot="1" x14ac:dyDescent="0.35">
      <c r="B9" s="71"/>
      <c r="C9" s="307" t="s">
        <v>401</v>
      </c>
      <c r="D9" s="308"/>
      <c r="E9" s="310"/>
      <c r="F9" s="310"/>
      <c r="G9" s="310"/>
      <c r="H9" s="200" t="s">
        <v>399</v>
      </c>
      <c r="I9" s="310"/>
      <c r="J9" s="312"/>
      <c r="K9" s="20">
        <f>IF(O11=0,0,ROUND(N11/O11,2))</f>
        <v>0</v>
      </c>
      <c r="L9" s="183"/>
      <c r="M9" s="214"/>
      <c r="N9" s="6"/>
      <c r="O9" s="6"/>
      <c r="P9" s="6"/>
      <c r="Q9" s="207"/>
    </row>
    <row r="10" spans="1:29" s="210" customFormat="1" ht="16.2" thickBot="1" x14ac:dyDescent="0.35">
      <c r="B10" s="71"/>
      <c r="C10" s="71"/>
      <c r="D10" s="5"/>
      <c r="E10" s="71"/>
      <c r="F10" s="5"/>
      <c r="G10" s="5"/>
      <c r="H10" s="5"/>
      <c r="I10" s="5"/>
      <c r="J10" s="5"/>
      <c r="K10" s="5"/>
      <c r="L10" s="183"/>
      <c r="M10" s="214"/>
      <c r="N10" s="6"/>
      <c r="O10" s="6"/>
      <c r="P10" s="6"/>
      <c r="Q10" s="207"/>
    </row>
    <row r="11" spans="1:29" s="4" customFormat="1" ht="32.25" customHeight="1" thickBot="1" x14ac:dyDescent="0.35">
      <c r="B11" s="5"/>
      <c r="C11" s="13" t="s">
        <v>365</v>
      </c>
      <c r="D11" s="14" t="s">
        <v>397</v>
      </c>
      <c r="E11" s="14" t="s">
        <v>15</v>
      </c>
      <c r="F11" s="14" t="s">
        <v>16</v>
      </c>
      <c r="G11" s="14" t="s">
        <v>17</v>
      </c>
      <c r="H11" s="14" t="s">
        <v>18</v>
      </c>
      <c r="I11" s="14" t="s">
        <v>5</v>
      </c>
      <c r="J11" s="154" t="s">
        <v>6</v>
      </c>
      <c r="K11" s="23" t="s">
        <v>407</v>
      </c>
      <c r="L11" s="324" t="s">
        <v>813</v>
      </c>
      <c r="M11" s="5"/>
      <c r="N11" s="17">
        <f>N12+N21+N30+N39+N48+N57+N66+N75</f>
        <v>0</v>
      </c>
      <c r="O11" s="17">
        <f>O12+O21+O30+O39+O48+O57+O66+O75</f>
        <v>0</v>
      </c>
    </row>
    <row r="12" spans="1:29" s="210" customFormat="1" ht="16.2" thickBot="1" x14ac:dyDescent="0.35">
      <c r="A12" s="321" t="s">
        <v>864</v>
      </c>
      <c r="B12" s="155"/>
      <c r="C12" s="156" t="s">
        <v>17</v>
      </c>
      <c r="D12" s="156">
        <v>1</v>
      </c>
      <c r="E12" s="156" t="s">
        <v>388</v>
      </c>
      <c r="F12" s="156">
        <f>SUM(F13:F20)</f>
        <v>16</v>
      </c>
      <c r="G12" s="77" t="s">
        <v>3</v>
      </c>
      <c r="H12" s="77">
        <f>E6</f>
        <v>2018</v>
      </c>
      <c r="I12" s="21"/>
      <c r="J12" s="22"/>
      <c r="K12" s="24">
        <f>IF(O12=0,0,ROUND(N12/O12,2))</f>
        <v>0</v>
      </c>
      <c r="L12" s="325"/>
      <c r="M12" s="71"/>
      <c r="N12" s="15">
        <f>SUM(N13:N20)</f>
        <v>0</v>
      </c>
      <c r="O12" s="16">
        <f>SUM(O13:O20)</f>
        <v>0</v>
      </c>
      <c r="P12" s="214"/>
      <c r="Q12" s="215"/>
    </row>
    <row r="13" spans="1:29" s="210" customFormat="1" x14ac:dyDescent="0.3">
      <c r="A13" s="322"/>
      <c r="B13" s="157">
        <v>1</v>
      </c>
      <c r="C13" s="75" t="s">
        <v>265</v>
      </c>
      <c r="D13" s="75" t="str">
        <f>IF(C13=0,"",LOOKUP($C13,'Course List'!$C$7:$C$1029,'Course List'!D$7:D$1029))</f>
        <v>  001</v>
      </c>
      <c r="E13" s="75" t="str">
        <f>IF(C13=0,"",LOOKUP($C13,'Course List'!$C$7:$C$1029,'Course List'!E$7:E$1029))</f>
        <v> Intro:Civil &amp; Environmentl Eng</v>
      </c>
      <c r="F13" s="75">
        <f>IF(C13=0,"",LOOKUP($C13,'Course List'!$C$7:$C$1029,'Course List'!F$7:F$1029))</f>
        <v>1</v>
      </c>
      <c r="G13" s="75" t="str">
        <f>IF(C13=0,"",LOOKUP($C13,'Course List'!$C$7:$C$1029,'Course List'!G$7:G$1029))</f>
        <v>F</v>
      </c>
      <c r="H13" s="75" t="str">
        <f>IF(C13=0,"",LOOKUP($C13,'Course List'!$C$7:$C$1029,'Course List'!H$7:H$1029))</f>
        <v>None</v>
      </c>
      <c r="I13" s="45"/>
      <c r="J13" s="72"/>
      <c r="K13" s="67" t="str">
        <f>IF(I13=0,"",LOOKUP(I13,'GPA Table'!$B$5:$B$16,'GPA Table'!$E$5:$E$16))</f>
        <v/>
      </c>
      <c r="L13" s="184"/>
      <c r="M13" s="71"/>
      <c r="N13" s="6">
        <f t="shared" ref="N13:N20" si="0">IF(F13=0,0,IF(I13=0,0,K13*F13))</f>
        <v>0</v>
      </c>
      <c r="O13" s="6">
        <f t="shared" ref="O13:O20" si="1">IF(I13=0,0,F13)</f>
        <v>0</v>
      </c>
      <c r="P13" s="6"/>
      <c r="Q13" s="207"/>
    </row>
    <row r="14" spans="1:29" s="210" customFormat="1" x14ac:dyDescent="0.3">
      <c r="A14" s="322"/>
      <c r="B14" s="157">
        <f>B13+1</f>
        <v>2</v>
      </c>
      <c r="C14" s="158" t="s">
        <v>366</v>
      </c>
      <c r="D14" s="75">
        <f>IF(C14=0,"",LOOKUP($C14,'Course List'!$C$7:$C$1029,'Course List'!D$7:D$1029))</f>
        <v>11</v>
      </c>
      <c r="E14" s="75" t="str">
        <f>IF(C14=0,"",LOOKUP($C14,'Course List'!$C$7:$C$1029,'Course List'!E$7:E$1029))</f>
        <v>General Chemistry I</v>
      </c>
      <c r="F14" s="75">
        <f>IF(C14=0,"",LOOKUP($C14,'Course List'!$C$7:$C$1029,'Course List'!F$7:F$1029))</f>
        <v>4</v>
      </c>
      <c r="G14" s="75" t="str">
        <f>IF(C14=0,"",LOOKUP($C14,'Course List'!$C$7:$C$1029,'Course List'!G$7:G$1029))</f>
        <v>F &amp; S</v>
      </c>
      <c r="H14" s="75" t="str">
        <f>IF(C14=0,"",LOOKUP($C14,'Course List'!$C$7:$C$1029,'Course List'!H$7:H$1029))</f>
        <v>One year of high school algebra</v>
      </c>
      <c r="I14" s="45"/>
      <c r="J14" s="72"/>
      <c r="K14" s="68" t="str">
        <f>IF(I14=0,"",LOOKUP(I14,'GPA Table'!$B$5:$B$16,'GPA Table'!$E$5:$E$16))</f>
        <v/>
      </c>
      <c r="L14" s="185"/>
      <c r="M14" s="71"/>
      <c r="N14" s="6">
        <f t="shared" si="0"/>
        <v>0</v>
      </c>
      <c r="O14" s="6">
        <f t="shared" si="1"/>
        <v>0</v>
      </c>
      <c r="P14" s="6"/>
      <c r="Q14" s="207"/>
    </row>
    <row r="15" spans="1:29" s="210" customFormat="1" x14ac:dyDescent="0.3">
      <c r="A15" s="322"/>
      <c r="B15" s="157">
        <f t="shared" ref="B15:B20" si="2">B14+1</f>
        <v>3</v>
      </c>
      <c r="C15" s="75" t="s">
        <v>383</v>
      </c>
      <c r="D15" s="75" t="str">
        <f>IF(C15=0,"",LOOKUP($C15,'Course List'!$C$7:$C$1029,'Course List'!D$7:D$1029))</f>
        <v>---</v>
      </c>
      <c r="E15" s="75" t="str">
        <f>IF(C15=0,"",LOOKUP($C15,'Course List'!$C$7:$C$1029,'Course List'!E$7:E$1029))</f>
        <v>See the H/SS List</v>
      </c>
      <c r="F15" s="75">
        <f>IF(C15=0,"",LOOKUP($C15,'Course List'!$C$7:$C$1029,'Course List'!F$7:F$1029))</f>
        <v>3</v>
      </c>
      <c r="G15" s="75" t="str">
        <f>IF(C15=0,"",LOOKUP($C15,'Course List'!$C$7:$C$1029,'Course List'!G$7:G$1029))</f>
        <v>F &amp; S</v>
      </c>
      <c r="H15" s="75" t="str">
        <f>IF(C15=0,"",LOOKUP($C15,'Course List'!$C$7:$C$1029,'Course List'!H$7:H$1029))</f>
        <v xml:space="preserve"> ---</v>
      </c>
      <c r="I15" s="45"/>
      <c r="J15" s="72"/>
      <c r="K15" s="68" t="str">
        <f>IF(I15=0,"",LOOKUP(I15,'GPA Table'!$B$5:$B$16,'GPA Table'!$E$5:$E$16))</f>
        <v/>
      </c>
      <c r="L15" s="185"/>
      <c r="M15" s="71"/>
      <c r="N15" s="6">
        <f t="shared" si="0"/>
        <v>0</v>
      </c>
      <c r="O15" s="6">
        <f t="shared" si="1"/>
        <v>0</v>
      </c>
      <c r="P15" s="6"/>
      <c r="Q15" s="207"/>
    </row>
    <row r="16" spans="1:29" s="210" customFormat="1" ht="31.95" customHeight="1" x14ac:dyDescent="0.3">
      <c r="A16" s="322"/>
      <c r="B16" s="157">
        <f t="shared" si="2"/>
        <v>4</v>
      </c>
      <c r="C16" s="75" t="s">
        <v>363</v>
      </c>
      <c r="D16" s="75">
        <f>IF(C16=0,"",LOOKUP($C16,'Course List'!$C$7:$C$1029,'Course List'!D$7:D$1029))</f>
        <v>31</v>
      </c>
      <c r="E16" s="75" t="str">
        <f>IF(C16=0,"",LOOKUP($C16,'Course List'!$C$7:$C$1029,'Course List'!E$7:E$1029))</f>
        <v>Single-Variable Calculus I </v>
      </c>
      <c r="F16" s="75">
        <f>IF(C16=0,"",LOOKUP($C16,'Course List'!$C$7:$C$1029,'Course List'!F$7:F$1029))</f>
        <v>3</v>
      </c>
      <c r="G16" s="75" t="str">
        <f>IF(C16=0,"",LOOKUP($C16,'Course List'!$C$7:$C$1029,'Course List'!G$7:G$1029))</f>
        <v>F &amp; S</v>
      </c>
      <c r="H16" s="75" t="str">
        <f>IF(C16=0,"",LOOKUP($C16,'Course List'!$C$7:$C$1029,'Course List'!H$7:H$1029))</f>
        <v>The placement examination or a score of 720 or above on the SAT II in mathematics</v>
      </c>
      <c r="I16" s="45"/>
      <c r="J16" s="72"/>
      <c r="K16" s="68" t="str">
        <f>IF(I16=0,"",LOOKUP(I16,'GPA Table'!$B$5:$B$16,'GPA Table'!$E$5:$E$16))</f>
        <v/>
      </c>
      <c r="L16" s="185"/>
      <c r="M16" s="71"/>
      <c r="N16" s="6">
        <f t="shared" si="0"/>
        <v>0</v>
      </c>
      <c r="O16" s="6">
        <f t="shared" si="1"/>
        <v>0</v>
      </c>
      <c r="P16" s="6"/>
      <c r="Q16" s="207"/>
    </row>
    <row r="17" spans="1:17" s="210" customFormat="1" x14ac:dyDescent="0.3">
      <c r="A17" s="322"/>
      <c r="B17" s="157">
        <f t="shared" si="2"/>
        <v>5</v>
      </c>
      <c r="C17" s="75" t="s">
        <v>364</v>
      </c>
      <c r="D17" s="75" t="str">
        <f>IF(C17=0,"",LOOKUP($C17,'Course List'!$C$7:$C$1029,'Course List'!D$7:D$1029))</f>
        <v>  001</v>
      </c>
      <c r="E17" s="75" t="str">
        <f>IF(C17=0,"",LOOKUP($C17,'Course List'!$C$7:$C$1029,'Course List'!E$7:E$1029))</f>
        <v> Engineering Orientation</v>
      </c>
      <c r="F17" s="75">
        <f>IF(C17=0,"",LOOKUP($C17,'Course List'!$C$7:$C$1029,'Course List'!F$7:F$1029))</f>
        <v>1</v>
      </c>
      <c r="G17" s="75" t="str">
        <f>IF(C17=0,"",LOOKUP($C17,'Course List'!$C$7:$C$1029,'Course List'!G$7:G$1029))</f>
        <v>F</v>
      </c>
      <c r="H17" s="75" t="str">
        <f>IF(C17=0,"",LOOKUP($C17,'Course List'!$C$7:$C$1029,'Course List'!H$7:H$1029))</f>
        <v xml:space="preserve"> ---</v>
      </c>
      <c r="I17" s="45"/>
      <c r="J17" s="72"/>
      <c r="K17" s="68" t="str">
        <f>IF(I17=0,"",LOOKUP(I17,'GPA Table'!$B$5:$B$16,'GPA Table'!$E$5:$E$16))</f>
        <v/>
      </c>
      <c r="L17" s="185"/>
      <c r="M17" s="71"/>
      <c r="N17" s="6">
        <f t="shared" si="0"/>
        <v>0</v>
      </c>
      <c r="O17" s="6">
        <f t="shared" si="1"/>
        <v>0</v>
      </c>
      <c r="P17" s="6"/>
      <c r="Q17" s="207"/>
    </row>
    <row r="18" spans="1:17" s="210" customFormat="1" x14ac:dyDescent="0.3">
      <c r="A18" s="322"/>
      <c r="B18" s="157">
        <f t="shared" si="2"/>
        <v>6</v>
      </c>
      <c r="C18" s="75" t="s">
        <v>264</v>
      </c>
      <c r="D18" s="75">
        <f>IF(C18=0,"",LOOKUP($C18,'Course List'!$C$7:$C$1029,'Course List'!D$7:D$1029))</f>
        <v>20</v>
      </c>
      <c r="E18" s="75" t="str">
        <f>IF(C18=0,"",LOOKUP($C18,'Course List'!$C$7:$C$1029,'Course List'!E$7:E$1029))</f>
        <v>University Writing </v>
      </c>
      <c r="F18" s="75">
        <f>IF(C18=0,"",LOOKUP($C18,'Course List'!$C$7:$C$1029,'Course List'!F$7:F$1029))</f>
        <v>4</v>
      </c>
      <c r="G18" s="75" t="str">
        <f>IF(C18=0,"",LOOKUP($C18,'Course List'!$C$7:$C$1029,'Course List'!G$7:G$1029))</f>
        <v>F &amp; S</v>
      </c>
      <c r="H18" s="75" t="str">
        <f>IF(C18=0,"",LOOKUP($C18,'Course List'!$C$7:$C$1029,'Course List'!H$7:H$1029))</f>
        <v xml:space="preserve"> ---</v>
      </c>
      <c r="I18" s="45"/>
      <c r="J18" s="72"/>
      <c r="K18" s="68" t="str">
        <f>IF(I18=0,"",LOOKUP(I18,'GPA Table'!$B$5:$B$16,'GPA Table'!$E$5:$E$16))</f>
        <v/>
      </c>
      <c r="L18" s="185"/>
      <c r="M18" s="71"/>
      <c r="N18" s="6">
        <f t="shared" si="0"/>
        <v>0</v>
      </c>
      <c r="O18" s="6">
        <f t="shared" si="1"/>
        <v>0</v>
      </c>
      <c r="P18" s="6"/>
      <c r="Q18" s="207"/>
    </row>
    <row r="19" spans="1:17" s="210" customFormat="1" x14ac:dyDescent="0.3">
      <c r="A19" s="322"/>
      <c r="B19" s="157">
        <f t="shared" si="2"/>
        <v>7</v>
      </c>
      <c r="C19" s="45"/>
      <c r="D19" s="45" t="str">
        <f>IF(C19=0,"",LOOKUP($C19,'Course List'!$C$7:$C$1029,'Course List'!D$7:D$1029))</f>
        <v/>
      </c>
      <c r="E19" s="45" t="str">
        <f>IF(C19=0,"",LOOKUP($C19,'Course List'!$C$7:$C$1029,'Course List'!E$7:E$1029))</f>
        <v/>
      </c>
      <c r="F19" s="45" t="str">
        <f>IF(C19=0,"",LOOKUP($C19,'Course List'!$C$7:$C$1029,'Course List'!F$7:F$1029))</f>
        <v/>
      </c>
      <c r="G19" s="45" t="str">
        <f>IF(C19=0,"",LOOKUP($C19,'Course List'!$C$7:$C$1029,'Course List'!G$7:G$1029))</f>
        <v/>
      </c>
      <c r="H19" s="45" t="str">
        <f>IF(C19=0,"",LOOKUP($C19,'Course List'!$C$7:$C$1029,'Course List'!H$7:H$1029))</f>
        <v/>
      </c>
      <c r="I19" s="45"/>
      <c r="J19" s="72"/>
      <c r="K19" s="68" t="str">
        <f>IF(I19=0,"",LOOKUP(I19,'GPA Table'!$B$5:$B$16,'GPA Table'!$E$5:$E$16))</f>
        <v/>
      </c>
      <c r="L19" s="185"/>
      <c r="M19" s="71"/>
      <c r="N19" s="6">
        <f t="shared" si="0"/>
        <v>0</v>
      </c>
      <c r="O19" s="6">
        <f t="shared" si="1"/>
        <v>0</v>
      </c>
      <c r="P19" s="6"/>
      <c r="Q19" s="207"/>
    </row>
    <row r="20" spans="1:17" s="210" customFormat="1" ht="16.2" thickBot="1" x14ac:dyDescent="0.35">
      <c r="A20" s="322"/>
      <c r="B20" s="160">
        <f t="shared" si="2"/>
        <v>8</v>
      </c>
      <c r="C20" s="46"/>
      <c r="D20" s="45" t="str">
        <f>IF(C20=0,"",LOOKUP($C20,'Course List'!$C$7:$C$1029,'Course List'!D$7:D$1029))</f>
        <v/>
      </c>
      <c r="E20" s="45" t="str">
        <f>IF(C20=0,"",LOOKUP($C20,'Course List'!$C$7:$C$1029,'Course List'!E$7:E$1029))</f>
        <v/>
      </c>
      <c r="F20" s="45" t="str">
        <f>IF(C20=0,"",LOOKUP($C20,'Course List'!$C$7:$C$1029,'Course List'!F$7:F$1029))</f>
        <v/>
      </c>
      <c r="G20" s="45" t="str">
        <f>IF(C20=0,"",LOOKUP($C20,'Course List'!$C$7:$C$1029,'Course List'!G$7:G$1029))</f>
        <v/>
      </c>
      <c r="H20" s="45" t="str">
        <f>IF(C20=0,"",LOOKUP($C20,'Course List'!$C$7:$C$1029,'Course List'!H$7:H$1029))</f>
        <v/>
      </c>
      <c r="I20" s="46"/>
      <c r="J20" s="73"/>
      <c r="K20" s="69" t="str">
        <f>IF(I20=0,"",LOOKUP(I20,'GPA Table'!$B$5:$B$16,'GPA Table'!$E$5:$E$16))</f>
        <v/>
      </c>
      <c r="L20" s="185"/>
      <c r="M20" s="71"/>
      <c r="N20" s="6">
        <f t="shared" si="0"/>
        <v>0</v>
      </c>
      <c r="O20" s="6">
        <f t="shared" si="1"/>
        <v>0</v>
      </c>
      <c r="P20" s="6"/>
      <c r="Q20" s="207"/>
    </row>
    <row r="21" spans="1:17" s="210" customFormat="1" ht="16.2" thickBot="1" x14ac:dyDescent="0.35">
      <c r="A21" s="322"/>
      <c r="B21" s="155"/>
      <c r="C21" s="156" t="str">
        <f>C12</f>
        <v>Semester</v>
      </c>
      <c r="D21" s="156">
        <f>D12+1</f>
        <v>2</v>
      </c>
      <c r="E21" s="156" t="str">
        <f>E12</f>
        <v>Total Credit Hours</v>
      </c>
      <c r="F21" s="156">
        <f>SUM(F22:F29)</f>
        <v>17</v>
      </c>
      <c r="G21" s="77" t="s">
        <v>4</v>
      </c>
      <c r="H21" s="77">
        <f>H12+1</f>
        <v>2019</v>
      </c>
      <c r="I21" s="21"/>
      <c r="J21" s="22"/>
      <c r="K21" s="24">
        <f>IF(O21=0,0,ROUND(N21/O21,2))</f>
        <v>0</v>
      </c>
      <c r="L21" s="186"/>
      <c r="M21" s="71"/>
      <c r="N21" s="15">
        <f>SUM(N22:N29)</f>
        <v>0</v>
      </c>
      <c r="O21" s="16">
        <f t="shared" ref="O21" si="3">SUM(O22:O29)</f>
        <v>0</v>
      </c>
      <c r="P21" s="214"/>
      <c r="Q21" s="215"/>
    </row>
    <row r="22" spans="1:17" s="210" customFormat="1" x14ac:dyDescent="0.3">
      <c r="A22" s="322"/>
      <c r="B22" s="157">
        <v>1</v>
      </c>
      <c r="C22" s="75" t="s">
        <v>402</v>
      </c>
      <c r="D22" s="75">
        <f>IF(C22=0,"",LOOKUP($C22,'Course List'!$C$7:$C$1029,'Course List'!D$7:D$1029))</f>
        <v>12</v>
      </c>
      <c r="E22" s="75" t="str">
        <f>IF(C22=0,"",LOOKUP($C22,'Course List'!$C$7:$C$1029,'Course List'!E$7:E$1029))</f>
        <v>General Chemistry II</v>
      </c>
      <c r="F22" s="75">
        <f>IF(C22=0,"",LOOKUP($C22,'Course List'!$C$7:$C$1029,'Course List'!F$7:F$1029))</f>
        <v>4</v>
      </c>
      <c r="G22" s="75" t="str">
        <f>IF(C22=0,"",LOOKUP($C22,'Course List'!$C$7:$C$1029,'Course List'!G$7:G$1029))</f>
        <v>F &amp; S</v>
      </c>
      <c r="H22" s="75" t="str">
        <f>IF(C22=0,"",LOOKUP($C22,'Course List'!$C$7:$C$1029,'Course List'!H$7:H$1029))</f>
        <v>Prerequisite: Chem 1111 (11)</v>
      </c>
      <c r="I22" s="45"/>
      <c r="J22" s="72"/>
      <c r="K22" s="67" t="str">
        <f>IF(I22=0,"",LOOKUP(I22,'GPA Table'!$B$5:$B$16,'GPA Table'!$E$5:$E$16))</f>
        <v/>
      </c>
      <c r="L22" s="184"/>
      <c r="M22" s="71"/>
      <c r="N22" s="6">
        <f t="shared" ref="N22:N29" si="4">IF(F22=0,0,IF(I22=0,0,K22*F22))</f>
        <v>0</v>
      </c>
      <c r="O22" s="6">
        <f t="shared" ref="O22:O29" si="5">IF(I22=0,0,F22)</f>
        <v>0</v>
      </c>
      <c r="P22" s="6"/>
      <c r="Q22" s="207"/>
    </row>
    <row r="23" spans="1:17" s="210" customFormat="1" ht="16.95" customHeight="1" x14ac:dyDescent="0.3">
      <c r="A23" s="322"/>
      <c r="B23" s="157">
        <f>B22+1</f>
        <v>2</v>
      </c>
      <c r="C23" s="158" t="s">
        <v>558</v>
      </c>
      <c r="D23" s="75" t="str">
        <f>IF(C23=0,"",LOOKUP($C23,'Course List'!$C$7:$C$1029,'Course List'!D$7:D$1029))</f>
        <v>---</v>
      </c>
      <c r="E23" s="75" t="str">
        <f>IF(C23=0,"",LOOKUP($C23,'Course List'!$C$7:$C$1029,'Course List'!E$7:E$1029))</f>
        <v>Introduction to C Programming</v>
      </c>
      <c r="F23" s="75">
        <f>IF(C23=0,"",LOOKUP($C23,'Course List'!$C$7:$C$1029,'Course List'!F$7:F$1029))</f>
        <v>3</v>
      </c>
      <c r="G23" s="75" t="str">
        <f>IF(C23=0,"",LOOKUP($C23,'Course List'!$C$7:$C$1029,'Course List'!G$7:G$1029))</f>
        <v>S</v>
      </c>
      <c r="H23" s="75" t="str">
        <f>IF(C23=0,"",LOOKUP($C23,'Course List'!$C$7:$C$1029,'Course List'!H$7:H$1029))</f>
        <v>Prerequisite: Math 1220 (20) or Math 1231 (31)</v>
      </c>
      <c r="I23" s="45"/>
      <c r="J23" s="72"/>
      <c r="K23" s="68" t="str">
        <f>IF(I23=0,"",LOOKUP(I23,'GPA Table'!$B$5:$B$16,'GPA Table'!$E$5:$E$16))</f>
        <v/>
      </c>
      <c r="L23" s="185"/>
      <c r="M23" s="71"/>
      <c r="N23" s="6">
        <f t="shared" si="4"/>
        <v>0</v>
      </c>
      <c r="O23" s="6">
        <f t="shared" si="5"/>
        <v>0</v>
      </c>
      <c r="P23" s="6"/>
      <c r="Q23" s="207"/>
    </row>
    <row r="24" spans="1:17" s="210" customFormat="1" x14ac:dyDescent="0.3">
      <c r="A24" s="322"/>
      <c r="B24" s="157">
        <f t="shared" ref="B24:B28" si="6">B23+1</f>
        <v>3</v>
      </c>
      <c r="C24" s="75" t="s">
        <v>256</v>
      </c>
      <c r="D24" s="75">
        <f>IF(C24=0,"",LOOKUP($C24,'Course List'!$C$7:$C$1029,'Course List'!D$7:D$1029))</f>
        <v>4</v>
      </c>
      <c r="E24" s="75" t="str">
        <f>IF(C24=0,"",LOOKUP($C24,'Course List'!$C$7:$C$1029,'Course List'!E$7:E$1029))</f>
        <v>Engineering Drawing and Computer Graphics</v>
      </c>
      <c r="F24" s="75">
        <f>IF(C24=0,"",LOOKUP($C24,'Course List'!$C$7:$C$1029,'Course List'!F$7:F$1029))</f>
        <v>3</v>
      </c>
      <c r="G24" s="75" t="str">
        <f>IF(C24=0,"",LOOKUP($C24,'Course List'!$C$7:$C$1029,'Course List'!G$7:G$1029))</f>
        <v>F &amp; S</v>
      </c>
      <c r="H24" s="75" t="str">
        <f>IF(C24=0,"",LOOKUP($C24,'Course List'!$C$7:$C$1029,'Course List'!H$7:H$1029))</f>
        <v xml:space="preserve"> ---</v>
      </c>
      <c r="I24" s="45"/>
      <c r="J24" s="72"/>
      <c r="K24" s="68" t="str">
        <f>IF(I24=0,"",LOOKUP(I24,'GPA Table'!$B$5:$B$16,'GPA Table'!$E$5:$E$16))</f>
        <v/>
      </c>
      <c r="L24" s="185"/>
      <c r="M24" s="71"/>
      <c r="N24" s="6">
        <f t="shared" si="4"/>
        <v>0</v>
      </c>
      <c r="O24" s="6">
        <f t="shared" si="5"/>
        <v>0</v>
      </c>
      <c r="P24" s="6"/>
      <c r="Q24" s="207"/>
    </row>
    <row r="25" spans="1:17" s="210" customFormat="1" ht="17.25" customHeight="1" x14ac:dyDescent="0.3">
      <c r="A25" s="322"/>
      <c r="B25" s="157">
        <f t="shared" si="6"/>
        <v>4</v>
      </c>
      <c r="C25" s="75" t="s">
        <v>386</v>
      </c>
      <c r="D25" s="75">
        <f>IF(C25=0,"",LOOKUP($C25,'Course List'!$C$7:$C$1029,'Course List'!D$7:D$1029))</f>
        <v>32</v>
      </c>
      <c r="E25" s="75" t="str">
        <f>IF(C25=0,"",LOOKUP($C25,'Course List'!$C$7:$C$1029,'Course List'!E$7:E$1029))</f>
        <v>Single-Variable Calculus II</v>
      </c>
      <c r="F25" s="75">
        <f>IF(C25=0,"",LOOKUP($C25,'Course List'!$C$7:$C$1029,'Course List'!F$7:F$1029))</f>
        <v>3</v>
      </c>
      <c r="G25" s="75" t="str">
        <f>IF(C25=0,"",LOOKUP($C25,'Course List'!$C$7:$C$1029,'Course List'!G$7:G$1029))</f>
        <v>F &amp; S</v>
      </c>
      <c r="H25" s="75" t="str">
        <f>IF(C25=0,"",LOOKUP($C25,'Course List'!$C$7:$C$1029,'Course List'!H$7:H$1029))</f>
        <v>Prerequisite: Math 1221 (21) or 1231 (31)</v>
      </c>
      <c r="I25" s="45"/>
      <c r="J25" s="72"/>
      <c r="K25" s="68" t="str">
        <f>IF(I25=0,"",LOOKUP(I25,'GPA Table'!$B$5:$B$16,'GPA Table'!$E$5:$E$16))</f>
        <v/>
      </c>
      <c r="L25" s="185"/>
      <c r="M25" s="71"/>
      <c r="N25" s="6">
        <f t="shared" si="4"/>
        <v>0</v>
      </c>
      <c r="O25" s="6">
        <f t="shared" si="5"/>
        <v>0</v>
      </c>
      <c r="P25" s="6"/>
      <c r="Q25" s="207"/>
    </row>
    <row r="26" spans="1:17" s="210" customFormat="1" ht="18.600000000000001" customHeight="1" x14ac:dyDescent="0.3">
      <c r="A26" s="322"/>
      <c r="B26" s="157">
        <f t="shared" si="6"/>
        <v>5</v>
      </c>
      <c r="C26" s="75" t="s">
        <v>387</v>
      </c>
      <c r="D26" s="75">
        <f>IF(C26=0,"",LOOKUP($C26,'Course List'!$C$7:$C$1029,'Course List'!D$7:D$1029))</f>
        <v>21</v>
      </c>
      <c r="E26" s="75" t="str">
        <f>IF(C26=0,"",LOOKUP($C26,'Course List'!$C$7:$C$1029,'Course List'!E$7:E$1029))</f>
        <v>University Physics I</v>
      </c>
      <c r="F26" s="75">
        <f>IF(C26=0,"",LOOKUP($C26,'Course List'!$C$7:$C$1029,'Course List'!F$7:F$1029))</f>
        <v>4</v>
      </c>
      <c r="G26" s="75" t="str">
        <f>IF(C26=0,"",LOOKUP($C26,'Course List'!$C$7:$C$1029,'Course List'!G$7:G$1029))</f>
        <v>F &amp; S</v>
      </c>
      <c r="H26" s="75" t="str">
        <f>IF(C26=0,"",LOOKUP($C26,'Course List'!$C$7:$C$1029,'Course List'!H$7:H$1029))</f>
        <v>Prerequisite: Math 1231 (31), co-requisite Math 1232 (32)</v>
      </c>
      <c r="I26" s="45"/>
      <c r="J26" s="72"/>
      <c r="K26" s="68" t="str">
        <f>IF(I26=0,"",LOOKUP(I26,'GPA Table'!$B$5:$B$16,'GPA Table'!$E$5:$E$16))</f>
        <v/>
      </c>
      <c r="L26" s="185"/>
      <c r="M26" s="71"/>
      <c r="N26" s="6">
        <f t="shared" si="4"/>
        <v>0</v>
      </c>
      <c r="O26" s="6">
        <f t="shared" si="5"/>
        <v>0</v>
      </c>
      <c r="P26" s="6"/>
      <c r="Q26" s="207"/>
    </row>
    <row r="27" spans="1:17" s="210" customFormat="1" x14ac:dyDescent="0.3">
      <c r="A27" s="322"/>
      <c r="B27" s="157">
        <f t="shared" si="6"/>
        <v>6</v>
      </c>
      <c r="C27" s="45"/>
      <c r="D27" s="45" t="str">
        <f>IF(C27=0,"",LOOKUP($C27,'Course List'!$C$7:$C$1029,'Course List'!D$7:D$1029))</f>
        <v/>
      </c>
      <c r="E27" s="45" t="str">
        <f>IF(C27=0,"",LOOKUP($C27,'Course List'!$C$7:$C$1029,'Course List'!E$7:E$1029))</f>
        <v/>
      </c>
      <c r="F27" s="45" t="str">
        <f>IF(C27=0,"",LOOKUP($C27,'Course List'!$C$7:$C$1029,'Course List'!F$7:F$1029))</f>
        <v/>
      </c>
      <c r="G27" s="45" t="str">
        <f>IF(C27=0,"",LOOKUP($C27,'Course List'!$C$7:$C$1029,'Course List'!G$7:G$1029))</f>
        <v/>
      </c>
      <c r="H27" s="45" t="str">
        <f>IF(C27=0,"",LOOKUP($C27,'Course List'!$C$7:$C$1029,'Course List'!H$7:H$1029))</f>
        <v/>
      </c>
      <c r="I27" s="45"/>
      <c r="J27" s="72"/>
      <c r="K27" s="68" t="str">
        <f>IF(I27=0,"",LOOKUP(I27,'GPA Table'!$B$5:$B$16,'GPA Table'!$E$5:$E$16))</f>
        <v/>
      </c>
      <c r="L27" s="185"/>
      <c r="M27" s="71"/>
      <c r="N27" s="6">
        <f t="shared" si="4"/>
        <v>0</v>
      </c>
      <c r="O27" s="6">
        <f t="shared" si="5"/>
        <v>0</v>
      </c>
      <c r="P27" s="6"/>
      <c r="Q27" s="207"/>
    </row>
    <row r="28" spans="1:17" s="210" customFormat="1" x14ac:dyDescent="0.3">
      <c r="A28" s="322"/>
      <c r="B28" s="157">
        <f t="shared" si="6"/>
        <v>7</v>
      </c>
      <c r="C28" s="45"/>
      <c r="D28" s="45" t="str">
        <f>IF(C28=0,"",LOOKUP($C28,'Course List'!$C$7:$C$1029,'Course List'!D$7:D$1029))</f>
        <v/>
      </c>
      <c r="E28" s="45" t="str">
        <f>IF(C28=0,"",LOOKUP($C28,'Course List'!$C$7:$C$1029,'Course List'!E$7:E$1029))</f>
        <v/>
      </c>
      <c r="F28" s="45" t="str">
        <f>IF(C28=0,"",LOOKUP($C28,'Course List'!$C$7:$C$1029,'Course List'!F$7:F$1029))</f>
        <v/>
      </c>
      <c r="G28" s="45" t="str">
        <f>IF(C28=0,"",LOOKUP($C28,'Course List'!$C$7:$C$1029,'Course List'!G$7:G$1029))</f>
        <v/>
      </c>
      <c r="H28" s="45" t="str">
        <f>IF(C28=0,"",LOOKUP($C28,'Course List'!$C$7:$C$1029,'Course List'!H$7:H$1029))</f>
        <v/>
      </c>
      <c r="I28" s="45"/>
      <c r="J28" s="72"/>
      <c r="K28" s="68" t="str">
        <f>IF(I28=0,"",LOOKUP(I28,'GPA Table'!$B$5:$B$16,'GPA Table'!$E$5:$E$16))</f>
        <v/>
      </c>
      <c r="L28" s="185"/>
      <c r="M28" s="71"/>
      <c r="N28" s="6">
        <f t="shared" si="4"/>
        <v>0</v>
      </c>
      <c r="O28" s="6">
        <f t="shared" si="5"/>
        <v>0</v>
      </c>
      <c r="P28" s="6"/>
      <c r="Q28" s="207"/>
    </row>
    <row r="29" spans="1:17" s="210" customFormat="1" ht="16.2" thickBot="1" x14ac:dyDescent="0.35">
      <c r="A29" s="323"/>
      <c r="B29" s="160">
        <f>B28+1</f>
        <v>8</v>
      </c>
      <c r="C29" s="46"/>
      <c r="D29" s="45" t="str">
        <f>IF(C29=0,"",LOOKUP($C29,'Course List'!$C$7:$C$1029,'Course List'!D$7:D$1029))</f>
        <v/>
      </c>
      <c r="E29" s="45" t="str">
        <f>IF(C29=0,"",LOOKUP($C29,'Course List'!$C$7:$C$1029,'Course List'!E$7:E$1029))</f>
        <v/>
      </c>
      <c r="F29" s="45" t="str">
        <f>IF(C29=0,"",LOOKUP($C29,'Course List'!$C$7:$C$1029,'Course List'!F$7:F$1029))</f>
        <v/>
      </c>
      <c r="G29" s="45" t="str">
        <f>IF(C29=0,"",LOOKUP($C29,'Course List'!$C$7:$C$1029,'Course List'!G$7:G$1029))</f>
        <v/>
      </c>
      <c r="H29" s="45" t="str">
        <f>IF(C29=0,"",LOOKUP($C29,'Course List'!$C$7:$C$1029,'Course List'!H$7:H$1029))</f>
        <v/>
      </c>
      <c r="I29" s="46"/>
      <c r="J29" s="73"/>
      <c r="K29" s="69" t="str">
        <f>IF(I29=0,"",LOOKUP(I29,'GPA Table'!$B$5:$B$16,'GPA Table'!$E$5:$E$16))</f>
        <v/>
      </c>
      <c r="L29" s="185"/>
      <c r="M29" s="71"/>
      <c r="N29" s="6">
        <f t="shared" si="4"/>
        <v>0</v>
      </c>
      <c r="O29" s="6">
        <f t="shared" si="5"/>
        <v>0</v>
      </c>
      <c r="P29" s="6"/>
      <c r="Q29" s="207"/>
    </row>
    <row r="30" spans="1:17" s="210" customFormat="1" ht="16.2" thickBot="1" x14ac:dyDescent="0.35">
      <c r="A30" s="321" t="s">
        <v>865</v>
      </c>
      <c r="B30" s="155"/>
      <c r="C30" s="156" t="str">
        <f>C21</f>
        <v>Semester</v>
      </c>
      <c r="D30" s="156">
        <f>D21+1</f>
        <v>3</v>
      </c>
      <c r="E30" s="156" t="str">
        <f>E21</f>
        <v>Total Credit Hours</v>
      </c>
      <c r="F30" s="156">
        <f>SUM(F31:F38)</f>
        <v>16</v>
      </c>
      <c r="G30" s="77" t="str">
        <f>G12</f>
        <v>FALL</v>
      </c>
      <c r="H30" s="77">
        <f>H21</f>
        <v>2019</v>
      </c>
      <c r="I30" s="21"/>
      <c r="J30" s="22"/>
      <c r="K30" s="24">
        <f>IF(O30=0,0,ROUND(N30/O30,2))</f>
        <v>0</v>
      </c>
      <c r="L30" s="186"/>
      <c r="M30" s="71"/>
      <c r="N30" s="15">
        <f t="shared" ref="N30:O30" si="7">SUM(N31:N38)</f>
        <v>0</v>
      </c>
      <c r="O30" s="16">
        <f t="shared" si="7"/>
        <v>0</v>
      </c>
      <c r="P30" s="214"/>
      <c r="Q30" s="215"/>
    </row>
    <row r="31" spans="1:17" s="210" customFormat="1" x14ac:dyDescent="0.3">
      <c r="A31" s="322"/>
      <c r="B31" s="157">
        <v>1</v>
      </c>
      <c r="C31" s="75" t="s">
        <v>470</v>
      </c>
      <c r="D31" s="75" t="str">
        <f>IF(C31=0,"",LOOKUP($C31,'Course List'!$C$7:$C$1029,'Course List'!D$7:D$1029))</f>
        <v>  057</v>
      </c>
      <c r="E31" s="75" t="str">
        <f>IF(C31=0,"",LOOKUP($C31,'Course List'!$C$7:$C$1029,'Course List'!E$7:E$1029))</f>
        <v> Analytical Mechanics I (w 2-hr recitation)</v>
      </c>
      <c r="F31" s="75">
        <f>IF(C31=0,"",LOOKUP($C31,'Course List'!$C$7:$C$1029,'Course List'!F$7:F$1029))</f>
        <v>3</v>
      </c>
      <c r="G31" s="75" t="str">
        <f>IF(C31=0,"",LOOKUP($C31,'Course List'!$C$7:$C$1029,'Course List'!G$7:G$1029))</f>
        <v>F &amp; S</v>
      </c>
      <c r="H31" s="75" t="str">
        <f>IF(C31=0,"",LOOKUP($C31,'Course List'!$C$7:$C$1029,'Course List'!H$7:H$1029))</f>
        <v>Prerequisite: Phys 1021 (21)</v>
      </c>
      <c r="I31" s="45"/>
      <c r="J31" s="72"/>
      <c r="K31" s="67" t="str">
        <f>IF(I31=0,"",LOOKUP(I31,'GPA Table'!$B$5:$B$16,'GPA Table'!$E$5:$E$16))</f>
        <v/>
      </c>
      <c r="L31" s="184"/>
      <c r="M31" s="71"/>
      <c r="N31" s="6">
        <f t="shared" ref="N31:N38" si="8">IF(F31=0,0,IF(I31=0,0,K31*F31))</f>
        <v>0</v>
      </c>
      <c r="O31" s="6">
        <f t="shared" ref="O31:O38" si="9">IF(I31=0,0,F31)</f>
        <v>0</v>
      </c>
      <c r="P31" s="6"/>
      <c r="Q31" s="207"/>
    </row>
    <row r="32" spans="1:17" s="210" customFormat="1" x14ac:dyDescent="0.3">
      <c r="A32" s="322"/>
      <c r="B32" s="157">
        <f>B31+1</f>
        <v>2</v>
      </c>
      <c r="C32" s="158" t="s">
        <v>390</v>
      </c>
      <c r="D32" s="75" t="str">
        <f>IF(C32=0,"",LOOKUP($C32,'Course List'!$C$7:$C$1029,'Course List'!D$7:D$1029))</f>
        <v>  113</v>
      </c>
      <c r="E32" s="75" t="str">
        <f>IF(C32=0,"",LOOKUP($C32,'Course List'!$C$7:$C$1029,'Course List'!E$7:E$1029))</f>
        <v> Engineering Analysis I</v>
      </c>
      <c r="F32" s="75">
        <f>IF(C32=0,"",LOOKUP($C32,'Course List'!$C$7:$C$1029,'Course List'!F$7:F$1029))</f>
        <v>3</v>
      </c>
      <c r="G32" s="75" t="str">
        <f>IF(C32=0,"",LOOKUP($C32,'Course List'!$C$7:$C$1029,'Course List'!G$7:G$1029))</f>
        <v>F &amp; S</v>
      </c>
      <c r="H32" s="75" t="str">
        <f>IF(C32=0,"",LOOKUP($C32,'Course List'!$C$7:$C$1029,'Course List'!H$7:H$1029))</f>
        <v xml:space="preserve"> Prerequisite or Corequisite: Math 2233</v>
      </c>
      <c r="I32" s="45"/>
      <c r="J32" s="72"/>
      <c r="K32" s="68" t="str">
        <f>IF(I32=0,"",LOOKUP(I32,'GPA Table'!$B$5:$B$16,'GPA Table'!$E$5:$E$16))</f>
        <v/>
      </c>
      <c r="L32" s="185"/>
      <c r="M32" s="71"/>
      <c r="N32" s="6">
        <f t="shared" si="8"/>
        <v>0</v>
      </c>
      <c r="O32" s="6">
        <f t="shared" si="9"/>
        <v>0</v>
      </c>
      <c r="P32" s="6"/>
      <c r="Q32" s="207"/>
    </row>
    <row r="33" spans="1:17" s="210" customFormat="1" x14ac:dyDescent="0.3">
      <c r="A33" s="322"/>
      <c r="B33" s="157">
        <f t="shared" ref="B33:B38" si="10">B32+1</f>
        <v>3</v>
      </c>
      <c r="C33" s="75" t="s">
        <v>385</v>
      </c>
      <c r="D33" s="75" t="str">
        <f>IF(C33=0,"",LOOKUP($C33,'Course List'!$C$7:$C$1029,'Course List'!D$7:D$1029))</f>
        <v>---</v>
      </c>
      <c r="E33" s="75" t="str">
        <f>IF(C33=0,"",LOOKUP($C33,'Course List'!$C$7:$C$1029,'Course List'!E$7:E$1029))</f>
        <v>See the H/SS List</v>
      </c>
      <c r="F33" s="75">
        <f>IF(C33=0,"",LOOKUP($C33,'Course List'!$C$7:$C$1029,'Course List'!F$7:F$1029))</f>
        <v>3</v>
      </c>
      <c r="G33" s="75" t="str">
        <f>IF(C33=0,"",LOOKUP($C33,'Course List'!$C$7:$C$1029,'Course List'!G$7:G$1029))</f>
        <v>F &amp; S</v>
      </c>
      <c r="H33" s="75" t="str">
        <f>IF(C33=0,"",LOOKUP($C33,'Course List'!$C$7:$C$1029,'Course List'!H$7:H$1029))</f>
        <v xml:space="preserve"> ---</v>
      </c>
      <c r="I33" s="45"/>
      <c r="J33" s="72"/>
      <c r="K33" s="68" t="str">
        <f>IF(I33=0,"",LOOKUP(I33,'GPA Table'!$B$5:$B$16,'GPA Table'!$E$5:$E$16))</f>
        <v/>
      </c>
      <c r="L33" s="185"/>
      <c r="M33" s="71"/>
      <c r="N33" s="6">
        <f t="shared" si="8"/>
        <v>0</v>
      </c>
      <c r="O33" s="6">
        <f t="shared" si="9"/>
        <v>0</v>
      </c>
      <c r="P33" s="6"/>
      <c r="Q33" s="207"/>
    </row>
    <row r="34" spans="1:17" s="210" customFormat="1" ht="17.25" customHeight="1" x14ac:dyDescent="0.3">
      <c r="A34" s="322"/>
      <c r="B34" s="157">
        <f t="shared" si="10"/>
        <v>4</v>
      </c>
      <c r="C34" s="75" t="s">
        <v>67</v>
      </c>
      <c r="D34" s="75">
        <f>IF(C34=0,"",LOOKUP($C34,'Course List'!$C$7:$C$1029,'Course List'!D$7:D$1029))</f>
        <v>33</v>
      </c>
      <c r="E34" s="75" t="str">
        <f>IF(C34=0,"",LOOKUP($C34,'Course List'!$C$7:$C$1029,'Course List'!E$7:E$1029))</f>
        <v>Multivariable Calculus</v>
      </c>
      <c r="F34" s="75">
        <f>IF(C34=0,"",LOOKUP($C34,'Course List'!$C$7:$C$1029,'Course List'!F$7:F$1029))</f>
        <v>3</v>
      </c>
      <c r="G34" s="75" t="str">
        <f>IF(C34=0,"",LOOKUP($C34,'Course List'!$C$7:$C$1029,'Course List'!G$7:G$1029))</f>
        <v>F &amp; S</v>
      </c>
      <c r="H34" s="75" t="str">
        <f>IF(C34=0,"",LOOKUP($C34,'Course List'!$C$7:$C$1029,'Course List'!H$7:H$1029))</f>
        <v>Prerequisite: Math 1232 (32)</v>
      </c>
      <c r="I34" s="45"/>
      <c r="J34" s="72"/>
      <c r="K34" s="68" t="str">
        <f>IF(I34=0,"",LOOKUP(I34,'GPA Table'!$B$5:$B$16,'GPA Table'!$E$5:$E$16))</f>
        <v/>
      </c>
      <c r="L34" s="185"/>
      <c r="M34" s="71"/>
      <c r="N34" s="6">
        <f t="shared" si="8"/>
        <v>0</v>
      </c>
      <c r="O34" s="6">
        <f t="shared" si="9"/>
        <v>0</v>
      </c>
      <c r="P34" s="6"/>
      <c r="Q34" s="207"/>
    </row>
    <row r="35" spans="1:17" s="210" customFormat="1" x14ac:dyDescent="0.3">
      <c r="A35" s="322"/>
      <c r="B35" s="157">
        <f t="shared" si="10"/>
        <v>5</v>
      </c>
      <c r="C35" s="75" t="s">
        <v>391</v>
      </c>
      <c r="D35" s="75">
        <f>IF(C35=0,"",LOOKUP($C35,'Course List'!$C$7:$C$1029,'Course List'!D$7:D$1029))</f>
        <v>22</v>
      </c>
      <c r="E35" s="75" t="str">
        <f>IF(C35=0,"",LOOKUP($C35,'Course List'!$C$7:$C$1029,'Course List'!E$7:E$1029))</f>
        <v>University Physics II</v>
      </c>
      <c r="F35" s="75">
        <f>IF(C35=0,"",LOOKUP($C35,'Course List'!$C$7:$C$1029,'Course List'!F$7:F$1029))</f>
        <v>4</v>
      </c>
      <c r="G35" s="75" t="str">
        <f>IF(C35=0,"",LOOKUP($C35,'Course List'!$C$7:$C$1029,'Course List'!G$7:G$1029))</f>
        <v>F &amp; S</v>
      </c>
      <c r="H35" s="75" t="str">
        <f>IF(C35=0,"",LOOKUP($C35,'Course List'!$C$7:$C$1029,'Course List'!H$7:H$1029))</f>
        <v>Prerequisite: PHYS 1021 (21) or PHYS 1025; and MATH 1232</v>
      </c>
      <c r="I35" s="45"/>
      <c r="J35" s="72"/>
      <c r="K35" s="68" t="str">
        <f>IF(I35=0,"",LOOKUP(I35,'GPA Table'!$B$5:$B$16,'GPA Table'!$E$5:$E$16))</f>
        <v/>
      </c>
      <c r="L35" s="185"/>
      <c r="M35" s="71"/>
      <c r="N35" s="6">
        <f t="shared" si="8"/>
        <v>0</v>
      </c>
      <c r="O35" s="6">
        <f t="shared" si="9"/>
        <v>0</v>
      </c>
      <c r="P35" s="6"/>
      <c r="Q35" s="207"/>
    </row>
    <row r="36" spans="1:17" s="210" customFormat="1" x14ac:dyDescent="0.3">
      <c r="A36" s="322"/>
      <c r="B36" s="157">
        <f t="shared" si="10"/>
        <v>6</v>
      </c>
      <c r="C36" s="45"/>
      <c r="D36" s="45" t="str">
        <f>IF(C36=0,"",LOOKUP($C36,'Course List'!$C$7:$C$1029,'Course List'!D$7:D$1029))</f>
        <v/>
      </c>
      <c r="E36" s="45" t="str">
        <f>IF(C36=0,"",LOOKUP($C36,'Course List'!$C$7:$C$1029,'Course List'!E$7:E$1029))</f>
        <v/>
      </c>
      <c r="F36" s="45" t="str">
        <f>IF(C36=0,"",LOOKUP($C36,'Course List'!$C$7:$C$1029,'Course List'!F$7:F$1029))</f>
        <v/>
      </c>
      <c r="G36" s="45" t="str">
        <f>IF(C36=0,"",LOOKUP($C36,'Course List'!$C$7:$C$1029,'Course List'!G$7:G$1029))</f>
        <v/>
      </c>
      <c r="H36" s="45" t="str">
        <f>IF(C36=0,"",LOOKUP($C36,'Course List'!$C$7:$C$1029,'Course List'!H$7:H$1029))</f>
        <v/>
      </c>
      <c r="I36" s="45"/>
      <c r="J36" s="72"/>
      <c r="K36" s="68" t="str">
        <f>IF(I36=0,"",LOOKUP(I36,'GPA Table'!$B$5:$B$16,'GPA Table'!$E$5:$E$16))</f>
        <v/>
      </c>
      <c r="L36" s="185"/>
      <c r="M36" s="71"/>
      <c r="N36" s="6">
        <f t="shared" si="8"/>
        <v>0</v>
      </c>
      <c r="O36" s="6">
        <f t="shared" si="9"/>
        <v>0</v>
      </c>
      <c r="P36" s="6"/>
      <c r="Q36" s="207"/>
    </row>
    <row r="37" spans="1:17" s="210" customFormat="1" x14ac:dyDescent="0.3">
      <c r="A37" s="322"/>
      <c r="B37" s="157">
        <f t="shared" si="10"/>
        <v>7</v>
      </c>
      <c r="C37" s="45"/>
      <c r="D37" s="45" t="str">
        <f>IF(C37=0,"",LOOKUP($C37,'Course List'!$C$7:$C$1029,'Course List'!D$7:D$1029))</f>
        <v/>
      </c>
      <c r="E37" s="45" t="str">
        <f>IF(C37=0,"",LOOKUP($C37,'Course List'!$C$7:$C$1029,'Course List'!E$7:E$1029))</f>
        <v/>
      </c>
      <c r="F37" s="45" t="str">
        <f>IF(C37=0,"",LOOKUP($C37,'Course List'!$C$7:$C$1029,'Course List'!F$7:F$1029))</f>
        <v/>
      </c>
      <c r="G37" s="45" t="str">
        <f>IF(C37=0,"",LOOKUP($C37,'Course List'!$C$7:$C$1029,'Course List'!G$7:G$1029))</f>
        <v/>
      </c>
      <c r="H37" s="45" t="str">
        <f>IF(C37=0,"",LOOKUP($C37,'Course List'!$C$7:$C$1029,'Course List'!H$7:H$1029))</f>
        <v/>
      </c>
      <c r="I37" s="45"/>
      <c r="J37" s="72"/>
      <c r="K37" s="68" t="str">
        <f>IF(I37=0,"",LOOKUP(I37,'GPA Table'!$B$5:$B$16,'GPA Table'!$E$5:$E$16))</f>
        <v/>
      </c>
      <c r="L37" s="185"/>
      <c r="M37" s="71"/>
      <c r="N37" s="6">
        <f t="shared" si="8"/>
        <v>0</v>
      </c>
      <c r="O37" s="6">
        <f t="shared" si="9"/>
        <v>0</v>
      </c>
      <c r="P37" s="6"/>
      <c r="Q37" s="207"/>
    </row>
    <row r="38" spans="1:17" s="210" customFormat="1" ht="16.2" thickBot="1" x14ac:dyDescent="0.35">
      <c r="A38" s="322"/>
      <c r="B38" s="160">
        <f t="shared" si="10"/>
        <v>8</v>
      </c>
      <c r="C38" s="46"/>
      <c r="D38" s="45" t="str">
        <f>IF(C38=0,"",LOOKUP($C38,'Course List'!$C$7:$C$1029,'Course List'!D$7:D$1029))</f>
        <v/>
      </c>
      <c r="E38" s="45" t="str">
        <f>IF(C38=0,"",LOOKUP($C38,'Course List'!$C$7:$C$1029,'Course List'!E$7:E$1029))</f>
        <v/>
      </c>
      <c r="F38" s="45" t="str">
        <f>IF(C38=0,"",LOOKUP($C38,'Course List'!$C$7:$C$1029,'Course List'!F$7:F$1029))</f>
        <v/>
      </c>
      <c r="G38" s="45" t="str">
        <f>IF(C38=0,"",LOOKUP($C38,'Course List'!$C$7:$C$1029,'Course List'!G$7:G$1029))</f>
        <v/>
      </c>
      <c r="H38" s="45" t="str">
        <f>IF(C38=0,"",LOOKUP($C38,'Course List'!$C$7:$C$1029,'Course List'!H$7:H$1029))</f>
        <v/>
      </c>
      <c r="I38" s="46"/>
      <c r="J38" s="73"/>
      <c r="K38" s="69" t="str">
        <f>IF(I38=0,"",LOOKUP(I38,'GPA Table'!$B$5:$B$16,'GPA Table'!$E$5:$E$16))</f>
        <v/>
      </c>
      <c r="L38" s="185"/>
      <c r="M38" s="71"/>
      <c r="N38" s="6">
        <f t="shared" si="8"/>
        <v>0</v>
      </c>
      <c r="O38" s="6">
        <f t="shared" si="9"/>
        <v>0</v>
      </c>
      <c r="P38" s="6"/>
      <c r="Q38" s="207"/>
    </row>
    <row r="39" spans="1:17" s="210" customFormat="1" ht="16.2" thickBot="1" x14ac:dyDescent="0.35">
      <c r="A39" s="322"/>
      <c r="B39" s="155"/>
      <c r="C39" s="156" t="str">
        <f>C30</f>
        <v>Semester</v>
      </c>
      <c r="D39" s="156">
        <f>D30+1</f>
        <v>4</v>
      </c>
      <c r="E39" s="156" t="str">
        <f>E30</f>
        <v>Total Credit Hours</v>
      </c>
      <c r="F39" s="156">
        <f>SUM(F40:F47)</f>
        <v>18</v>
      </c>
      <c r="G39" s="77" t="str">
        <f>G21</f>
        <v>SPRING</v>
      </c>
      <c r="H39" s="77">
        <f>H30+1</f>
        <v>2020</v>
      </c>
      <c r="I39" s="21"/>
      <c r="J39" s="22"/>
      <c r="K39" s="24">
        <f>IF(O39=0,0,ROUND(N39/O39,2))</f>
        <v>0</v>
      </c>
      <c r="L39" s="186"/>
      <c r="M39" s="71"/>
      <c r="N39" s="15">
        <f t="shared" ref="N39:O39" si="11">SUM(N40:N47)</f>
        <v>0</v>
      </c>
      <c r="O39" s="16">
        <f t="shared" si="11"/>
        <v>0</v>
      </c>
      <c r="P39" s="214"/>
      <c r="Q39" s="215"/>
    </row>
    <row r="40" spans="1:17" s="210" customFormat="1" x14ac:dyDescent="0.3">
      <c r="A40" s="322"/>
      <c r="B40" s="157">
        <v>1</v>
      </c>
      <c r="C40" s="75" t="s">
        <v>392</v>
      </c>
      <c r="D40" s="75" t="str">
        <f>IF(C40=0,"",LOOKUP($C40,'Course List'!$C$7:$C$1029,'Course List'!D$7:D$1029))</f>
        <v>  058</v>
      </c>
      <c r="E40" s="75" t="str">
        <f>IF(C40=0,"",LOOKUP($C40,'Course List'!$C$7:$C$1029,'Course List'!E$7:E$1029))</f>
        <v> Analytical Mechanics II (w 2-hr recitation)</v>
      </c>
      <c r="F40" s="75">
        <f>IF(C40=0,"",LOOKUP($C40,'Course List'!$C$7:$C$1029,'Course List'!F$7:F$1029))</f>
        <v>3</v>
      </c>
      <c r="G40" s="75" t="str">
        <f>IF(C40=0,"",LOOKUP($C40,'Course List'!$C$7:$C$1029,'Course List'!G$7:G$1029))</f>
        <v>F &amp; S</v>
      </c>
      <c r="H40" s="75" t="str">
        <f>IF(C40=0,"",LOOKUP($C40,'Course List'!$C$7:$C$1029,'Course List'!H$7:H$1029))</f>
        <v>Prerequisite: ApSc 2057 (57)</v>
      </c>
      <c r="I40" s="45"/>
      <c r="J40" s="72"/>
      <c r="K40" s="67" t="str">
        <f>IF(I40=0,"",LOOKUP(I40,'GPA Table'!$B$5:$B$16,'GPA Table'!$E$5:$E$16))</f>
        <v/>
      </c>
      <c r="L40" s="184"/>
      <c r="M40" s="71"/>
      <c r="N40" s="6">
        <f t="shared" ref="N40:N47" si="12">IF(F40=0,0,IF(I40=0,0,K40*F40))</f>
        <v>0</v>
      </c>
      <c r="O40" s="6">
        <f t="shared" ref="O40:O47" si="13">IF(I40=0,0,F40)</f>
        <v>0</v>
      </c>
      <c r="P40" s="6"/>
      <c r="Q40" s="207"/>
    </row>
    <row r="41" spans="1:17" s="210" customFormat="1" ht="19.95" customHeight="1" x14ac:dyDescent="0.3">
      <c r="A41" s="322"/>
      <c r="B41" s="157">
        <f>B40+1</f>
        <v>2</v>
      </c>
      <c r="C41" s="158" t="s">
        <v>267</v>
      </c>
      <c r="D41" s="75" t="str">
        <f>IF(C41=0,"",LOOKUP($C41,'Course List'!$C$7:$C$1029,'Course List'!D$7:D$1029))</f>
        <v>  117</v>
      </c>
      <c r="E41" s="75" t="str">
        <f>IF(C41=0,"",LOOKUP($C41,'Course List'!$C$7:$C$1029,'Course List'!E$7:E$1029))</f>
        <v> Engineering Computations (w 2-hr recitation)</v>
      </c>
      <c r="F41" s="75">
        <f>IF(C41=0,"",LOOKUP($C41,'Course List'!$C$7:$C$1029,'Course List'!F$7:F$1029))</f>
        <v>3</v>
      </c>
      <c r="G41" s="75" t="str">
        <f>IF(C41=0,"",LOOKUP($C41,'Course List'!$C$7:$C$1029,'Course List'!G$7:G$1029))</f>
        <v>S</v>
      </c>
      <c r="H41" s="75" t="str">
        <f>IF(C41=0,"",LOOKUP($C41,'Course List'!$C$7:$C$1029,'Course List'!H$7:H$1029))</f>
        <v>Prerequisite: ApSc 2113, CSCI 1121</v>
      </c>
      <c r="I41" s="45"/>
      <c r="J41" s="72"/>
      <c r="K41" s="68" t="str">
        <f>IF(I41=0,"",LOOKUP(I41,'GPA Table'!$B$5:$B$16,'GPA Table'!$E$5:$E$16))</f>
        <v/>
      </c>
      <c r="L41" s="185"/>
      <c r="M41" s="71"/>
      <c r="N41" s="6">
        <f t="shared" si="12"/>
        <v>0</v>
      </c>
      <c r="O41" s="6">
        <f t="shared" si="13"/>
        <v>0</v>
      </c>
      <c r="P41" s="6"/>
      <c r="Q41" s="207"/>
    </row>
    <row r="42" spans="1:17" s="210" customFormat="1" x14ac:dyDescent="0.3">
      <c r="A42" s="322"/>
      <c r="B42" s="157">
        <f t="shared" ref="B42:B44" si="14">B41+1</f>
        <v>3</v>
      </c>
      <c r="C42" s="75" t="s">
        <v>268</v>
      </c>
      <c r="D42" s="75" t="str">
        <f>IF(C42=0,"",LOOKUP($C42,'Course List'!$C$7:$C$1029,'Course List'!D$7:D$1029))</f>
        <v>  120</v>
      </c>
      <c r="E42" s="75" t="str">
        <f>IF(C42=0,"",LOOKUP($C42,'Course List'!$C$7:$C$1029,'Course List'!E$7:E$1029))</f>
        <v> Intro to Mechanics of Solids</v>
      </c>
      <c r="F42" s="75">
        <f>IF(C42=0,"",LOOKUP($C42,'Course List'!$C$7:$C$1029,'Course List'!F$7:F$1029))</f>
        <v>3</v>
      </c>
      <c r="G42" s="75" t="str">
        <f>IF(C42=0,"",LOOKUP($C42,'Course List'!$C$7:$C$1029,'Course List'!G$7:G$1029))</f>
        <v>F &amp; S</v>
      </c>
      <c r="H42" s="75" t="str">
        <f>IF(C42=0,"",LOOKUP($C42,'Course List'!$C$7:$C$1029,'Course List'!H$7:H$1029))</f>
        <v>Prerequisite: ApSc 2057 (57), ApSc 2113 (113)</v>
      </c>
      <c r="I42" s="45"/>
      <c r="J42" s="72"/>
      <c r="K42" s="68" t="str">
        <f>IF(I42=0,"",LOOKUP(I42,'GPA Table'!$B$5:$B$16,'GPA Table'!$E$5:$E$16))</f>
        <v/>
      </c>
      <c r="L42" s="185"/>
      <c r="M42" s="71"/>
      <c r="N42" s="6">
        <f t="shared" si="12"/>
        <v>0</v>
      </c>
      <c r="O42" s="6">
        <f t="shared" si="13"/>
        <v>0</v>
      </c>
      <c r="P42" s="6"/>
      <c r="Q42" s="207"/>
    </row>
    <row r="43" spans="1:17" s="210" customFormat="1" ht="17.25" customHeight="1" x14ac:dyDescent="0.3">
      <c r="A43" s="322"/>
      <c r="B43" s="157">
        <f t="shared" si="14"/>
        <v>4</v>
      </c>
      <c r="C43" s="75" t="s">
        <v>276</v>
      </c>
      <c r="D43" s="75" t="str">
        <f>IF(C43=0,"",LOOKUP($C43,'Course List'!$C$7:$C$1029,'Course List'!D$7:D$1029))</f>
        <v>  170</v>
      </c>
      <c r="E43" s="75" t="str">
        <f>IF(C43=0,"",LOOKUP($C43,'Course List'!$C$7:$C$1029,'Course List'!E$7:E$1029))</f>
        <v> Intro to Transportation Engine</v>
      </c>
      <c r="F43" s="75">
        <f>IF(C43=0,"",LOOKUP($C43,'Course List'!$C$7:$C$1029,'Course List'!F$7:F$1029))</f>
        <v>3</v>
      </c>
      <c r="G43" s="75" t="str">
        <f>IF(C43=0,"",LOOKUP($C43,'Course List'!$C$7:$C$1029,'Course List'!G$7:G$1029))</f>
        <v>S</v>
      </c>
      <c r="H43" s="75" t="str">
        <f>IF(C43=0,"",LOOKUP($C43,'Course List'!$C$7:$C$1029,'Course List'!H$7:H$1029))</f>
        <v>Prerequisite: Math 2233 (33)</v>
      </c>
      <c r="I43" s="45"/>
      <c r="J43" s="72"/>
      <c r="K43" s="68" t="str">
        <f>IF(I43=0,"",LOOKUP(I43,'GPA Table'!$B$5:$B$16,'GPA Table'!$E$5:$E$16))</f>
        <v/>
      </c>
      <c r="L43" s="185"/>
      <c r="M43" s="71"/>
      <c r="N43" s="6">
        <f t="shared" si="12"/>
        <v>0</v>
      </c>
      <c r="O43" s="6">
        <f t="shared" si="13"/>
        <v>0</v>
      </c>
      <c r="P43" s="6"/>
      <c r="Q43" s="207"/>
    </row>
    <row r="44" spans="1:17" s="210" customFormat="1" x14ac:dyDescent="0.3">
      <c r="A44" s="322"/>
      <c r="B44" s="157">
        <f t="shared" si="14"/>
        <v>5</v>
      </c>
      <c r="C44" s="75" t="s">
        <v>393</v>
      </c>
      <c r="D44" s="75">
        <f>IF(C44=0,"",LOOKUP($C44,'Course List'!$C$7:$C$1029,'Course List'!D$7:D$1029))</f>
        <v>1</v>
      </c>
      <c r="E44" s="75" t="str">
        <f>IF(C44=0,"",LOOKUP($C44,'Course List'!$C$7:$C$1029,'Course List'!E$7:E$1029))</f>
        <v>Physical Geology</v>
      </c>
      <c r="F44" s="75">
        <f>IF(C44=0,"",LOOKUP($C44,'Course List'!$C$7:$C$1029,'Course List'!F$7:F$1029))</f>
        <v>3</v>
      </c>
      <c r="G44" s="75" t="str">
        <f>IF(C44=0,"",LOOKUP($C44,'Course List'!$C$7:$C$1029,'Course List'!G$7:G$1029))</f>
        <v>F &amp; S</v>
      </c>
      <c r="H44" s="75" t="str">
        <f>IF(C44=0,"",LOOKUP($C44,'Course List'!$C$7:$C$1029,'Course List'!H$7:H$1029))</f>
        <v xml:space="preserve"> ---</v>
      </c>
      <c r="I44" s="45"/>
      <c r="J44" s="72"/>
      <c r="K44" s="68" t="str">
        <f>IF(I44=0,"",LOOKUP(I44,'GPA Table'!$B$5:$B$16,'GPA Table'!$E$5:$E$16))</f>
        <v/>
      </c>
      <c r="L44" s="185"/>
      <c r="M44" s="71"/>
      <c r="N44" s="6">
        <f t="shared" si="12"/>
        <v>0</v>
      </c>
      <c r="O44" s="6">
        <f t="shared" si="13"/>
        <v>0</v>
      </c>
      <c r="P44" s="6"/>
      <c r="Q44" s="207"/>
    </row>
    <row r="45" spans="1:17" s="210" customFormat="1" x14ac:dyDescent="0.3">
      <c r="A45" s="322"/>
      <c r="B45" s="157">
        <f>B44+1</f>
        <v>6</v>
      </c>
      <c r="C45" s="75" t="s">
        <v>7</v>
      </c>
      <c r="D45" s="75" t="str">
        <f>IF(C45=0,"",LOOKUP($C45,'Course List'!$C$7:$C$1029,'Course List'!D$7:D$1029))</f>
        <v>---</v>
      </c>
      <c r="E45" s="75" t="str">
        <f>IF(C45=0,"",LOOKUP($C45,'Course List'!$C$7:$C$1029,'Course List'!E$7:E$1029))</f>
        <v>See the H/SS List</v>
      </c>
      <c r="F45" s="75">
        <f>IF(C45=0,"",LOOKUP($C45,'Course List'!$C$7:$C$1029,'Course List'!F$7:F$1029))</f>
        <v>3</v>
      </c>
      <c r="G45" s="75" t="str">
        <f>IF(C45=0,"",LOOKUP($C45,'Course List'!$C$7:$C$1029,'Course List'!G$7:G$1029))</f>
        <v>F &amp; S</v>
      </c>
      <c r="H45" s="75" t="str">
        <f>IF(C45=0,"",LOOKUP($C45,'Course List'!$C$7:$C$1029,'Course List'!H$7:H$1029))</f>
        <v xml:space="preserve"> ---</v>
      </c>
      <c r="I45" s="45"/>
      <c r="J45" s="72"/>
      <c r="K45" s="68" t="str">
        <f>IF(I45=0,"",LOOKUP(I45,'GPA Table'!$B$5:$B$16,'GPA Table'!$E$5:$E$16))</f>
        <v/>
      </c>
      <c r="L45" s="185"/>
      <c r="M45" s="71"/>
      <c r="N45" s="6">
        <f t="shared" si="12"/>
        <v>0</v>
      </c>
      <c r="O45" s="6">
        <f t="shared" si="13"/>
        <v>0</v>
      </c>
      <c r="P45" s="6"/>
      <c r="Q45" s="207"/>
    </row>
    <row r="46" spans="1:17" s="210" customFormat="1" x14ac:dyDescent="0.3">
      <c r="A46" s="322"/>
      <c r="B46" s="157">
        <f>B45+1</f>
        <v>7</v>
      </c>
      <c r="C46" s="45"/>
      <c r="D46" s="45" t="str">
        <f>IF(C46=0,"",LOOKUP($C46,'Course List'!$C$7:$C$1029,'Course List'!D$7:D$1029))</f>
        <v/>
      </c>
      <c r="E46" s="45" t="str">
        <f>IF(C46=0,"",LOOKUP($C46,'Course List'!$C$7:$C$1029,'Course List'!E$7:E$1029))</f>
        <v/>
      </c>
      <c r="F46" s="45" t="str">
        <f>IF(C46=0,"",LOOKUP($C46,'Course List'!$C$7:$C$1029,'Course List'!F$7:F$1029))</f>
        <v/>
      </c>
      <c r="G46" s="45" t="str">
        <f>IF(C46=0,"",LOOKUP($C46,'Course List'!$C$7:$C$1029,'Course List'!G$7:G$1029))</f>
        <v/>
      </c>
      <c r="H46" s="45" t="str">
        <f>IF(C46=0,"",LOOKUP($C46,'Course List'!$C$7:$C$1029,'Course List'!H$7:H$1029))</f>
        <v/>
      </c>
      <c r="I46" s="45"/>
      <c r="J46" s="72"/>
      <c r="K46" s="68" t="str">
        <f>IF(I46=0,"",LOOKUP(I46,'GPA Table'!$B$5:$B$16,'GPA Table'!$E$5:$E$16))</f>
        <v/>
      </c>
      <c r="L46" s="185"/>
      <c r="M46" s="71"/>
      <c r="N46" s="6">
        <f t="shared" si="12"/>
        <v>0</v>
      </c>
      <c r="O46" s="6">
        <f t="shared" si="13"/>
        <v>0</v>
      </c>
      <c r="P46" s="6"/>
      <c r="Q46" s="207"/>
    </row>
    <row r="47" spans="1:17" s="210" customFormat="1" ht="16.2" thickBot="1" x14ac:dyDescent="0.35">
      <c r="A47" s="323"/>
      <c r="B47" s="160">
        <f t="shared" ref="B47" si="15">B46+1</f>
        <v>8</v>
      </c>
      <c r="C47" s="46"/>
      <c r="D47" s="45" t="str">
        <f>IF(C47=0,"",LOOKUP($C47,'Course List'!$C$7:$C$1029,'Course List'!D$7:D$1029))</f>
        <v/>
      </c>
      <c r="E47" s="45" t="str">
        <f>IF(C47=0,"",LOOKUP($C47,'Course List'!$C$7:$C$1029,'Course List'!E$7:E$1029))</f>
        <v/>
      </c>
      <c r="F47" s="45" t="str">
        <f>IF(C47=0,"",LOOKUP($C47,'Course List'!$C$7:$C$1029,'Course List'!F$7:F$1029))</f>
        <v/>
      </c>
      <c r="G47" s="45" t="str">
        <f>IF(C47=0,"",LOOKUP($C47,'Course List'!$C$7:$C$1029,'Course List'!G$7:G$1029))</f>
        <v/>
      </c>
      <c r="H47" s="45" t="str">
        <f>IF(C47=0,"",LOOKUP($C47,'Course List'!$C$7:$C$1029,'Course List'!H$7:H$1029))</f>
        <v/>
      </c>
      <c r="I47" s="46"/>
      <c r="J47" s="73"/>
      <c r="K47" s="69" t="str">
        <f>IF(I47=0,"",LOOKUP(I47,'GPA Table'!$B$5:$B$16,'GPA Table'!$E$5:$E$16))</f>
        <v/>
      </c>
      <c r="L47" s="185"/>
      <c r="M47" s="71"/>
      <c r="N47" s="6">
        <f t="shared" si="12"/>
        <v>0</v>
      </c>
      <c r="O47" s="6">
        <f t="shared" si="13"/>
        <v>0</v>
      </c>
      <c r="P47" s="6"/>
      <c r="Q47" s="207"/>
    </row>
    <row r="48" spans="1:17" s="210" customFormat="1" ht="16.2" thickBot="1" x14ac:dyDescent="0.35">
      <c r="A48" s="321" t="s">
        <v>866</v>
      </c>
      <c r="B48" s="155"/>
      <c r="C48" s="156" t="str">
        <f>C39</f>
        <v>Semester</v>
      </c>
      <c r="D48" s="156">
        <f>D39+1</f>
        <v>5</v>
      </c>
      <c r="E48" s="156" t="str">
        <f>E39</f>
        <v>Total Credit Hours</v>
      </c>
      <c r="F48" s="156">
        <f>SUM(F49:F56)</f>
        <v>18</v>
      </c>
      <c r="G48" s="77" t="str">
        <f>G30</f>
        <v>FALL</v>
      </c>
      <c r="H48" s="77">
        <f>H39</f>
        <v>2020</v>
      </c>
      <c r="I48" s="21"/>
      <c r="J48" s="22"/>
      <c r="K48" s="24">
        <f>IF(O48=0,0,ROUND(N48/O48,2))</f>
        <v>0</v>
      </c>
      <c r="L48" s="186"/>
      <c r="M48" s="71"/>
      <c r="N48" s="15">
        <f t="shared" ref="N48:O48" si="16">SUM(N49:N56)</f>
        <v>0</v>
      </c>
      <c r="O48" s="16">
        <f t="shared" si="16"/>
        <v>0</v>
      </c>
      <c r="P48" s="214"/>
      <c r="Q48" s="215"/>
    </row>
    <row r="49" spans="1:17" s="210" customFormat="1" x14ac:dyDescent="0.3">
      <c r="A49" s="322"/>
      <c r="B49" s="157">
        <v>1</v>
      </c>
      <c r="C49" s="75" t="s">
        <v>394</v>
      </c>
      <c r="D49" s="75">
        <f>IF(C49=0,"",LOOKUP($C49,'Course List'!$C$7:$C$1029,'Course List'!D$7:D$1029))</f>
        <v>115</v>
      </c>
      <c r="E49" s="75" t="str">
        <f>IF(C49=0,"",LOOKUP($C49,'Course List'!$C$7:$C$1029,'Course List'!E$7:E$1029))</f>
        <v>Engineering Analysis III</v>
      </c>
      <c r="F49" s="75">
        <f>IF(C49=0,"",LOOKUP($C49,'Course List'!$C$7:$C$1029,'Course List'!F$7:F$1029))</f>
        <v>3</v>
      </c>
      <c r="G49" s="75" t="str">
        <f>IF(C49=0,"",LOOKUP($C49,'Course List'!$C$7:$C$1029,'Course List'!G$7:G$1029))</f>
        <v>F &amp; S</v>
      </c>
      <c r="H49" s="75" t="str">
        <f>IF(C49=0,"",LOOKUP($C49,'Course List'!$C$7:$C$1029,'Course List'!H$7:H$1029))</f>
        <v>Prerequisite: Math 1232 (32), UW 1020 (20)</v>
      </c>
      <c r="I49" s="45"/>
      <c r="J49" s="72"/>
      <c r="K49" s="67" t="str">
        <f>IF(I49=0,"",LOOKUP(I49,'GPA Table'!$B$5:$B$16,'GPA Table'!$E$5:$E$16))</f>
        <v/>
      </c>
      <c r="L49" s="184"/>
      <c r="M49" s="71"/>
      <c r="N49" s="6">
        <f t="shared" ref="N49:N56" si="17">IF(F49=0,0,IF(I49=0,0,K49*F49))</f>
        <v>0</v>
      </c>
      <c r="O49" s="6">
        <f t="shared" ref="O49:O56" si="18">IF(I49=0,0,F49)</f>
        <v>0</v>
      </c>
      <c r="P49" s="6"/>
      <c r="Q49" s="207"/>
    </row>
    <row r="50" spans="1:17" s="210" customFormat="1" x14ac:dyDescent="0.3">
      <c r="A50" s="322"/>
      <c r="B50" s="157">
        <f>B49+1</f>
        <v>2</v>
      </c>
      <c r="C50" s="158" t="s">
        <v>277</v>
      </c>
      <c r="D50" s="75" t="str">
        <f>IF(C50=0,"",LOOKUP($C50,'Course List'!$C$7:$C$1029,'Course List'!D$7:D$1029))</f>
        <v>  166</v>
      </c>
      <c r="E50" s="75" t="str">
        <f>IF(C50=0,"",LOOKUP($C50,'Course List'!$C$7:$C$1029,'Course List'!E$7:E$1029))</f>
        <v> Materials Engineering</v>
      </c>
      <c r="F50" s="75">
        <f>IF(C50=0,"",LOOKUP($C50,'Course List'!$C$7:$C$1029,'Course List'!F$7:F$1029))</f>
        <v>2</v>
      </c>
      <c r="G50" s="75" t="str">
        <f>IF(C50=0,"",LOOKUP($C50,'Course List'!$C$7:$C$1029,'Course List'!G$7:G$1029))</f>
        <v>F</v>
      </c>
      <c r="H50" s="75" t="str">
        <f>IF(C50=0,"",LOOKUP($C50,'Course List'!$C$7:$C$1029,'Course List'!H$7:H$1029))</f>
        <v xml:space="preserve">Prerequisite: CE 2220 (120) </v>
      </c>
      <c r="I50" s="45"/>
      <c r="J50" s="72"/>
      <c r="K50" s="68" t="str">
        <f>IF(I50=0,"",LOOKUP(I50,'GPA Table'!$B$5:$B$16,'GPA Table'!$E$5:$E$16))</f>
        <v/>
      </c>
      <c r="L50" s="185"/>
      <c r="M50" s="71"/>
      <c r="N50" s="6">
        <f t="shared" si="17"/>
        <v>0</v>
      </c>
      <c r="O50" s="6">
        <f t="shared" si="18"/>
        <v>0</v>
      </c>
      <c r="P50" s="6"/>
      <c r="Q50" s="207"/>
    </row>
    <row r="51" spans="1:17" s="210" customFormat="1" x14ac:dyDescent="0.3">
      <c r="A51" s="322"/>
      <c r="B51" s="157">
        <f t="shared" ref="B51:B53" si="19">B50+1</f>
        <v>3</v>
      </c>
      <c r="C51" s="75" t="s">
        <v>278</v>
      </c>
      <c r="D51" s="75" t="str">
        <f>IF(C51=0,"",LOOKUP($C51,'Course List'!$C$7:$C$1029,'Course List'!D$7:D$1029))</f>
        <v>  167W</v>
      </c>
      <c r="E51" s="75" t="str">
        <f>IF(C51=0,"",LOOKUP($C51,'Course List'!$C$7:$C$1029,'Course List'!E$7:E$1029))</f>
        <v> Mechanics of Materials Lab (WID)</v>
      </c>
      <c r="F51" s="75">
        <f>IF(C51=0,"",LOOKUP($C51,'Course List'!$C$7:$C$1029,'Course List'!F$7:F$1029))</f>
        <v>1</v>
      </c>
      <c r="G51" s="75" t="str">
        <f>IF(C51=0,"",LOOKUP($C51,'Course List'!$C$7:$C$1029,'Course List'!G$7:G$1029))</f>
        <v>F</v>
      </c>
      <c r="H51" s="75" t="str">
        <f>IF(C51=0,"",LOOKUP($C51,'Course List'!$C$7:$C$1029,'Course List'!H$7:H$1029))</f>
        <v>Prerequisite or corequisite: CE3110 (166)</v>
      </c>
      <c r="I51" s="45"/>
      <c r="J51" s="72"/>
      <c r="K51" s="68" t="str">
        <f>IF(I51=0,"",LOOKUP(I51,'GPA Table'!$B$5:$B$16,'GPA Table'!$E$5:$E$16))</f>
        <v/>
      </c>
      <c r="L51" s="185"/>
      <c r="M51" s="71"/>
      <c r="N51" s="6">
        <f t="shared" si="17"/>
        <v>0</v>
      </c>
      <c r="O51" s="6">
        <f t="shared" si="18"/>
        <v>0</v>
      </c>
      <c r="P51" s="6"/>
      <c r="Q51" s="207"/>
    </row>
    <row r="52" spans="1:17" s="210" customFormat="1" ht="17.25" customHeight="1" x14ac:dyDescent="0.3">
      <c r="A52" s="322"/>
      <c r="B52" s="157">
        <f t="shared" si="19"/>
        <v>4</v>
      </c>
      <c r="C52" s="75" t="s">
        <v>279</v>
      </c>
      <c r="D52" s="75" t="str">
        <f>IF(C52=0,"",LOOKUP($C52,'Course List'!$C$7:$C$1029,'Course List'!D$7:D$1029))</f>
        <v>  121</v>
      </c>
      <c r="E52" s="75" t="str">
        <f>IF(C52=0,"",LOOKUP($C52,'Course List'!$C$7:$C$1029,'Course List'!E$7:E$1029))</f>
        <v> Structural Theory I (w 2-hr recitation)</v>
      </c>
      <c r="F52" s="75">
        <f>IF(C52=0,"",LOOKUP($C52,'Course List'!$C$7:$C$1029,'Course List'!F$7:F$1029))</f>
        <v>3</v>
      </c>
      <c r="G52" s="75" t="str">
        <f>IF(C52=0,"",LOOKUP($C52,'Course List'!$C$7:$C$1029,'Course List'!G$7:G$1029))</f>
        <v>F</v>
      </c>
      <c r="H52" s="75" t="str">
        <f>IF(C52=0,"",LOOKUP($C52,'Course List'!$C$7:$C$1029,'Course List'!H$7:H$1029))</f>
        <v>Prerequisite: CE 2210 (117), CE 2220 (120)</v>
      </c>
      <c r="I52" s="45"/>
      <c r="J52" s="72"/>
      <c r="K52" s="68" t="str">
        <f>IF(I52=0,"",LOOKUP(I52,'GPA Table'!$B$5:$B$16,'GPA Table'!$E$5:$E$16))</f>
        <v/>
      </c>
      <c r="L52" s="185"/>
      <c r="M52" s="71"/>
      <c r="N52" s="6">
        <f t="shared" si="17"/>
        <v>0</v>
      </c>
      <c r="O52" s="6">
        <f t="shared" si="18"/>
        <v>0</v>
      </c>
      <c r="P52" s="6"/>
      <c r="Q52" s="207"/>
    </row>
    <row r="53" spans="1:17" s="210" customFormat="1" x14ac:dyDescent="0.3">
      <c r="A53" s="322"/>
      <c r="B53" s="157">
        <f t="shared" si="19"/>
        <v>5</v>
      </c>
      <c r="C53" s="75" t="s">
        <v>8</v>
      </c>
      <c r="D53" s="75" t="str">
        <f>IF(C53=0,"",LOOKUP($C53,'Course List'!$C$7:$C$1029,'Course List'!D$7:D$1029))</f>
        <v>---</v>
      </c>
      <c r="E53" s="75" t="str">
        <f>IF(C53=0,"",LOOKUP($C53,'Course List'!$C$7:$C$1029,'Course List'!E$7:E$1029))</f>
        <v>See the H/SS List</v>
      </c>
      <c r="F53" s="75">
        <f>IF(C53=0,"",LOOKUP($C53,'Course List'!$C$7:$C$1029,'Course List'!F$7:F$1029))</f>
        <v>3</v>
      </c>
      <c r="G53" s="75" t="str">
        <f>IF(C53=0,"",LOOKUP($C53,'Course List'!$C$7:$C$1029,'Course List'!G$7:G$1029))</f>
        <v>F &amp; S</v>
      </c>
      <c r="H53" s="75" t="str">
        <f>IF(C53=0,"",LOOKUP($C53,'Course List'!$C$7:$C$1029,'Course List'!H$7:H$1029))</f>
        <v xml:space="preserve"> ---</v>
      </c>
      <c r="I53" s="45"/>
      <c r="J53" s="72"/>
      <c r="K53" s="68" t="str">
        <f>IF(I53=0,"",LOOKUP(I53,'GPA Table'!$B$5:$B$16,'GPA Table'!$E$5:$E$16))</f>
        <v/>
      </c>
      <c r="L53" s="185"/>
      <c r="M53" s="71"/>
      <c r="N53" s="6">
        <f t="shared" si="17"/>
        <v>0</v>
      </c>
      <c r="O53" s="6">
        <f t="shared" si="18"/>
        <v>0</v>
      </c>
      <c r="P53" s="6"/>
      <c r="Q53" s="207"/>
    </row>
    <row r="54" spans="1:17" s="210" customFormat="1" x14ac:dyDescent="0.3">
      <c r="A54" s="322"/>
      <c r="B54" s="157">
        <f>B53+1</f>
        <v>6</v>
      </c>
      <c r="C54" s="75" t="s">
        <v>9</v>
      </c>
      <c r="D54" s="75" t="str">
        <f>IF(C54=0,"",LOOKUP($C54,'Course List'!$C$7:$C$1029,'Course List'!D$7:D$1029))</f>
        <v>---</v>
      </c>
      <c r="E54" s="75" t="str">
        <f>IF(C54=0,"",LOOKUP($C54,'Course List'!$C$7:$C$1029,'Course List'!E$7:E$1029))</f>
        <v>See the H/SS List</v>
      </c>
      <c r="F54" s="75">
        <f>IF(C54=0,"",LOOKUP($C54,'Course List'!$C$7:$C$1029,'Course List'!F$7:F$1029))</f>
        <v>3</v>
      </c>
      <c r="G54" s="75" t="str">
        <f>IF(C54=0,"",LOOKUP($C54,'Course List'!$C$7:$C$1029,'Course List'!G$7:G$1029))</f>
        <v>F &amp; S</v>
      </c>
      <c r="H54" s="75" t="str">
        <f>IF(C54=0,"",LOOKUP($C54,'Course List'!$C$7:$C$1029,'Course List'!H$7:H$1029))</f>
        <v xml:space="preserve"> ---</v>
      </c>
      <c r="I54" s="45"/>
      <c r="J54" s="72"/>
      <c r="K54" s="68" t="str">
        <f>IF(I54=0,"",LOOKUP(I54,'GPA Table'!$B$5:$B$16,'GPA Table'!$E$5:$E$16))</f>
        <v/>
      </c>
      <c r="L54" s="185"/>
      <c r="M54" s="71"/>
      <c r="N54" s="6">
        <f t="shared" si="17"/>
        <v>0</v>
      </c>
      <c r="O54" s="6">
        <f t="shared" si="18"/>
        <v>0</v>
      </c>
      <c r="P54" s="6"/>
      <c r="Q54" s="207"/>
    </row>
    <row r="55" spans="1:17" s="210" customFormat="1" x14ac:dyDescent="0.3">
      <c r="A55" s="322"/>
      <c r="B55" s="157">
        <f>B54+1</f>
        <v>7</v>
      </c>
      <c r="C55" s="75" t="s">
        <v>257</v>
      </c>
      <c r="D55" s="75">
        <f>IF(C55=0,"",LOOKUP($C55,'Course List'!$C$7:$C$1029,'Course List'!D$7:D$1029))</f>
        <v>126</v>
      </c>
      <c r="E55" s="75" t="str">
        <f>IF(C55=0,"",LOOKUP($C55,'Course List'!$C$7:$C$1029,'Course List'!E$7:E$1029))</f>
        <v>Fluid Mechanics</v>
      </c>
      <c r="F55" s="75">
        <f>IF(C55=0,"",LOOKUP($C55,'Course List'!$C$7:$C$1029,'Course List'!F$7:F$1029))</f>
        <v>3</v>
      </c>
      <c r="G55" s="75" t="str">
        <f>IF(C55=0,"",LOOKUP($C55,'Course List'!$C$7:$C$1029,'Course List'!G$7:G$1029))</f>
        <v>F</v>
      </c>
      <c r="H55" s="75" t="str">
        <f>IF(C55=0,"",LOOKUP($C55,'Course List'!$C$7:$C$1029,'Course List'!H$7:H$1029))</f>
        <v>Prerequisite: ApSc 2058 (58)</v>
      </c>
      <c r="I55" s="45"/>
      <c r="J55" s="72"/>
      <c r="K55" s="68" t="str">
        <f>IF(I55=0,"",LOOKUP(I55,'GPA Table'!$B$5:$B$16,'GPA Table'!$E$5:$E$16))</f>
        <v/>
      </c>
      <c r="L55" s="185"/>
      <c r="M55" s="71"/>
      <c r="N55" s="6">
        <f t="shared" si="17"/>
        <v>0</v>
      </c>
      <c r="O55" s="6">
        <f t="shared" si="18"/>
        <v>0</v>
      </c>
      <c r="P55" s="6"/>
      <c r="Q55" s="207"/>
    </row>
    <row r="56" spans="1:17" s="210" customFormat="1" ht="16.2" thickBot="1" x14ac:dyDescent="0.35">
      <c r="A56" s="322"/>
      <c r="B56" s="160">
        <f t="shared" ref="B56" si="20">B55+1</f>
        <v>8</v>
      </c>
      <c r="C56" s="46"/>
      <c r="D56" s="45" t="str">
        <f>IF(C56=0,"",LOOKUP($C56,'Course List'!$C$7:$C$1029,'Course List'!D$7:D$1029))</f>
        <v/>
      </c>
      <c r="E56" s="45" t="str">
        <f>IF(C56=0,"",LOOKUP($C56,'Course List'!$C$7:$C$1029,'Course List'!E$7:E$1029))</f>
        <v/>
      </c>
      <c r="F56" s="45" t="str">
        <f>IF(C56=0,"",LOOKUP($C56,'Course List'!$C$7:$C$1029,'Course List'!F$7:F$1029))</f>
        <v/>
      </c>
      <c r="G56" s="45" t="str">
        <f>IF(C56=0,"",LOOKUP($C56,'Course List'!$C$7:$C$1029,'Course List'!G$7:G$1029))</f>
        <v/>
      </c>
      <c r="H56" s="45" t="str">
        <f>IF(C56=0,"",LOOKUP($C56,'Course List'!$C$7:$C$1029,'Course List'!H$7:H$1029))</f>
        <v/>
      </c>
      <c r="I56" s="46"/>
      <c r="J56" s="73"/>
      <c r="K56" s="69" t="str">
        <f>IF(I56=0,"",LOOKUP(I56,'GPA Table'!$B$5:$B$16,'GPA Table'!$E$5:$E$16))</f>
        <v/>
      </c>
      <c r="L56" s="185"/>
      <c r="M56" s="71"/>
      <c r="N56" s="6">
        <f t="shared" si="17"/>
        <v>0</v>
      </c>
      <c r="O56" s="6">
        <f t="shared" si="18"/>
        <v>0</v>
      </c>
      <c r="P56" s="6"/>
      <c r="Q56" s="207"/>
    </row>
    <row r="57" spans="1:17" s="210" customFormat="1" ht="16.2" thickBot="1" x14ac:dyDescent="0.35">
      <c r="A57" s="322"/>
      <c r="B57" s="155"/>
      <c r="C57" s="156" t="str">
        <f>C48</f>
        <v>Semester</v>
      </c>
      <c r="D57" s="156">
        <f>D48+1</f>
        <v>6</v>
      </c>
      <c r="E57" s="156" t="str">
        <f>E48</f>
        <v>Total Credit Hours</v>
      </c>
      <c r="F57" s="156">
        <f>SUM(F58:F65)</f>
        <v>17</v>
      </c>
      <c r="G57" s="77" t="str">
        <f>G39</f>
        <v>SPRING</v>
      </c>
      <c r="H57" s="77">
        <f>H48+1</f>
        <v>2021</v>
      </c>
      <c r="I57" s="21"/>
      <c r="J57" s="22"/>
      <c r="K57" s="24">
        <f>IF(O57=0,0,ROUND(N57/O57,2))</f>
        <v>0</v>
      </c>
      <c r="L57" s="186"/>
      <c r="M57" s="71"/>
      <c r="N57" s="15">
        <f t="shared" ref="N57:O57" si="21">SUM(N58:N65)</f>
        <v>0</v>
      </c>
      <c r="O57" s="16">
        <f t="shared" si="21"/>
        <v>0</v>
      </c>
      <c r="P57" s="214"/>
      <c r="Q57" s="215"/>
    </row>
    <row r="58" spans="1:17" s="210" customFormat="1" x14ac:dyDescent="0.3">
      <c r="A58" s="322"/>
      <c r="B58" s="157">
        <v>1</v>
      </c>
      <c r="C58" s="75" t="s">
        <v>280</v>
      </c>
      <c r="D58" s="75" t="str">
        <f>IF(C58=0,"",LOOKUP($C58,'Course List'!$C$7:$C$1029,'Course List'!D$7:D$1029))</f>
        <v>  122</v>
      </c>
      <c r="E58" s="75" t="str">
        <f>IF(C58=0,"",LOOKUP($C58,'Course List'!$C$7:$C$1029,'Course List'!E$7:E$1029))</f>
        <v> Structural Theory II (w 2-hr recitation)</v>
      </c>
      <c r="F58" s="75">
        <f>IF(C58=0,"",LOOKUP($C58,'Course List'!$C$7:$C$1029,'Course List'!F$7:F$1029))</f>
        <v>3</v>
      </c>
      <c r="G58" s="75" t="str">
        <f>IF(C58=0,"",LOOKUP($C58,'Course List'!$C$7:$C$1029,'Course List'!G$7:G$1029))</f>
        <v>S</v>
      </c>
      <c r="H58" s="75" t="str">
        <f>IF(C58=0,"",LOOKUP($C58,'Course List'!$C$7:$C$1029,'Course List'!H$7:H$1029))</f>
        <v>CE 3230 (121)</v>
      </c>
      <c r="I58" s="45"/>
      <c r="J58" s="72"/>
      <c r="K58" s="67" t="str">
        <f>IF(I58=0,"",LOOKUP(I58,'GPA Table'!$B$5:$B$16,'GPA Table'!$E$5:$E$16))</f>
        <v/>
      </c>
      <c r="L58" s="184"/>
      <c r="M58" s="71"/>
      <c r="N58" s="6">
        <f t="shared" ref="N58:N65" si="22">IF(F58=0,0,IF(I58=0,0,K58*F58))</f>
        <v>0</v>
      </c>
      <c r="O58" s="6">
        <f t="shared" ref="O58:O65" si="23">IF(I58=0,0,F58)</f>
        <v>0</v>
      </c>
      <c r="P58" s="6"/>
      <c r="Q58" s="207"/>
    </row>
    <row r="59" spans="1:17" s="210" customFormat="1" x14ac:dyDescent="0.3">
      <c r="A59" s="322"/>
      <c r="B59" s="157">
        <f>B58+1</f>
        <v>2</v>
      </c>
      <c r="C59" s="158" t="s">
        <v>281</v>
      </c>
      <c r="D59" s="75" t="str">
        <f>IF(C59=0,"",LOOKUP($C59,'Course List'!$C$7:$C$1029,'Course List'!D$7:D$1029))</f>
        <v>  192</v>
      </c>
      <c r="E59" s="75" t="str">
        <f>IF(C59=0,"",LOOKUP($C59,'Course List'!$C$7:$C$1029,'Course List'!E$7:E$1029))</f>
        <v> Reinforced Concrete Structures</v>
      </c>
      <c r="F59" s="75">
        <f>IF(C59=0,"",LOOKUP($C59,'Course List'!$C$7:$C$1029,'Course List'!F$7:F$1029))</f>
        <v>3</v>
      </c>
      <c r="G59" s="75" t="str">
        <f>IF(C59=0,"",LOOKUP($C59,'Course List'!$C$7:$C$1029,'Course List'!G$7:G$1029))</f>
        <v>S</v>
      </c>
      <c r="H59" s="75" t="str">
        <f>IF(C59=0,"",LOOKUP($C59,'Course List'!$C$7:$C$1029,'Course List'!H$7:H$1029))</f>
        <v>Prerequisite or corequisite: CE 3240 (122)</v>
      </c>
      <c r="I59" s="45"/>
      <c r="J59" s="72"/>
      <c r="K59" s="68" t="str">
        <f>IF(I59=0,"",LOOKUP(I59,'GPA Table'!$B$5:$B$16,'GPA Table'!$E$5:$E$16))</f>
        <v/>
      </c>
      <c r="L59" s="185"/>
      <c r="M59" s="71"/>
      <c r="N59" s="6">
        <f t="shared" si="22"/>
        <v>0</v>
      </c>
      <c r="O59" s="6">
        <f t="shared" si="23"/>
        <v>0</v>
      </c>
      <c r="P59" s="6"/>
      <c r="Q59" s="207"/>
    </row>
    <row r="60" spans="1:17" s="210" customFormat="1" x14ac:dyDescent="0.3">
      <c r="A60" s="322"/>
      <c r="B60" s="157">
        <f t="shared" ref="B60:B62" si="24">B59+1</f>
        <v>3</v>
      </c>
      <c r="C60" s="75" t="s">
        <v>282</v>
      </c>
      <c r="D60" s="75" t="str">
        <f>IF(C60=0,"",LOOKUP($C60,'Course List'!$C$7:$C$1029,'Course List'!D$7:D$1029))</f>
        <v>  194</v>
      </c>
      <c r="E60" s="75" t="str">
        <f>IF(C60=0,"",LOOKUP($C60,'Course List'!$C$7:$C$1029,'Course List'!E$7:E$1029))</f>
        <v> Envir Eng I:Water Resourc&amp;Qual</v>
      </c>
      <c r="F60" s="75">
        <f>IF(C60=0,"",LOOKUP($C60,'Course List'!$C$7:$C$1029,'Course List'!F$7:F$1029))</f>
        <v>3</v>
      </c>
      <c r="G60" s="75" t="str">
        <f>IF(C60=0,"",LOOKUP($C60,'Course List'!$C$7:$C$1029,'Course List'!G$7:G$1029))</f>
        <v>S</v>
      </c>
      <c r="H60" s="75" t="str">
        <f>IF(C60=0,"",LOOKUP($C60,'Course List'!$C$7:$C$1029,'Course List'!H$7:H$1029))</f>
        <v>Prerequisite or corequisite: CE3610 (193)</v>
      </c>
      <c r="I60" s="45"/>
      <c r="J60" s="72"/>
      <c r="K60" s="68" t="str">
        <f>IF(I60=0,"",LOOKUP(I60,'GPA Table'!$B$5:$B$16,'GPA Table'!$E$5:$E$16))</f>
        <v/>
      </c>
      <c r="L60" s="185"/>
      <c r="M60" s="71"/>
      <c r="N60" s="6">
        <f t="shared" si="22"/>
        <v>0</v>
      </c>
      <c r="O60" s="6">
        <f t="shared" si="23"/>
        <v>0</v>
      </c>
      <c r="P60" s="6"/>
      <c r="Q60" s="207"/>
    </row>
    <row r="61" spans="1:17" s="210" customFormat="1" ht="17.25" customHeight="1" x14ac:dyDescent="0.3">
      <c r="A61" s="322"/>
      <c r="B61" s="157">
        <f t="shared" si="24"/>
        <v>4</v>
      </c>
      <c r="C61" s="75" t="s">
        <v>283</v>
      </c>
      <c r="D61" s="75" t="str">
        <f>IF(C61=0,"",LOOKUP($C61,'Course List'!$C$7:$C$1029,'Course List'!D$7:D$1029))</f>
        <v>  189</v>
      </c>
      <c r="E61" s="75" t="str">
        <f>IF(C61=0,"",LOOKUP($C61,'Course List'!$C$7:$C$1029,'Course List'!E$7:E$1029))</f>
        <v> Environmental Engineering Lab</v>
      </c>
      <c r="F61" s="75">
        <f>IF(C61=0,"",LOOKUP($C61,'Course List'!$C$7:$C$1029,'Course List'!F$7:F$1029))</f>
        <v>1</v>
      </c>
      <c r="G61" s="75" t="str">
        <f>IF(C61=0,"",LOOKUP($C61,'Course List'!$C$7:$C$1029,'Course List'!G$7:G$1029))</f>
        <v>S</v>
      </c>
      <c r="H61" s="75" t="str">
        <f>IF(C61=0,"",LOOKUP($C61,'Course List'!$C$7:$C$1029,'Course List'!H$7:H$1029))</f>
        <v xml:space="preserve"> Corequisite: CE 3520 (194)</v>
      </c>
      <c r="I61" s="45"/>
      <c r="J61" s="72"/>
      <c r="K61" s="68" t="str">
        <f>IF(I61=0,"",LOOKUP(I61,'GPA Table'!$B$5:$B$16,'GPA Table'!$E$5:$E$16))</f>
        <v/>
      </c>
      <c r="L61" s="185"/>
      <c r="M61" s="71"/>
      <c r="N61" s="6">
        <f t="shared" si="22"/>
        <v>0</v>
      </c>
      <c r="O61" s="6">
        <f t="shared" si="23"/>
        <v>0</v>
      </c>
      <c r="P61" s="6"/>
      <c r="Q61" s="207"/>
    </row>
    <row r="62" spans="1:17" s="210" customFormat="1" x14ac:dyDescent="0.3">
      <c r="A62" s="322"/>
      <c r="B62" s="157">
        <f t="shared" si="24"/>
        <v>5</v>
      </c>
      <c r="C62" s="75" t="s">
        <v>284</v>
      </c>
      <c r="D62" s="75" t="str">
        <f>IF(C62=0,"",LOOKUP($C62,'Course List'!$C$7:$C$1029,'Course List'!D$7:D$1029))</f>
        <v>  193</v>
      </c>
      <c r="E62" s="75" t="str">
        <f>IF(C62=0,"",LOOKUP($C62,'Course List'!$C$7:$C$1029,'Course List'!E$7:E$1029))</f>
        <v> Hydraulics</v>
      </c>
      <c r="F62" s="75">
        <f>IF(C62=0,"",LOOKUP($C62,'Course List'!$C$7:$C$1029,'Course List'!F$7:F$1029))</f>
        <v>3</v>
      </c>
      <c r="G62" s="75" t="str">
        <f>IF(C62=0,"",LOOKUP($C62,'Course List'!$C$7:$C$1029,'Course List'!G$7:G$1029))</f>
        <v>S</v>
      </c>
      <c r="H62" s="75" t="str">
        <f>IF(C62=0,"",LOOKUP($C62,'Course List'!$C$7:$C$1029,'Course List'!H$7:H$1029))</f>
        <v>Prerequisite: MAE 3126</v>
      </c>
      <c r="I62" s="45"/>
      <c r="J62" s="72"/>
      <c r="K62" s="68" t="str">
        <f>IF(I62=0,"",LOOKUP(I62,'GPA Table'!$B$5:$B$16,'GPA Table'!$E$5:$E$16))</f>
        <v/>
      </c>
      <c r="L62" s="185"/>
      <c r="M62" s="71"/>
      <c r="N62" s="6">
        <f t="shared" si="22"/>
        <v>0</v>
      </c>
      <c r="O62" s="6">
        <f t="shared" si="23"/>
        <v>0</v>
      </c>
      <c r="P62" s="6"/>
      <c r="Q62" s="207"/>
    </row>
    <row r="63" spans="1:17" s="210" customFormat="1" x14ac:dyDescent="0.3">
      <c r="A63" s="322"/>
      <c r="B63" s="157">
        <f>B62+1</f>
        <v>6</v>
      </c>
      <c r="C63" s="75" t="s">
        <v>285</v>
      </c>
      <c r="D63" s="75" t="str">
        <f>IF(C63=0,"",LOOKUP($C63,'Course List'!$C$7:$C$1029,'Course List'!D$7:D$1029))</f>
        <v>  188</v>
      </c>
      <c r="E63" s="75" t="str">
        <f>IF(C63=0,"",LOOKUP($C63,'Course List'!$C$7:$C$1029,'Course List'!E$7:E$1029))</f>
        <v> Hydraulics Laboratory</v>
      </c>
      <c r="F63" s="75">
        <f>IF(C63=0,"",LOOKUP($C63,'Course List'!$C$7:$C$1029,'Course List'!F$7:F$1029))</f>
        <v>1</v>
      </c>
      <c r="G63" s="75" t="str">
        <f>IF(C63=0,"",LOOKUP($C63,'Course List'!$C$7:$C$1029,'Course List'!G$7:G$1029))</f>
        <v>S</v>
      </c>
      <c r="H63" s="75" t="str">
        <f>IF(C63=0,"",LOOKUP($C63,'Course List'!$C$7:$C$1029,'Course List'!H$7:H$1029))</f>
        <v>Prerequisite or corequisite: CE 3610 (193)</v>
      </c>
      <c r="I63" s="45"/>
      <c r="J63" s="72"/>
      <c r="K63" s="68" t="str">
        <f>IF(I63=0,"",LOOKUP(I63,'GPA Table'!$B$5:$B$16,'GPA Table'!$E$5:$E$16))</f>
        <v/>
      </c>
      <c r="L63" s="185"/>
      <c r="M63" s="71"/>
      <c r="N63" s="6">
        <f t="shared" si="22"/>
        <v>0</v>
      </c>
      <c r="O63" s="6">
        <f t="shared" si="23"/>
        <v>0</v>
      </c>
      <c r="P63" s="6"/>
      <c r="Q63" s="207"/>
    </row>
    <row r="64" spans="1:17" s="210" customFormat="1" x14ac:dyDescent="0.3">
      <c r="A64" s="322"/>
      <c r="B64" s="157">
        <f>B63+1</f>
        <v>7</v>
      </c>
      <c r="C64" s="75" t="s">
        <v>10</v>
      </c>
      <c r="D64" s="75" t="str">
        <f>IF(C64=0,"",LOOKUP($C64,'Course List'!$C$7:$C$1029,'Course List'!D$7:D$1029))</f>
        <v>---</v>
      </c>
      <c r="E64" s="75" t="str">
        <f>IF(C64=0,"",LOOKUP($C64,'Course List'!$C$7:$C$1029,'Course List'!E$7:E$1029))</f>
        <v>See the H/SS List</v>
      </c>
      <c r="F64" s="75">
        <f>IF(C64=0,"",LOOKUP($C64,'Course List'!$C$7:$C$1029,'Course List'!F$7:F$1029))</f>
        <v>3</v>
      </c>
      <c r="G64" s="75" t="str">
        <f>IF(C64=0,"",LOOKUP($C64,'Course List'!$C$7:$C$1029,'Course List'!G$7:G$1029))</f>
        <v>F &amp; S</v>
      </c>
      <c r="H64" s="75" t="str">
        <f>IF(C64=0,"",LOOKUP($C64,'Course List'!$C$7:$C$1029,'Course List'!H$7:H$1029))</f>
        <v xml:space="preserve"> ---</v>
      </c>
      <c r="I64" s="45"/>
      <c r="J64" s="72"/>
      <c r="K64" s="68" t="str">
        <f>IF(I64=0,"",LOOKUP(I64,'GPA Table'!$B$5:$B$16,'GPA Table'!$E$5:$E$16))</f>
        <v/>
      </c>
      <c r="L64" s="185"/>
      <c r="M64" s="71"/>
      <c r="N64" s="6">
        <f t="shared" si="22"/>
        <v>0</v>
      </c>
      <c r="O64" s="6">
        <f t="shared" si="23"/>
        <v>0</v>
      </c>
      <c r="P64" s="6"/>
      <c r="Q64" s="207"/>
    </row>
    <row r="65" spans="1:17" s="210" customFormat="1" ht="16.2" thickBot="1" x14ac:dyDescent="0.35">
      <c r="A65" s="323"/>
      <c r="B65" s="160">
        <f t="shared" ref="B65" si="25">B64+1</f>
        <v>8</v>
      </c>
      <c r="C65" s="46"/>
      <c r="D65" s="45" t="str">
        <f>IF(C65=0,"",LOOKUP($C65,'Course List'!$C$7:$C$1029,'Course List'!D$7:D$1029))</f>
        <v/>
      </c>
      <c r="E65" s="45" t="str">
        <f>IF(C65=0,"",LOOKUP($C65,'Course List'!$C$7:$C$1029,'Course List'!E$7:E$1029))</f>
        <v/>
      </c>
      <c r="F65" s="45" t="str">
        <f>IF(C65=0,"",LOOKUP($C65,'Course List'!$C$7:$C$1029,'Course List'!F$7:F$1029))</f>
        <v/>
      </c>
      <c r="G65" s="45" t="str">
        <f>IF(C65=0,"",LOOKUP($C65,'Course List'!$C$7:$C$1029,'Course List'!G$7:G$1029))</f>
        <v/>
      </c>
      <c r="H65" s="45" t="str">
        <f>IF(C65=0,"",LOOKUP($C65,'Course List'!$C$7:$C$1029,'Course List'!H$7:H$1029))</f>
        <v/>
      </c>
      <c r="I65" s="46"/>
      <c r="J65" s="73"/>
      <c r="K65" s="69" t="str">
        <f>IF(I65=0,"",LOOKUP(I65,'GPA Table'!$B$5:$B$16,'GPA Table'!$E$5:$E$16))</f>
        <v/>
      </c>
      <c r="L65" s="185"/>
      <c r="M65" s="71"/>
      <c r="N65" s="6">
        <f t="shared" si="22"/>
        <v>0</v>
      </c>
      <c r="O65" s="6">
        <f t="shared" si="23"/>
        <v>0</v>
      </c>
      <c r="P65" s="6"/>
      <c r="Q65" s="207"/>
    </row>
    <row r="66" spans="1:17" s="210" customFormat="1" ht="16.2" thickBot="1" x14ac:dyDescent="0.35">
      <c r="A66" s="321" t="s">
        <v>867</v>
      </c>
      <c r="B66" s="155"/>
      <c r="C66" s="156" t="str">
        <f>C57</f>
        <v>Semester</v>
      </c>
      <c r="D66" s="156">
        <f>D57+1</f>
        <v>7</v>
      </c>
      <c r="E66" s="156" t="str">
        <f>E57</f>
        <v>Total Credit Hours</v>
      </c>
      <c r="F66" s="156">
        <f>SUM(F67:F74)</f>
        <v>17</v>
      </c>
      <c r="G66" s="77" t="str">
        <f>G48</f>
        <v>FALL</v>
      </c>
      <c r="H66" s="77">
        <f>H57</f>
        <v>2021</v>
      </c>
      <c r="I66" s="21"/>
      <c r="J66" s="22"/>
      <c r="K66" s="24">
        <f>IF(O66=0,0,ROUND(N66/O66,2))</f>
        <v>0</v>
      </c>
      <c r="L66" s="186"/>
      <c r="M66" s="71"/>
      <c r="N66" s="15">
        <f>SUM(N67:N74)-N69</f>
        <v>0</v>
      </c>
      <c r="O66" s="15">
        <f>SUM(O67:O74)-O69</f>
        <v>0</v>
      </c>
      <c r="P66" s="214"/>
      <c r="Q66" s="215"/>
    </row>
    <row r="67" spans="1:17" s="210" customFormat="1" x14ac:dyDescent="0.3">
      <c r="A67" s="322"/>
      <c r="B67" s="157">
        <v>1</v>
      </c>
      <c r="C67" s="75" t="s">
        <v>289</v>
      </c>
      <c r="D67" s="75" t="str">
        <f>IF(C67=0,"",LOOKUP($C67,'Course List'!$C$7:$C$1029,'Course List'!D$7:D$1029))</f>
        <v>  168</v>
      </c>
      <c r="E67" s="75" t="str">
        <f>IF(C67=0,"",LOOKUP($C67,'Course List'!$C$7:$C$1029,'Course List'!E$7:E$1029))</f>
        <v> Intro-Geotechnical Engineering</v>
      </c>
      <c r="F67" s="75">
        <f>IF(C67=0,"",LOOKUP($C67,'Course List'!$C$7:$C$1029,'Course List'!F$7:F$1029))</f>
        <v>3</v>
      </c>
      <c r="G67" s="75" t="str">
        <f>IF(C67=0,"",LOOKUP($C67,'Course List'!$C$7:$C$1029,'Course List'!G$7:G$1029))</f>
        <v>F</v>
      </c>
      <c r="H67" s="75" t="str">
        <f>IF(C67=0,"",LOOKUP($C67,'Course List'!$C$7:$C$1029,'Course List'!H$7:H$1029))</f>
        <v>Prerequisite: CE 2220 (120), MAE 3126</v>
      </c>
      <c r="I67" s="45"/>
      <c r="J67" s="72"/>
      <c r="K67" s="67" t="str">
        <f>IF(I67=0,"",LOOKUP(I67,'GPA Table'!$B$5:$B$16,'GPA Table'!$E$5:$E$16))</f>
        <v/>
      </c>
      <c r="L67" s="184"/>
      <c r="M67" s="71"/>
      <c r="N67" s="6">
        <f t="shared" ref="N67" si="26">IF(F67=0,0,IF(I67=0,0,K67*F67))</f>
        <v>0</v>
      </c>
      <c r="O67" s="6">
        <f t="shared" ref="O67" si="27">IF(I67=0,0,F67)</f>
        <v>0</v>
      </c>
      <c r="P67" s="6"/>
      <c r="Q67" s="207"/>
    </row>
    <row r="68" spans="1:17" s="210" customFormat="1" x14ac:dyDescent="0.3">
      <c r="A68" s="322"/>
      <c r="B68" s="157">
        <f>B67+1</f>
        <v>2</v>
      </c>
      <c r="C68" s="158" t="s">
        <v>287</v>
      </c>
      <c r="D68" s="75" t="str">
        <f>IF(C68=0,"",LOOKUP($C68,'Course List'!$C$7:$C$1029,'Course List'!D$7:D$1029))</f>
        <v>  191</v>
      </c>
      <c r="E68" s="75" t="str">
        <f>IF(C68=0,"",LOOKUP($C68,'Course List'!$C$7:$C$1029,'Course List'!E$7:E$1029))</f>
        <v> Metal Structures</v>
      </c>
      <c r="F68" s="75">
        <f>IF(C68=0,"",LOOKUP($C68,'Course List'!$C$7:$C$1029,'Course List'!F$7:F$1029))</f>
        <v>3</v>
      </c>
      <c r="G68" s="75" t="str">
        <f>IF(C68=0,"",LOOKUP($C68,'Course List'!$C$7:$C$1029,'Course List'!G$7:G$1029))</f>
        <v>F</v>
      </c>
      <c r="H68" s="75" t="str">
        <f>IF(C68=0,"",LOOKUP($C68,'Course List'!$C$7:$C$1029,'Course List'!H$7:H$1029))</f>
        <v>Prerequisite: CE 3240 (122)</v>
      </c>
      <c r="I68" s="45"/>
      <c r="J68" s="72"/>
      <c r="K68" s="68" t="str">
        <f>IF(I68=0,"",LOOKUP(I68,'GPA Table'!$B$5:$B$16,'GPA Table'!$E$5:$E$16))</f>
        <v/>
      </c>
      <c r="L68" s="185"/>
      <c r="M68" s="71"/>
      <c r="N68" s="6">
        <f t="shared" ref="N68:N74" si="28">IF(F68=0,0,IF(I68=0,0,K68*F68))</f>
        <v>0</v>
      </c>
      <c r="O68" s="6">
        <f t="shared" ref="O68:O74" si="29">IF(I68=0,0,F68)</f>
        <v>0</v>
      </c>
      <c r="P68" s="6"/>
      <c r="Q68" s="207"/>
    </row>
    <row r="69" spans="1:17" s="210" customFormat="1" ht="17.25" customHeight="1" x14ac:dyDescent="0.3">
      <c r="A69" s="322"/>
      <c r="B69" s="157">
        <f t="shared" ref="B69:B71" si="30">B68+1</f>
        <v>3</v>
      </c>
      <c r="C69" s="75" t="s">
        <v>824</v>
      </c>
      <c r="D69" s="75" t="str">
        <f>IF(C69=0,"",LOOKUP($C69,'Course List'!$C$7:$C$1029,'Course List'!D$7:D$1029))</f>
        <v>---</v>
      </c>
      <c r="E69" s="75" t="str">
        <f>IF(C69=0,"",LOOKUP($C69,'Course List'!$C$7:$C$1029,'Course List'!E$7:E$1029))</f>
        <v>Senior Design 1</v>
      </c>
      <c r="F69" s="75">
        <f>IF(C69=0,"",LOOKUP($C69,'Course List'!$C$7:$C$1029,'Course List'!F$7:F$1029))</f>
        <v>1</v>
      </c>
      <c r="G69" s="75" t="str">
        <f>IF(C69=0,"",LOOKUP($C69,'Course List'!$C$7:$C$1029,'Course List'!G$7:G$1029))</f>
        <v>F</v>
      </c>
      <c r="H69" s="75" t="str">
        <f>IF(C69=0,"",LOOKUP($C69,'Course List'!$C$7:$C$1029,'Course List'!H$7:H$1029))</f>
        <v>Completed CE required courses up to the end of the 6th semester</v>
      </c>
      <c r="I69" s="45" t="s">
        <v>829</v>
      </c>
      <c r="J69" s="72"/>
      <c r="K69" s="68">
        <f>IF(I69=0,"",LOOKUP(I69,'GPA Table'!$B$5:$B$16,'GPA Table'!$E$5:$E$16))</f>
        <v>0</v>
      </c>
      <c r="L69" s="185"/>
      <c r="M69" s="71"/>
      <c r="N69" s="235">
        <f t="shared" si="28"/>
        <v>0</v>
      </c>
      <c r="O69" s="235">
        <f t="shared" si="29"/>
        <v>1</v>
      </c>
      <c r="P69" s="6"/>
      <c r="Q69" s="207"/>
    </row>
    <row r="70" spans="1:17" s="210" customFormat="1" ht="17.25" customHeight="1" x14ac:dyDescent="0.3">
      <c r="A70" s="322"/>
      <c r="B70" s="157">
        <f t="shared" si="30"/>
        <v>4</v>
      </c>
      <c r="C70" s="75" t="s">
        <v>290</v>
      </c>
      <c r="D70" s="75" t="str">
        <f>IF(C70=0,"",LOOKUP($C70,'Course List'!$C$7:$C$1029,'Course List'!D$7:D$1029))</f>
        <v>  185</v>
      </c>
      <c r="E70" s="75" t="str">
        <f>IF(C70=0,"",LOOKUP($C70,'Course List'!$C$7:$C$1029,'Course List'!E$7:E$1029))</f>
        <v> Geotechnical Engineering Lab</v>
      </c>
      <c r="F70" s="75">
        <f>IF(C70=0,"",LOOKUP($C70,'Course List'!$C$7:$C$1029,'Course List'!F$7:F$1029))</f>
        <v>1</v>
      </c>
      <c r="G70" s="75" t="str">
        <f>IF(C70=0,"",LOOKUP($C70,'Course List'!$C$7:$C$1029,'Course List'!G$7:G$1029))</f>
        <v>F</v>
      </c>
      <c r="H70" s="75" t="str">
        <f>IF(C70=0,"",LOOKUP($C70,'Course List'!$C$7:$C$1029,'Course List'!H$7:H$1029))</f>
        <v>Prerequisite or corequisite: CE 4410 (168)</v>
      </c>
      <c r="I70" s="45"/>
      <c r="J70" s="72"/>
      <c r="K70" s="68" t="str">
        <f>IF(I70=0,"",LOOKUP(I70,'GPA Table'!$B$5:$B$16,'GPA Table'!$E$5:$E$16))</f>
        <v/>
      </c>
      <c r="L70" s="185"/>
      <c r="M70" s="71"/>
      <c r="N70" s="6">
        <f t="shared" si="28"/>
        <v>0</v>
      </c>
      <c r="O70" s="6">
        <f t="shared" si="29"/>
        <v>0</v>
      </c>
      <c r="P70" s="6"/>
      <c r="Q70" s="207"/>
    </row>
    <row r="71" spans="1:17" s="210" customFormat="1" x14ac:dyDescent="0.3">
      <c r="A71" s="322"/>
      <c r="B71" s="157">
        <f t="shared" si="30"/>
        <v>5</v>
      </c>
      <c r="C71" s="75" t="s">
        <v>291</v>
      </c>
      <c r="D71" s="75" t="str">
        <f>IF(C71=0,"",LOOKUP($C71,'Course List'!$C$7:$C$1029,'Course List'!D$7:D$1029))</f>
        <v>  197</v>
      </c>
      <c r="E71" s="75" t="str">
        <f>IF(C71=0,"",LOOKUP($C71,'Course List'!$C$7:$C$1029,'Course List'!E$7:E$1029))</f>
        <v> Env Eng 2:Water Supply/Pollutn</v>
      </c>
      <c r="F71" s="75">
        <f>IF(C71=0,"",LOOKUP($C71,'Course List'!$C$7:$C$1029,'Course List'!F$7:F$1029))</f>
        <v>3</v>
      </c>
      <c r="G71" s="75" t="str">
        <f>IF(C71=0,"",LOOKUP($C71,'Course List'!$C$7:$C$1029,'Course List'!G$7:G$1029))</f>
        <v>F</v>
      </c>
      <c r="H71" s="75" t="str">
        <f>IF(C71=0,"",LOOKUP($C71,'Course List'!$C$7:$C$1029,'Course List'!H$7:H$1029))</f>
        <v>Prerequisite: CE 3520 (194)</v>
      </c>
      <c r="I71" s="45"/>
      <c r="J71" s="72"/>
      <c r="K71" s="68" t="str">
        <f>IF(I71=0,"",LOOKUP(I71,'GPA Table'!$B$5:$B$16,'GPA Table'!$E$5:$E$16))</f>
        <v/>
      </c>
      <c r="L71" s="185"/>
      <c r="M71" s="71"/>
      <c r="N71" s="6">
        <f t="shared" si="28"/>
        <v>0</v>
      </c>
      <c r="O71" s="6">
        <f t="shared" si="29"/>
        <v>0</v>
      </c>
      <c r="P71" s="6"/>
      <c r="Q71" s="207"/>
    </row>
    <row r="72" spans="1:17" s="210" customFormat="1" ht="17.399999999999999" customHeight="1" x14ac:dyDescent="0.3">
      <c r="A72" s="322"/>
      <c r="B72" s="157">
        <f>B71+1</f>
        <v>6</v>
      </c>
      <c r="C72" s="75" t="s">
        <v>292</v>
      </c>
      <c r="D72" s="75" t="str">
        <f>IF(C72=0,"",LOOKUP($C72,'Course List'!$C$7:$C$1029,'Course List'!D$7:D$1029))</f>
        <v>  195</v>
      </c>
      <c r="E72" s="75" t="str">
        <f>IF(C72=0,"",LOOKUP($C72,'Course List'!$C$7:$C$1029,'Course List'!E$7:E$1029))</f>
        <v> Hydrology &amp; Hydraulic Design</v>
      </c>
      <c r="F72" s="75">
        <f>IF(C72=0,"",LOOKUP($C72,'Course List'!$C$7:$C$1029,'Course List'!F$7:F$1029))</f>
        <v>3</v>
      </c>
      <c r="G72" s="75" t="str">
        <f>IF(C72=0,"",LOOKUP($C72,'Course List'!$C$7:$C$1029,'Course List'!G$7:G$1029))</f>
        <v>F</v>
      </c>
      <c r="H72" s="75" t="str">
        <f>IF(C72=0,"",LOOKUP($C72,'Course List'!$C$7:$C$1029,'Course List'!H$7:H$1029))</f>
        <v>Prerequisite or corequisite: ApSc 3115 (115), CE 3610 (193)</v>
      </c>
      <c r="I72" s="45"/>
      <c r="J72" s="72"/>
      <c r="K72" s="68" t="str">
        <f>IF(I72=0,"",LOOKUP(I72,'GPA Table'!$B$5:$B$16,'GPA Table'!$E$5:$E$16))</f>
        <v/>
      </c>
      <c r="L72" s="185"/>
      <c r="M72" s="71"/>
      <c r="N72" s="6">
        <f t="shared" si="28"/>
        <v>0</v>
      </c>
      <c r="O72" s="6">
        <f t="shared" si="29"/>
        <v>0</v>
      </c>
      <c r="P72" s="6"/>
      <c r="Q72" s="207"/>
    </row>
    <row r="73" spans="1:17" s="210" customFormat="1" x14ac:dyDescent="0.3">
      <c r="A73" s="322"/>
      <c r="B73" s="157">
        <f>B72+1</f>
        <v>7</v>
      </c>
      <c r="C73" s="75" t="s">
        <v>809</v>
      </c>
      <c r="D73" s="75" t="str">
        <f>IF(C73=0,"",LOOKUP($C73,'Course List'!$C$7:$C$1029,'Course List'!D$7:D$1029))</f>
        <v>---</v>
      </c>
      <c r="E73" s="75" t="str">
        <f>IF(C73=0,"",LOOKUP($C73,'Course List'!$C$7:$C$1029,'Course List'!E$7:E$1029))</f>
        <v>See the CE Eng. Elective List</v>
      </c>
      <c r="F73" s="75">
        <f>IF(C73=0,"",LOOKUP($C73,'Course List'!$C$7:$C$1029,'Course List'!F$7:F$1029))</f>
        <v>3</v>
      </c>
      <c r="G73" s="75" t="str">
        <f>IF(C73=0,"",LOOKUP($C73,'Course List'!$C$7:$C$1029,'Course List'!G$7:G$1029))</f>
        <v>F &amp; S</v>
      </c>
      <c r="H73" s="75" t="str">
        <f>IF(C73=0,"",LOOKUP($C73,'Course List'!$C$7:$C$1029,'Course List'!H$7:H$1029))</f>
        <v xml:space="preserve"> ---</v>
      </c>
      <c r="I73" s="45"/>
      <c r="J73" s="72"/>
      <c r="K73" s="68" t="str">
        <f>IF(I73=0,"",LOOKUP(I73,'GPA Table'!$B$5:$B$16,'GPA Table'!$E$5:$E$16))</f>
        <v/>
      </c>
      <c r="L73" s="185"/>
      <c r="M73" s="71"/>
      <c r="N73" s="6">
        <f t="shared" si="28"/>
        <v>0</v>
      </c>
      <c r="O73" s="6">
        <f t="shared" si="29"/>
        <v>0</v>
      </c>
      <c r="P73" s="6"/>
      <c r="Q73" s="207"/>
    </row>
    <row r="74" spans="1:17" s="210" customFormat="1" ht="16.2" thickBot="1" x14ac:dyDescent="0.35">
      <c r="A74" s="322"/>
      <c r="B74" s="160">
        <f t="shared" ref="B74" si="31">B73+1</f>
        <v>8</v>
      </c>
      <c r="C74" s="46"/>
      <c r="D74" s="45" t="str">
        <f>IF(C74=0,"",LOOKUP($C74,'Course List'!$C$7:$C$1029,'Course List'!D$7:D$1029))</f>
        <v/>
      </c>
      <c r="E74" s="45" t="str">
        <f>IF(C74=0,"",LOOKUP($C74,'Course List'!$C$7:$C$1029,'Course List'!E$7:E$1029))</f>
        <v/>
      </c>
      <c r="F74" s="45" t="str">
        <f>IF(C74=0,"",LOOKUP($C74,'Course List'!$C$7:$C$1029,'Course List'!F$7:F$1029))</f>
        <v/>
      </c>
      <c r="G74" s="45" t="str">
        <f>IF(C74=0,"",LOOKUP($C74,'Course List'!$C$7:$C$1029,'Course List'!G$7:G$1029))</f>
        <v/>
      </c>
      <c r="H74" s="45" t="str">
        <f>IF(C74=0,"",LOOKUP($C74,'Course List'!$C$7:$C$1029,'Course List'!H$7:H$1029))</f>
        <v/>
      </c>
      <c r="I74" s="46"/>
      <c r="J74" s="73"/>
      <c r="K74" s="69" t="str">
        <f>IF(I74=0,"",LOOKUP(I74,'GPA Table'!$B$5:$B$16,'GPA Table'!$E$5:$E$16))</f>
        <v/>
      </c>
      <c r="L74" s="185"/>
      <c r="M74" s="71"/>
      <c r="N74" s="6">
        <f t="shared" si="28"/>
        <v>0</v>
      </c>
      <c r="O74" s="6">
        <f t="shared" si="29"/>
        <v>0</v>
      </c>
      <c r="P74" s="6"/>
      <c r="Q74" s="207"/>
    </row>
    <row r="75" spans="1:17" s="210" customFormat="1" ht="16.2" thickBot="1" x14ac:dyDescent="0.35">
      <c r="A75" s="322"/>
      <c r="B75" s="155"/>
      <c r="C75" s="156" t="str">
        <f>C66</f>
        <v>Semester</v>
      </c>
      <c r="D75" s="156">
        <f>D66+1</f>
        <v>8</v>
      </c>
      <c r="E75" s="156" t="str">
        <f>E66</f>
        <v>Total Credit Hours</v>
      </c>
      <c r="F75" s="156">
        <f>SUM(F76:F83)</f>
        <v>15</v>
      </c>
      <c r="G75" s="77" t="str">
        <f>G57</f>
        <v>SPRING</v>
      </c>
      <c r="H75" s="77">
        <f>H66+1</f>
        <v>2022</v>
      </c>
      <c r="I75" s="21"/>
      <c r="J75" s="22"/>
      <c r="K75" s="24">
        <f>IF(O75=0,0,ROUND(N75/O75,2))</f>
        <v>0</v>
      </c>
      <c r="L75" s="186"/>
      <c r="M75" s="71"/>
      <c r="N75" s="15">
        <f t="shared" ref="N75:O75" si="32">SUM(N76:N83)</f>
        <v>0</v>
      </c>
      <c r="O75" s="16">
        <f t="shared" si="32"/>
        <v>0</v>
      </c>
      <c r="P75" s="214"/>
      <c r="Q75" s="215"/>
    </row>
    <row r="76" spans="1:17" s="210" customFormat="1" x14ac:dyDescent="0.3">
      <c r="A76" s="322"/>
      <c r="B76" s="157">
        <v>1</v>
      </c>
      <c r="C76" s="75" t="s">
        <v>288</v>
      </c>
      <c r="D76" s="75" t="str">
        <f>IF(C76=0,"",LOOKUP($C76,'Course List'!$C$7:$C$1029,'Course List'!D$7:D$1029))</f>
        <v>  190W</v>
      </c>
      <c r="E76" s="75" t="str">
        <f>IF(C76=0,"",LOOKUP($C76,'Course List'!$C$7:$C$1029,'Course List'!E$7:E$1029))</f>
        <v> Contracts and Specifications (WID)</v>
      </c>
      <c r="F76" s="75">
        <f>IF(C76=0,"",LOOKUP($C76,'Course List'!$C$7:$C$1029,'Course List'!F$7:F$1029))</f>
        <v>3</v>
      </c>
      <c r="G76" s="75" t="str">
        <f>IF(C76=0,"",LOOKUP($C76,'Course List'!$C$7:$C$1029,'Course List'!G$7:G$1029))</f>
        <v>S</v>
      </c>
      <c r="H76" s="75" t="str">
        <f>IF(C76=0,"",LOOKUP($C76,'Course List'!$C$7:$C$1029,'Course List'!H$7:H$1029))</f>
        <v>None</v>
      </c>
      <c r="I76" s="45"/>
      <c r="J76" s="72"/>
      <c r="K76" s="67" t="str">
        <f>IF(I76=0,"",LOOKUP(I76,'GPA Table'!$B$5:$B$16,'GPA Table'!$E$5:$E$16))</f>
        <v/>
      </c>
      <c r="L76" s="184"/>
      <c r="M76" s="71"/>
      <c r="N76" s="6">
        <f t="shared" ref="N76" si="33">IF(F76=0,0,IF(I76=0,0,K76*F76))</f>
        <v>0</v>
      </c>
      <c r="O76" s="6">
        <f t="shared" ref="O76" si="34">IF(I76=0,0,F76)</f>
        <v>0</v>
      </c>
      <c r="P76" s="6"/>
      <c r="Q76" s="207"/>
    </row>
    <row r="77" spans="1:17" s="210" customFormat="1" x14ac:dyDescent="0.3">
      <c r="A77" s="322"/>
      <c r="B77" s="157">
        <f>B76+1</f>
        <v>2</v>
      </c>
      <c r="C77" s="158" t="s">
        <v>825</v>
      </c>
      <c r="D77" s="75">
        <f>IF(C77=0,"",LOOKUP($C77,'Course List'!$C$7:$C$1029,'Course List'!D$7:D$1029))</f>
        <v>196</v>
      </c>
      <c r="E77" s="75" t="str">
        <f>IF(C77=0,"",LOOKUP($C77,'Course List'!$C$7:$C$1029,'Course List'!E$7:E$1029))</f>
        <v>Senior Design 2</v>
      </c>
      <c r="F77" s="75">
        <f>IF(C77=0,"",LOOKUP($C77,'Course List'!$C$7:$C$1029,'Course List'!F$7:F$1029))</f>
        <v>3</v>
      </c>
      <c r="G77" s="75" t="str">
        <f>IF(C77=0,"",LOOKUP($C77,'Course List'!$C$7:$C$1029,'Course List'!G$7:G$1029))</f>
        <v>S</v>
      </c>
      <c r="H77" s="75" t="str">
        <f>IF(C77=0,"",LOOKUP($C77,'Course List'!$C$7:$C$1029,'Course List'!H$7:H$1029))</f>
        <v>CE 4341</v>
      </c>
      <c r="I77" s="45"/>
      <c r="J77" s="72"/>
      <c r="K77" s="68" t="str">
        <f>IF(I77=0,"",LOOKUP(I77,'GPA Table'!$B$5:$B$16,'GPA Table'!$E$5:$E$16))</f>
        <v/>
      </c>
      <c r="L77" s="185"/>
      <c r="M77" s="71"/>
      <c r="N77" s="6">
        <f t="shared" ref="N77:N83" si="35">IF(F77=0,0,IF(I77=0,0,K77*F77))</f>
        <v>0</v>
      </c>
      <c r="O77" s="6">
        <f t="shared" ref="O77:O83" si="36">IF(I77=0,0,F77)</f>
        <v>0</v>
      </c>
      <c r="P77" s="6"/>
      <c r="Q77" s="207"/>
    </row>
    <row r="78" spans="1:17" s="210" customFormat="1" x14ac:dyDescent="0.3">
      <c r="A78" s="322"/>
      <c r="B78" s="157">
        <f t="shared" ref="B78:B80" si="37">B77+1</f>
        <v>3</v>
      </c>
      <c r="C78" s="75" t="s">
        <v>321</v>
      </c>
      <c r="D78" s="75" t="str">
        <f>IF(C78=0,"",LOOKUP($C78,'Course List'!$C$7:$C$1029,'Course List'!D$7:D$1029))</f>
        <v>  241</v>
      </c>
      <c r="E78" s="75" t="str">
        <f>IF(C78=0,"",LOOKUP($C78,'Course List'!$C$7:$C$1029,'Course List'!E$7:E$1029))</f>
        <v> Adv Sanitary Engr Design</v>
      </c>
      <c r="F78" s="75">
        <f>IF(C78=0,"",LOOKUP($C78,'Course List'!$C$7:$C$1029,'Course List'!F$7:F$1029))</f>
        <v>3</v>
      </c>
      <c r="G78" s="75" t="str">
        <f>IF(C78=0,"",LOOKUP($C78,'Course List'!$C$7:$C$1029,'Course List'!G$7:G$1029))</f>
        <v>S</v>
      </c>
      <c r="H78" s="75" t="str">
        <f>IF(C78=0,"",LOOKUP($C78,'Course List'!$C$7:$C$1029,'Course List'!H$7:H$1029))</f>
        <v>Prerequisite: CE 4530 (197)</v>
      </c>
      <c r="I78" s="45"/>
      <c r="J78" s="72"/>
      <c r="K78" s="68" t="str">
        <f>IF(I78=0,"",LOOKUP(I78,'GPA Table'!$B$5:$B$16,'GPA Table'!$E$5:$E$16))</f>
        <v/>
      </c>
      <c r="L78" s="185"/>
      <c r="M78" s="71"/>
      <c r="N78" s="6">
        <f t="shared" si="35"/>
        <v>0</v>
      </c>
      <c r="O78" s="6">
        <f t="shared" si="36"/>
        <v>0</v>
      </c>
      <c r="P78" s="6"/>
      <c r="Q78" s="207"/>
    </row>
    <row r="79" spans="1:17" s="210" customFormat="1" ht="17.25" customHeight="1" x14ac:dyDescent="0.3">
      <c r="A79" s="322"/>
      <c r="B79" s="157">
        <f t="shared" si="37"/>
        <v>4</v>
      </c>
      <c r="C79" s="75" t="s">
        <v>809</v>
      </c>
      <c r="D79" s="75" t="str">
        <f>IF(C79=0,"",LOOKUP($C79,'Course List'!$C$7:$C$1029,'Course List'!D$7:D$1029))</f>
        <v>---</v>
      </c>
      <c r="E79" s="75" t="str">
        <f>IF(C79=0,"",LOOKUP($C79,'Course List'!$C$7:$C$1029,'Course List'!E$7:E$1029))</f>
        <v>See the CE Eng. Elective List</v>
      </c>
      <c r="F79" s="75">
        <f>IF(C79=0,"",LOOKUP($C79,'Course List'!$C$7:$C$1029,'Course List'!F$7:F$1029))</f>
        <v>3</v>
      </c>
      <c r="G79" s="75" t="str">
        <f>IF(C79=0,"",LOOKUP($C79,'Course List'!$C$7:$C$1029,'Course List'!G$7:G$1029))</f>
        <v>F &amp; S</v>
      </c>
      <c r="H79" s="75" t="str">
        <f>IF(C79=0,"",LOOKUP($C79,'Course List'!$C$7:$C$1029,'Course List'!H$7:H$1029))</f>
        <v xml:space="preserve"> ---</v>
      </c>
      <c r="I79" s="45"/>
      <c r="J79" s="72"/>
      <c r="K79" s="68" t="str">
        <f>IF(I79=0,"",LOOKUP(I79,'GPA Table'!$B$5:$B$16,'GPA Table'!$E$5:$E$16))</f>
        <v/>
      </c>
      <c r="L79" s="185"/>
      <c r="M79" s="71"/>
      <c r="N79" s="6">
        <f t="shared" si="35"/>
        <v>0</v>
      </c>
      <c r="O79" s="6">
        <f t="shared" si="36"/>
        <v>0</v>
      </c>
      <c r="P79" s="6"/>
      <c r="Q79" s="207"/>
    </row>
    <row r="80" spans="1:17" s="210" customFormat="1" x14ac:dyDescent="0.3">
      <c r="A80" s="322"/>
      <c r="B80" s="157">
        <f t="shared" si="37"/>
        <v>5</v>
      </c>
      <c r="C80" s="75" t="s">
        <v>809</v>
      </c>
      <c r="D80" s="75" t="str">
        <f>IF(C80=0,"",LOOKUP($C80,'Course List'!$C$7:$C$1029,'Course List'!D$7:D$1029))</f>
        <v>---</v>
      </c>
      <c r="E80" s="75" t="str">
        <f>IF(C80=0,"",LOOKUP($C80,'Course List'!$C$7:$C$1029,'Course List'!E$7:E$1029))</f>
        <v>See the CE Eng. Elective List</v>
      </c>
      <c r="F80" s="75">
        <f>IF(C80=0,"",LOOKUP($C80,'Course List'!$C$7:$C$1029,'Course List'!F$7:F$1029))</f>
        <v>3</v>
      </c>
      <c r="G80" s="75" t="str">
        <f>IF(C80=0,"",LOOKUP($C80,'Course List'!$C$7:$C$1029,'Course List'!G$7:G$1029))</f>
        <v>F &amp; S</v>
      </c>
      <c r="H80" s="75" t="str">
        <f>IF(C80=0,"",LOOKUP($C80,'Course List'!$C$7:$C$1029,'Course List'!H$7:H$1029))</f>
        <v xml:space="preserve"> ---</v>
      </c>
      <c r="I80" s="45"/>
      <c r="J80" s="72"/>
      <c r="K80" s="68" t="str">
        <f>IF(I80=0,"",LOOKUP(I80,'GPA Table'!$B$5:$B$16,'GPA Table'!$E$5:$E$16))</f>
        <v/>
      </c>
      <c r="L80" s="185"/>
      <c r="M80" s="71"/>
      <c r="N80" s="6">
        <f t="shared" si="35"/>
        <v>0</v>
      </c>
      <c r="O80" s="6">
        <f t="shared" si="36"/>
        <v>0</v>
      </c>
      <c r="P80" s="6"/>
      <c r="Q80" s="207"/>
    </row>
    <row r="81" spans="1:32" s="210" customFormat="1" x14ac:dyDescent="0.3">
      <c r="A81" s="322"/>
      <c r="B81" s="157">
        <f>B80+1</f>
        <v>6</v>
      </c>
      <c r="C81" s="45"/>
      <c r="D81" s="45" t="str">
        <f>IF(C81=0,"",LOOKUP($C81,'Course List'!$C$7:$C$1029,'Course List'!D$7:D$1029))</f>
        <v/>
      </c>
      <c r="E81" s="45" t="str">
        <f>IF(C81=0,"",LOOKUP($C81,'Course List'!$C$7:$C$1029,'Course List'!E$7:E$1029))</f>
        <v/>
      </c>
      <c r="F81" s="45" t="str">
        <f>IF(C81=0,"",LOOKUP($C81,'Course List'!$C$7:$C$1029,'Course List'!F$7:F$1029))</f>
        <v/>
      </c>
      <c r="G81" s="45" t="str">
        <f>IF(C81=0,"",LOOKUP($C81,'Course List'!$C$7:$C$1029,'Course List'!G$7:G$1029))</f>
        <v/>
      </c>
      <c r="H81" s="45" t="str">
        <f>IF(C81=0,"",LOOKUP($C81,'Course List'!$C$7:$C$1029,'Course List'!H$7:H$1029))</f>
        <v/>
      </c>
      <c r="I81" s="45"/>
      <c r="J81" s="72"/>
      <c r="K81" s="68" t="str">
        <f>IF(I81=0,"",LOOKUP(I81,'GPA Table'!$B$5:$B$16,'GPA Table'!$E$5:$E$16))</f>
        <v/>
      </c>
      <c r="L81" s="185"/>
      <c r="M81" s="71"/>
      <c r="N81" s="6">
        <f t="shared" si="35"/>
        <v>0</v>
      </c>
      <c r="O81" s="6">
        <f t="shared" si="36"/>
        <v>0</v>
      </c>
      <c r="P81" s="6"/>
      <c r="Q81" s="207"/>
    </row>
    <row r="82" spans="1:32" s="210" customFormat="1" x14ac:dyDescent="0.3">
      <c r="A82" s="322"/>
      <c r="B82" s="157">
        <f>B81+1</f>
        <v>7</v>
      </c>
      <c r="C82" s="45"/>
      <c r="D82" s="45" t="str">
        <f>IF(C82=0,"",LOOKUP($C82,'Course List'!$C$7:$C$1029,'Course List'!D$7:D$1029))</f>
        <v/>
      </c>
      <c r="E82" s="45" t="str">
        <f>IF(C82=0,"",LOOKUP($C82,'Course List'!$C$7:$C$1029,'Course List'!E$7:E$1029))</f>
        <v/>
      </c>
      <c r="F82" s="45" t="str">
        <f>IF(C82=0,"",LOOKUP($C82,'Course List'!$C$7:$C$1029,'Course List'!F$7:F$1029))</f>
        <v/>
      </c>
      <c r="G82" s="45" t="str">
        <f>IF(C82=0,"",LOOKUP($C82,'Course List'!$C$7:$C$1029,'Course List'!G$7:G$1029))</f>
        <v/>
      </c>
      <c r="H82" s="45" t="str">
        <f>IF(C82=0,"",LOOKUP($C82,'Course List'!$C$7:$C$1029,'Course List'!H$7:H$1029))</f>
        <v/>
      </c>
      <c r="I82" s="45"/>
      <c r="J82" s="72"/>
      <c r="K82" s="68" t="str">
        <f>IF(I82=0,"",LOOKUP(I82,'GPA Table'!$B$5:$B$16,'GPA Table'!$E$5:$E$16))</f>
        <v/>
      </c>
      <c r="L82" s="185"/>
      <c r="M82" s="71"/>
      <c r="N82" s="6">
        <f t="shared" si="35"/>
        <v>0</v>
      </c>
      <c r="O82" s="6">
        <f t="shared" si="36"/>
        <v>0</v>
      </c>
      <c r="P82" s="6"/>
      <c r="Q82" s="207"/>
    </row>
    <row r="83" spans="1:32" s="210" customFormat="1" ht="16.2" thickBot="1" x14ac:dyDescent="0.35">
      <c r="A83" s="323"/>
      <c r="B83" s="160">
        <f t="shared" ref="B83" si="38">B82+1</f>
        <v>8</v>
      </c>
      <c r="C83" s="46"/>
      <c r="D83" s="46" t="str">
        <f>IF(C83=0,"",LOOKUP($C83,'Course List'!$C$7:$C$1029,'Course List'!D$7:D$1029))</f>
        <v/>
      </c>
      <c r="E83" s="46" t="str">
        <f>IF(C83=0,"",LOOKUP($C83,'Course List'!$C$7:$C$1029,'Course List'!E$7:E$1029))</f>
        <v/>
      </c>
      <c r="F83" s="46" t="str">
        <f>IF(C83=0,"",LOOKUP($C83,'Course List'!$C$7:$C$1029,'Course List'!F$7:F$1029))</f>
        <v/>
      </c>
      <c r="G83" s="46" t="str">
        <f>IF(C83=0,"",LOOKUP($C83,'Course List'!$C$7:$C$1029,'Course List'!G$7:G$1029))</f>
        <v/>
      </c>
      <c r="H83" s="46" t="str">
        <f>IF(C83=0,"",LOOKUP($C83,'Course List'!$C$7:$C$1029,'Course List'!H$7:H$1029))</f>
        <v/>
      </c>
      <c r="I83" s="46"/>
      <c r="J83" s="73"/>
      <c r="K83" s="69" t="str">
        <f>IF(I83=0,"",LOOKUP(I83,'GPA Table'!$B$5:$B$16,'GPA Table'!$E$5:$E$16))</f>
        <v/>
      </c>
      <c r="L83" s="187"/>
      <c r="M83" s="71"/>
      <c r="N83" s="6">
        <f t="shared" si="35"/>
        <v>0</v>
      </c>
      <c r="O83" s="6">
        <f t="shared" si="36"/>
        <v>0</v>
      </c>
      <c r="P83" s="6"/>
      <c r="Q83" s="207"/>
    </row>
    <row r="84" spans="1:32" s="207" customFormat="1" x14ac:dyDescent="0.3">
      <c r="H84" s="6"/>
      <c r="L84" s="216"/>
      <c r="N84" s="4"/>
      <c r="Q84" s="210"/>
      <c r="U84" s="217"/>
      <c r="V84" s="210"/>
      <c r="W84" s="210"/>
      <c r="X84" s="210"/>
      <c r="Y84" s="217"/>
      <c r="Z84" s="210"/>
      <c r="AA84" s="210"/>
      <c r="AB84" s="210"/>
      <c r="AC84" s="210"/>
      <c r="AD84" s="210"/>
      <c r="AE84" s="210"/>
      <c r="AF84" s="210"/>
    </row>
    <row r="85" spans="1:32" x14ac:dyDescent="0.3">
      <c r="U85" s="217"/>
      <c r="Y85" s="217"/>
    </row>
    <row r="86" spans="1:32" x14ac:dyDescent="0.3">
      <c r="U86" s="217"/>
      <c r="Y86" s="217"/>
    </row>
    <row r="87" spans="1:32" x14ac:dyDescent="0.3">
      <c r="U87" s="217"/>
      <c r="Y87" s="217"/>
    </row>
    <row r="88" spans="1:32" x14ac:dyDescent="0.3">
      <c r="U88" s="217"/>
      <c r="Y88" s="217"/>
    </row>
    <row r="89" spans="1:32" x14ac:dyDescent="0.3">
      <c r="Y89" s="217"/>
    </row>
    <row r="90" spans="1:32" x14ac:dyDescent="0.3">
      <c r="Y90" s="217"/>
    </row>
    <row r="91" spans="1:32" x14ac:dyDescent="0.3">
      <c r="Y91" s="217"/>
    </row>
    <row r="92" spans="1:32" x14ac:dyDescent="0.3">
      <c r="Y92" s="217"/>
    </row>
    <row r="93" spans="1:32" x14ac:dyDescent="0.3">
      <c r="Y93" s="217"/>
    </row>
    <row r="94" spans="1:32" x14ac:dyDescent="0.3">
      <c r="Y94" s="217"/>
    </row>
    <row r="95" spans="1:32" x14ac:dyDescent="0.3">
      <c r="Y95" s="217"/>
    </row>
    <row r="96" spans="1:32" x14ac:dyDescent="0.3">
      <c r="Y96" s="217"/>
    </row>
    <row r="97" spans="25:25" x14ac:dyDescent="0.3">
      <c r="Y97" s="217"/>
    </row>
    <row r="98" spans="25:25" x14ac:dyDescent="0.3">
      <c r="Y98" s="217"/>
    </row>
    <row r="99" spans="25:25" x14ac:dyDescent="0.3">
      <c r="Y99" s="217"/>
    </row>
    <row r="100" spans="25:25" x14ac:dyDescent="0.3">
      <c r="Y100" s="217"/>
    </row>
    <row r="101" spans="25:25" x14ac:dyDescent="0.3">
      <c r="Y101" s="217"/>
    </row>
    <row r="102" spans="25:25" x14ac:dyDescent="0.3">
      <c r="Y102" s="217"/>
    </row>
    <row r="103" spans="25:25" x14ac:dyDescent="0.3">
      <c r="Y103" s="217"/>
    </row>
    <row r="104" spans="25:25" x14ac:dyDescent="0.3">
      <c r="Y104" s="217"/>
    </row>
    <row r="105" spans="25:25" x14ac:dyDescent="0.3">
      <c r="Y105" s="217"/>
    </row>
    <row r="106" spans="25:25" x14ac:dyDescent="0.3">
      <c r="Y106" s="217"/>
    </row>
    <row r="107" spans="25:25" x14ac:dyDescent="0.3">
      <c r="Y107" s="217"/>
    </row>
    <row r="108" spans="25:25" x14ac:dyDescent="0.3">
      <c r="Y108" s="217"/>
    </row>
    <row r="109" spans="25:25" x14ac:dyDescent="0.3">
      <c r="Y109" s="217"/>
    </row>
    <row r="110" spans="25:25" x14ac:dyDescent="0.3">
      <c r="Y110" s="217"/>
    </row>
    <row r="111" spans="25:25" x14ac:dyDescent="0.3">
      <c r="Y111" s="217"/>
    </row>
  </sheetData>
  <sheetProtection algorithmName="SHA-512" hashValue="jIqfoz8eoLpv9IeLbNuZmccavIy4SBwuK/ZcHlpZO/axKtg5DEDBWUFgaWptZR+VZW3D9YXYj2hRDqO6/1MJDg==" saltValue="GxMGrBxwM5/5hiakBix4gw==" spinCount="100000" sheet="1" objects="1" scenarios="1"/>
  <sortState ref="C19:N25">
    <sortCondition ref="C19:C25"/>
  </sortState>
  <customSheetViews>
    <customSheetView guid="{01C77170-9B80-4B41-93A1-200096C3CB54}" scale="70" showGridLines="0" fitToPage="1" topLeftCell="A3">
      <pane ySplit="9" topLeftCell="A12" activePane="bottomLeft" state="frozen"/>
      <selection pane="bottomLeft" activeCell="P71" sqref="P71"/>
      <rowBreaks count="1" manualBreakCount="1">
        <brk id="47" max="16383" man="1"/>
      </rowBreaks>
      <pageMargins left="0.7" right="0.7" top="0.55000000000000004" bottom="0.32" header="0.48" footer="0.3"/>
      <pageSetup scale="70" fitToHeight="2" orientation="landscape" r:id="rId1"/>
    </customSheetView>
  </customSheetViews>
  <mergeCells count="20">
    <mergeCell ref="A12:A29"/>
    <mergeCell ref="A30:A47"/>
    <mergeCell ref="A48:A65"/>
    <mergeCell ref="A66:A83"/>
    <mergeCell ref="L11:L12"/>
    <mergeCell ref="B1:K1"/>
    <mergeCell ref="B2:K2"/>
    <mergeCell ref="B5:K5"/>
    <mergeCell ref="C8:D8"/>
    <mergeCell ref="E8:G8"/>
    <mergeCell ref="I8:J8"/>
    <mergeCell ref="B3:K3"/>
    <mergeCell ref="B4:K4"/>
    <mergeCell ref="C9:D9"/>
    <mergeCell ref="E9:G9"/>
    <mergeCell ref="I9:J9"/>
    <mergeCell ref="C6:D6"/>
    <mergeCell ref="F6:G6"/>
    <mergeCell ref="C7:G7"/>
    <mergeCell ref="I7:J7"/>
  </mergeCells>
  <pageMargins left="0.7" right="0.7" top="0.55000000000000004" bottom="0.32" header="0.48" footer="0.3"/>
  <pageSetup scale="70" fitToHeight="2" orientation="landscape" r:id="rId2"/>
  <rowBreaks count="1" manualBreakCount="1">
    <brk id="47"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C109"/>
  <sheetViews>
    <sheetView showGridLines="0" zoomScale="110" zoomScaleNormal="110" workbookViewId="0">
      <pane ySplit="9" topLeftCell="A10" activePane="bottomLeft" state="frozen"/>
      <selection pane="bottomLeft" activeCell="C11" sqref="C11"/>
    </sheetView>
  </sheetViews>
  <sheetFormatPr defaultColWidth="9.109375" defaultRowHeight="15.6" x14ac:dyDescent="0.3"/>
  <cols>
    <col min="1" max="1" width="9.109375" style="27"/>
    <col min="2" max="2" width="4.6640625" style="27" customWidth="1"/>
    <col min="3" max="3" width="21.88671875" style="27" customWidth="1"/>
    <col min="4" max="4" width="9.109375" style="27" customWidth="1"/>
    <col min="5" max="5" width="44.33203125" style="27" customWidth="1"/>
    <col min="6" max="6" width="8.33203125" style="27" customWidth="1"/>
    <col min="7" max="7" width="10.5546875" style="27" customWidth="1"/>
    <col min="8" max="8" width="63.33203125" style="27" customWidth="1"/>
    <col min="9" max="9" width="8.5546875" style="27" customWidth="1"/>
    <col min="10" max="10" width="12.5546875" style="27" customWidth="1"/>
    <col min="11" max="11" width="14.109375" style="6" customWidth="1"/>
    <col min="12" max="12" width="67.33203125" style="216" customWidth="1"/>
    <col min="13" max="13" width="16.88671875" style="216" customWidth="1"/>
    <col min="14" max="14" width="10.33203125" style="6" customWidth="1"/>
    <col min="15" max="15" width="11.44140625" style="6" customWidth="1"/>
    <col min="16" max="16" width="7.6640625" style="6" customWidth="1"/>
    <col min="17" max="26" width="9.109375" style="6"/>
    <col min="27" max="16384" width="9.109375" style="27"/>
  </cols>
  <sheetData>
    <row r="1" spans="1:26" s="218" customFormat="1" x14ac:dyDescent="0.3">
      <c r="A1" s="236"/>
      <c r="B1" s="332" t="s">
        <v>0</v>
      </c>
      <c r="C1" s="332"/>
      <c r="D1" s="332"/>
      <c r="E1" s="332"/>
      <c r="F1" s="332"/>
      <c r="G1" s="332"/>
      <c r="H1" s="332"/>
      <c r="I1" s="332"/>
      <c r="J1" s="332"/>
      <c r="K1" s="332"/>
      <c r="L1" s="209"/>
      <c r="M1" s="209"/>
      <c r="N1" s="71"/>
      <c r="O1" s="71"/>
      <c r="P1" s="71"/>
      <c r="Q1" s="71"/>
      <c r="R1" s="71"/>
      <c r="S1" s="71"/>
      <c r="T1" s="71"/>
      <c r="U1" s="71"/>
      <c r="V1" s="71"/>
      <c r="W1" s="71"/>
      <c r="X1" s="71"/>
      <c r="Y1" s="71"/>
      <c r="Z1" s="71"/>
    </row>
    <row r="2" spans="1:26" s="218" customFormat="1" x14ac:dyDescent="0.3">
      <c r="A2" s="236"/>
      <c r="B2" s="332" t="s">
        <v>1</v>
      </c>
      <c r="C2" s="332"/>
      <c r="D2" s="332"/>
      <c r="E2" s="332"/>
      <c r="F2" s="332"/>
      <c r="G2" s="332"/>
      <c r="H2" s="332"/>
      <c r="I2" s="332"/>
      <c r="J2" s="332"/>
      <c r="K2" s="332"/>
      <c r="L2" s="209"/>
      <c r="M2" s="209"/>
      <c r="N2" s="71"/>
      <c r="O2" s="71"/>
      <c r="P2" s="71"/>
      <c r="Q2" s="71"/>
      <c r="R2" s="71"/>
      <c r="S2" s="71"/>
      <c r="T2" s="71"/>
      <c r="U2" s="71"/>
      <c r="V2" s="71"/>
      <c r="W2" s="71"/>
      <c r="X2" s="71"/>
      <c r="Y2" s="71"/>
      <c r="Z2" s="71"/>
    </row>
    <row r="3" spans="1:26" s="218" customFormat="1" ht="16.2" thickBot="1" x14ac:dyDescent="0.35">
      <c r="A3" s="236"/>
      <c r="B3" s="332" t="s">
        <v>2</v>
      </c>
      <c r="C3" s="332"/>
      <c r="D3" s="332"/>
      <c r="E3" s="332"/>
      <c r="F3" s="332"/>
      <c r="G3" s="332"/>
      <c r="H3" s="332"/>
      <c r="I3" s="332"/>
      <c r="J3" s="332"/>
      <c r="K3" s="332"/>
      <c r="L3" s="209"/>
      <c r="M3" s="209"/>
      <c r="N3" s="71"/>
      <c r="O3" s="71"/>
      <c r="P3" s="71"/>
      <c r="Q3" s="71"/>
      <c r="R3" s="71"/>
      <c r="S3" s="71"/>
      <c r="T3" s="71"/>
      <c r="U3" s="71"/>
      <c r="V3" s="71"/>
      <c r="W3" s="71"/>
      <c r="X3" s="71"/>
      <c r="Y3" s="71"/>
      <c r="Z3" s="71"/>
    </row>
    <row r="4" spans="1:26" ht="17.25" customHeight="1" x14ac:dyDescent="0.3">
      <c r="C4" s="326" t="s">
        <v>389</v>
      </c>
      <c r="D4" s="327"/>
      <c r="E4" s="212">
        <f>NOTES!O12</f>
        <v>2018</v>
      </c>
      <c r="F4" s="328">
        <f>E4+1</f>
        <v>2019</v>
      </c>
      <c r="G4" s="329"/>
      <c r="H4" s="212" t="s">
        <v>396</v>
      </c>
      <c r="I4" s="212">
        <f>E4+3</f>
        <v>2021</v>
      </c>
      <c r="J4" s="213">
        <f>F4+3</f>
        <v>2022</v>
      </c>
      <c r="K4" s="18" t="s">
        <v>427</v>
      </c>
      <c r="L4" s="182"/>
      <c r="M4" s="182"/>
    </row>
    <row r="5" spans="1:26" s="5" customFormat="1" ht="16.5" customHeight="1" thickBot="1" x14ac:dyDescent="0.35">
      <c r="C5" s="313" t="s">
        <v>840</v>
      </c>
      <c r="D5" s="314"/>
      <c r="E5" s="314"/>
      <c r="F5" s="314"/>
      <c r="G5" s="314"/>
      <c r="H5" s="205" t="s">
        <v>425</v>
      </c>
      <c r="I5" s="330">
        <f>F10+F19+F28+F37+F46+F55+F64+F73</f>
        <v>136</v>
      </c>
      <c r="J5" s="331"/>
      <c r="K5" s="19">
        <f>O9</f>
        <v>0</v>
      </c>
      <c r="L5" s="183"/>
      <c r="M5" s="183"/>
      <c r="P5" s="6"/>
    </row>
    <row r="6" spans="1:26" s="71" customFormat="1" ht="15.75" customHeight="1" x14ac:dyDescent="0.3">
      <c r="C6" s="305" t="s">
        <v>400</v>
      </c>
      <c r="D6" s="306"/>
      <c r="E6" s="309"/>
      <c r="F6" s="309"/>
      <c r="G6" s="309"/>
      <c r="H6" s="203" t="s">
        <v>398</v>
      </c>
      <c r="I6" s="309"/>
      <c r="J6" s="311"/>
      <c r="K6" s="18" t="s">
        <v>426</v>
      </c>
      <c r="L6" s="182"/>
      <c r="M6" s="182"/>
      <c r="N6" s="6"/>
      <c r="O6" s="6"/>
      <c r="P6" s="6"/>
    </row>
    <row r="7" spans="1:26" s="71" customFormat="1" ht="16.5" customHeight="1" thickBot="1" x14ac:dyDescent="0.35">
      <c r="C7" s="307" t="s">
        <v>401</v>
      </c>
      <c r="D7" s="308"/>
      <c r="E7" s="310"/>
      <c r="F7" s="310"/>
      <c r="G7" s="310"/>
      <c r="H7" s="204" t="s">
        <v>399</v>
      </c>
      <c r="I7" s="310"/>
      <c r="J7" s="312"/>
      <c r="K7" s="20">
        <f>IF(O9=0,0,ROUND(N9/O9,2))</f>
        <v>0</v>
      </c>
      <c r="L7" s="183"/>
      <c r="M7" s="183"/>
      <c r="N7" s="6"/>
      <c r="O7" s="6"/>
      <c r="P7" s="6"/>
    </row>
    <row r="8" spans="1:26" s="71" customFormat="1" ht="16.2" thickBot="1" x14ac:dyDescent="0.35">
      <c r="D8" s="5"/>
      <c r="F8" s="5"/>
      <c r="G8" s="5"/>
      <c r="H8" s="5"/>
      <c r="I8" s="5"/>
      <c r="J8" s="5"/>
      <c r="K8" s="5"/>
      <c r="L8" s="183"/>
      <c r="M8" s="183"/>
      <c r="N8" s="6"/>
      <c r="O8" s="6"/>
      <c r="P8" s="6"/>
    </row>
    <row r="9" spans="1:26" s="5" customFormat="1" ht="32.25" customHeight="1" thickBot="1" x14ac:dyDescent="0.35">
      <c r="C9" s="13" t="s">
        <v>365</v>
      </c>
      <c r="D9" s="14" t="s">
        <v>397</v>
      </c>
      <c r="E9" s="14" t="s">
        <v>15</v>
      </c>
      <c r="F9" s="14" t="s">
        <v>16</v>
      </c>
      <c r="G9" s="14" t="s">
        <v>17</v>
      </c>
      <c r="H9" s="14" t="s">
        <v>18</v>
      </c>
      <c r="I9" s="14" t="s">
        <v>5</v>
      </c>
      <c r="J9" s="154" t="s">
        <v>6</v>
      </c>
      <c r="K9" s="23" t="s">
        <v>407</v>
      </c>
      <c r="L9" s="324" t="s">
        <v>813</v>
      </c>
      <c r="M9" s="183"/>
      <c r="N9" s="17">
        <f>N10+N19+N28+N37+N46+N55+N64+N73</f>
        <v>0</v>
      </c>
      <c r="O9" s="17">
        <f>O10+O19+O28+O37+O46+O55+O64+O73</f>
        <v>0</v>
      </c>
    </row>
    <row r="10" spans="1:26" s="71" customFormat="1" ht="16.2" thickBot="1" x14ac:dyDescent="0.35">
      <c r="A10" s="321" t="s">
        <v>864</v>
      </c>
      <c r="B10" s="155"/>
      <c r="C10" s="156" t="s">
        <v>17</v>
      </c>
      <c r="D10" s="156">
        <v>1</v>
      </c>
      <c r="E10" s="156" t="s">
        <v>388</v>
      </c>
      <c r="F10" s="156">
        <f>SUM(F11:F18)</f>
        <v>16</v>
      </c>
      <c r="G10" s="77" t="s">
        <v>3</v>
      </c>
      <c r="H10" s="77">
        <f>E4</f>
        <v>2018</v>
      </c>
      <c r="I10" s="21"/>
      <c r="J10" s="22"/>
      <c r="K10" s="24">
        <f>IF(O10=0,0,ROUND(N10/O10,2))</f>
        <v>0</v>
      </c>
      <c r="L10" s="325"/>
      <c r="M10" s="189"/>
      <c r="N10" s="15">
        <f>SUM(N11:N18)</f>
        <v>0</v>
      </c>
      <c r="O10" s="16">
        <f>SUM(O11:O18)</f>
        <v>0</v>
      </c>
      <c r="P10" s="214"/>
      <c r="Q10" s="214"/>
    </row>
    <row r="11" spans="1:26" s="71" customFormat="1" x14ac:dyDescent="0.3">
      <c r="A11" s="322"/>
      <c r="B11" s="157">
        <v>1</v>
      </c>
      <c r="C11" s="75" t="s">
        <v>265</v>
      </c>
      <c r="D11" s="75" t="str">
        <f>IF(C11=0,"",LOOKUP($C11,'Course List'!$C$7:$C$1029,'Course List'!D$7:D$1029))</f>
        <v>  001</v>
      </c>
      <c r="E11" s="75" t="str">
        <f>IF(C11=0,"",LOOKUP($C11,'Course List'!$C$7:$C$1029,'Course List'!E$7:E$1029))</f>
        <v> Intro:Civil &amp; Environmentl Eng</v>
      </c>
      <c r="F11" s="75">
        <f>IF(C11=0,"",LOOKUP($C11,'Course List'!$C$7:$C$1029,'Course List'!F$7:F$1029))</f>
        <v>1</v>
      </c>
      <c r="G11" s="75" t="str">
        <f>IF(C11=0,"",LOOKUP($C11,'Course List'!$C$7:$C$1029,'Course List'!G$7:G$1029))</f>
        <v>F</v>
      </c>
      <c r="H11" s="75" t="str">
        <f>IF(C11=0,"",LOOKUP($C11,'Course List'!$C$7:$C$1029,'Course List'!H$7:H$1029))</f>
        <v>None</v>
      </c>
      <c r="I11" s="45"/>
      <c r="J11" s="72"/>
      <c r="K11" s="67" t="str">
        <f>IF(I11=0,"",LOOKUP(I11,'GPA Table'!$B$5:$B$16,'GPA Table'!$E$5:$E$16))</f>
        <v/>
      </c>
      <c r="L11" s="184"/>
      <c r="M11" s="183"/>
      <c r="N11" s="6">
        <f>IF(F11=0,0,IF(I11=0,0,K11*F11))</f>
        <v>0</v>
      </c>
      <c r="O11" s="6">
        <f>IF(I11=0,0,F11)</f>
        <v>0</v>
      </c>
      <c r="P11" s="6"/>
      <c r="Q11" s="6"/>
    </row>
    <row r="12" spans="1:26" s="71" customFormat="1" x14ac:dyDescent="0.3">
      <c r="A12" s="322"/>
      <c r="B12" s="157">
        <f>B11+1</f>
        <v>2</v>
      </c>
      <c r="C12" s="158" t="s">
        <v>366</v>
      </c>
      <c r="D12" s="75">
        <f>IF(C12=0,"",LOOKUP($C12,'Course List'!$C$7:$C$1029,'Course List'!D$7:D$1029))</f>
        <v>11</v>
      </c>
      <c r="E12" s="75" t="str">
        <f>IF(C12=0,"",LOOKUP($C12,'Course List'!$C$7:$C$1029,'Course List'!E$7:E$1029))</f>
        <v>General Chemistry I</v>
      </c>
      <c r="F12" s="75">
        <f>IF(C12=0,"",LOOKUP($C12,'Course List'!$C$7:$C$1029,'Course List'!F$7:F$1029))</f>
        <v>4</v>
      </c>
      <c r="G12" s="75" t="str">
        <f>IF(C12=0,"",LOOKUP($C12,'Course List'!$C$7:$C$1029,'Course List'!G$7:G$1029))</f>
        <v>F &amp; S</v>
      </c>
      <c r="H12" s="75" t="str">
        <f>IF(C12=0,"",LOOKUP($C12,'Course List'!$C$7:$C$1029,'Course List'!H$7:H$1029))</f>
        <v>One year of high school algebra</v>
      </c>
      <c r="I12" s="45"/>
      <c r="J12" s="72"/>
      <c r="K12" s="68" t="str">
        <f>IF(I12=0,"",LOOKUP(I12,'GPA Table'!$B$5:$B$16,'GPA Table'!$E$5:$E$16))</f>
        <v/>
      </c>
      <c r="L12" s="185"/>
      <c r="M12" s="183"/>
      <c r="N12" s="6">
        <f t="shared" ref="N12:N18" si="0">IF(F12=0,0,IF(I12=0,0,K12*F12))</f>
        <v>0</v>
      </c>
      <c r="O12" s="6">
        <f t="shared" ref="O12:O18" si="1">IF(I12=0,0,F12)</f>
        <v>0</v>
      </c>
      <c r="P12" s="6"/>
      <c r="Q12" s="6"/>
    </row>
    <row r="13" spans="1:26" s="71" customFormat="1" x14ac:dyDescent="0.3">
      <c r="A13" s="322"/>
      <c r="B13" s="157">
        <f t="shared" ref="B13:B18" si="2">B12+1</f>
        <v>3</v>
      </c>
      <c r="C13" s="75" t="s">
        <v>383</v>
      </c>
      <c r="D13" s="75" t="str">
        <f>IF(C13=0,"",LOOKUP($C13,'Course List'!$C$7:$C$1029,'Course List'!D$7:D$1029))</f>
        <v>---</v>
      </c>
      <c r="E13" s="75" t="str">
        <f>IF(C13=0,"",LOOKUP($C13,'Course List'!$C$7:$C$1029,'Course List'!E$7:E$1029))</f>
        <v>See the H/SS List</v>
      </c>
      <c r="F13" s="75">
        <f>IF(C13=0,"",LOOKUP($C13,'Course List'!$C$7:$C$1029,'Course List'!F$7:F$1029))</f>
        <v>3</v>
      </c>
      <c r="G13" s="75" t="str">
        <f>IF(C13=0,"",LOOKUP($C13,'Course List'!$C$7:$C$1029,'Course List'!G$7:G$1029))</f>
        <v>F &amp; S</v>
      </c>
      <c r="H13" s="75" t="str">
        <f>IF(C13=0,"",LOOKUP($C13,'Course List'!$C$7:$C$1029,'Course List'!H$7:H$1029))</f>
        <v xml:space="preserve"> ---</v>
      </c>
      <c r="I13" s="45"/>
      <c r="J13" s="72"/>
      <c r="K13" s="68" t="str">
        <f>IF(I13=0,"",LOOKUP(I13,'GPA Table'!$B$5:$B$16,'GPA Table'!$E$5:$E$16))</f>
        <v/>
      </c>
      <c r="L13" s="185"/>
      <c r="M13" s="183"/>
      <c r="N13" s="6">
        <f t="shared" si="0"/>
        <v>0</v>
      </c>
      <c r="O13" s="6">
        <f t="shared" si="1"/>
        <v>0</v>
      </c>
      <c r="P13" s="6"/>
      <c r="Q13" s="6"/>
    </row>
    <row r="14" spans="1:26" s="71" customFormat="1" ht="37.950000000000003" customHeight="1" x14ac:dyDescent="0.3">
      <c r="A14" s="322"/>
      <c r="B14" s="157">
        <f t="shared" si="2"/>
        <v>4</v>
      </c>
      <c r="C14" s="75" t="s">
        <v>363</v>
      </c>
      <c r="D14" s="75">
        <f>IF(C14=0,"",LOOKUP($C14,'Course List'!$C$7:$C$1029,'Course List'!D$7:D$1029))</f>
        <v>31</v>
      </c>
      <c r="E14" s="75" t="str">
        <f>IF(C14=0,"",LOOKUP($C14,'Course List'!$C$7:$C$1029,'Course List'!E$7:E$1029))</f>
        <v>Single-Variable Calculus I </v>
      </c>
      <c r="F14" s="75">
        <f>IF(C14=0,"",LOOKUP($C14,'Course List'!$C$7:$C$1029,'Course List'!F$7:F$1029))</f>
        <v>3</v>
      </c>
      <c r="G14" s="75" t="str">
        <f>IF(C14=0,"",LOOKUP($C14,'Course List'!$C$7:$C$1029,'Course List'!G$7:G$1029))</f>
        <v>F &amp; S</v>
      </c>
      <c r="H14" s="75" t="str">
        <f>IF(C14=0,"",LOOKUP($C14,'Course List'!$C$7:$C$1029,'Course List'!H$7:H$1029))</f>
        <v>The placement examination or a score of 720 or above on the SAT II in mathematics</v>
      </c>
      <c r="I14" s="45"/>
      <c r="J14" s="72"/>
      <c r="K14" s="68" t="str">
        <f>IF(I14=0,"",LOOKUP(I14,'GPA Table'!$B$5:$B$16,'GPA Table'!$E$5:$E$16))</f>
        <v/>
      </c>
      <c r="L14" s="185"/>
      <c r="M14" s="183"/>
      <c r="N14" s="6">
        <f t="shared" si="0"/>
        <v>0</v>
      </c>
      <c r="O14" s="6">
        <f t="shared" si="1"/>
        <v>0</v>
      </c>
      <c r="P14" s="6"/>
      <c r="Q14" s="6"/>
    </row>
    <row r="15" spans="1:26" s="71" customFormat="1" x14ac:dyDescent="0.3">
      <c r="A15" s="322"/>
      <c r="B15" s="157">
        <f t="shared" si="2"/>
        <v>5</v>
      </c>
      <c r="C15" s="75" t="s">
        <v>364</v>
      </c>
      <c r="D15" s="75" t="str">
        <f>IF(C15=0,"",LOOKUP($C15,'Course List'!$C$7:$C$1029,'Course List'!D$7:D$1029))</f>
        <v>  001</v>
      </c>
      <c r="E15" s="75" t="str">
        <f>IF(C15=0,"",LOOKUP($C15,'Course List'!$C$7:$C$1029,'Course List'!E$7:E$1029))</f>
        <v> Engineering Orientation</v>
      </c>
      <c r="F15" s="75">
        <f>IF(C15=0,"",LOOKUP($C15,'Course List'!$C$7:$C$1029,'Course List'!F$7:F$1029))</f>
        <v>1</v>
      </c>
      <c r="G15" s="75" t="str">
        <f>IF(C15=0,"",LOOKUP($C15,'Course List'!$C$7:$C$1029,'Course List'!G$7:G$1029))</f>
        <v>F</v>
      </c>
      <c r="H15" s="75" t="str">
        <f>IF(C15=0,"",LOOKUP($C15,'Course List'!$C$7:$C$1029,'Course List'!H$7:H$1029))</f>
        <v xml:space="preserve"> ---</v>
      </c>
      <c r="I15" s="45"/>
      <c r="J15" s="72"/>
      <c r="K15" s="68" t="str">
        <f>IF(I15=0,"",LOOKUP(I15,'GPA Table'!$B$5:$B$16,'GPA Table'!$E$5:$E$16))</f>
        <v/>
      </c>
      <c r="L15" s="185"/>
      <c r="M15" s="183"/>
      <c r="N15" s="6">
        <f t="shared" si="0"/>
        <v>0</v>
      </c>
      <c r="O15" s="6">
        <f t="shared" si="1"/>
        <v>0</v>
      </c>
      <c r="P15" s="6"/>
      <c r="Q15" s="6"/>
    </row>
    <row r="16" spans="1:26" s="71" customFormat="1" x14ac:dyDescent="0.3">
      <c r="A16" s="322"/>
      <c r="B16" s="157">
        <f t="shared" si="2"/>
        <v>6</v>
      </c>
      <c r="C16" s="75" t="s">
        <v>264</v>
      </c>
      <c r="D16" s="75">
        <f>IF(C16=0,"",LOOKUP($C16,'Course List'!$C$7:$C$1029,'Course List'!D$7:D$1029))</f>
        <v>20</v>
      </c>
      <c r="E16" s="75" t="str">
        <f>IF(C16=0,"",LOOKUP($C16,'Course List'!$C$7:$C$1029,'Course List'!E$7:E$1029))</f>
        <v>University Writing </v>
      </c>
      <c r="F16" s="75">
        <f>IF(C16=0,"",LOOKUP($C16,'Course List'!$C$7:$C$1029,'Course List'!F$7:F$1029))</f>
        <v>4</v>
      </c>
      <c r="G16" s="75" t="str">
        <f>IF(C16=0,"",LOOKUP($C16,'Course List'!$C$7:$C$1029,'Course List'!G$7:G$1029))</f>
        <v>F &amp; S</v>
      </c>
      <c r="H16" s="75" t="str">
        <f>IF(C16=0,"",LOOKUP($C16,'Course List'!$C$7:$C$1029,'Course List'!H$7:H$1029))</f>
        <v xml:space="preserve"> ---</v>
      </c>
      <c r="I16" s="45"/>
      <c r="J16" s="72"/>
      <c r="K16" s="68" t="str">
        <f>IF(I16=0,"",LOOKUP(I16,'GPA Table'!$B$5:$B$16,'GPA Table'!$E$5:$E$16))</f>
        <v/>
      </c>
      <c r="L16" s="185"/>
      <c r="M16" s="183"/>
      <c r="N16" s="6">
        <f t="shared" si="0"/>
        <v>0</v>
      </c>
      <c r="O16" s="6">
        <f t="shared" si="1"/>
        <v>0</v>
      </c>
      <c r="P16" s="6"/>
      <c r="Q16" s="6"/>
    </row>
    <row r="17" spans="1:17" s="71" customFormat="1" x14ac:dyDescent="0.3">
      <c r="A17" s="322"/>
      <c r="B17" s="157">
        <f t="shared" si="2"/>
        <v>7</v>
      </c>
      <c r="C17" s="45"/>
      <c r="D17" s="45" t="str">
        <f>IF(C17=0,"",LOOKUP($C17,'Course List'!$C$7:$C$1029,'Course List'!D$7:D$1029))</f>
        <v/>
      </c>
      <c r="E17" s="45" t="str">
        <f>IF(C17=0,"",LOOKUP($C17,'Course List'!$C$7:$C$1029,'Course List'!E$7:E$1029))</f>
        <v/>
      </c>
      <c r="F17" s="45" t="str">
        <f>IF(C17=0,"",LOOKUP($C17,'Course List'!$C$7:$C$1029,'Course List'!F$7:F$1029))</f>
        <v/>
      </c>
      <c r="G17" s="45" t="str">
        <f>IF(C17=0,"",LOOKUP($C17,'Course List'!$C$7:$C$1029,'Course List'!G$7:G$1029))</f>
        <v/>
      </c>
      <c r="H17" s="45" t="str">
        <f>IF(C17=0,"",LOOKUP($C17,'Course List'!$C$7:$C$1029,'Course List'!H$7:H$1029))</f>
        <v/>
      </c>
      <c r="I17" s="45"/>
      <c r="J17" s="72"/>
      <c r="K17" s="68" t="str">
        <f>IF(I17=0,"",LOOKUP(I17,'GPA Table'!$B$5:$B$16,'GPA Table'!$E$5:$E$16))</f>
        <v/>
      </c>
      <c r="L17" s="185"/>
      <c r="M17" s="183"/>
      <c r="N17" s="6">
        <f t="shared" si="0"/>
        <v>0</v>
      </c>
      <c r="O17" s="6">
        <f t="shared" si="1"/>
        <v>0</v>
      </c>
      <c r="P17" s="6"/>
      <c r="Q17" s="6"/>
    </row>
    <row r="18" spans="1:17" s="71" customFormat="1" ht="16.2" thickBot="1" x14ac:dyDescent="0.35">
      <c r="A18" s="322"/>
      <c r="B18" s="160">
        <f t="shared" si="2"/>
        <v>8</v>
      </c>
      <c r="C18" s="46"/>
      <c r="D18" s="46" t="str">
        <f>IF(C18=0,"",LOOKUP($C18,'Course List'!$C$7:$C$1029,'Course List'!D$7:D$1029))</f>
        <v/>
      </c>
      <c r="E18" s="46" t="str">
        <f>IF(C18=0,"",LOOKUP($C18,'Course List'!$C$7:$C$1029,'Course List'!E$7:E$1029))</f>
        <v/>
      </c>
      <c r="F18" s="45" t="str">
        <f>IF(C18=0,"",LOOKUP($C18,'Course List'!$C$7:$C$1029,'Course List'!F$7:F$1029))</f>
        <v/>
      </c>
      <c r="G18" s="46" t="str">
        <f>IF(C18=0,"",LOOKUP($C18,'Course List'!$C$7:$C$1029,'Course List'!G$7:G$1029))</f>
        <v/>
      </c>
      <c r="H18" s="46" t="str">
        <f>IF(C18=0,"",LOOKUP($C18,'Course List'!$C$7:$C$1029,'Course List'!H$7:H$1029))</f>
        <v/>
      </c>
      <c r="I18" s="46"/>
      <c r="J18" s="73"/>
      <c r="K18" s="69" t="str">
        <f>IF(I18=0,"",LOOKUP(I18,'GPA Table'!$B$5:$B$16,'GPA Table'!$E$5:$E$16))</f>
        <v/>
      </c>
      <c r="L18" s="185"/>
      <c r="M18" s="183"/>
      <c r="N18" s="6">
        <f t="shared" si="0"/>
        <v>0</v>
      </c>
      <c r="O18" s="6">
        <f t="shared" si="1"/>
        <v>0</v>
      </c>
      <c r="P18" s="6"/>
      <c r="Q18" s="6"/>
    </row>
    <row r="19" spans="1:17" s="71" customFormat="1" ht="16.2" thickBot="1" x14ac:dyDescent="0.35">
      <c r="A19" s="322"/>
      <c r="B19" s="155"/>
      <c r="C19" s="156" t="str">
        <f>C10</f>
        <v>Semester</v>
      </c>
      <c r="D19" s="156">
        <f>D10+1</f>
        <v>2</v>
      </c>
      <c r="E19" s="156" t="str">
        <f>E10</f>
        <v>Total Credit Hours</v>
      </c>
      <c r="F19" s="156">
        <f>SUM(F20:F27)</f>
        <v>19</v>
      </c>
      <c r="G19" s="77" t="s">
        <v>4</v>
      </c>
      <c r="H19" s="77">
        <f>H10+1</f>
        <v>2019</v>
      </c>
      <c r="I19" s="21"/>
      <c r="J19" s="22"/>
      <c r="K19" s="24">
        <f>IF(O19=0,0,ROUND(N19/O19,2))</f>
        <v>0</v>
      </c>
      <c r="L19" s="186"/>
      <c r="M19" s="190"/>
      <c r="N19" s="15">
        <f>SUM(N20:N27)</f>
        <v>0</v>
      </c>
      <c r="O19" s="16">
        <f t="shared" ref="O19" si="3">SUM(O20:O27)</f>
        <v>0</v>
      </c>
      <c r="P19" s="214"/>
      <c r="Q19" s="214"/>
    </row>
    <row r="20" spans="1:17" s="71" customFormat="1" x14ac:dyDescent="0.3">
      <c r="A20" s="322"/>
      <c r="B20" s="157">
        <v>1</v>
      </c>
      <c r="C20" s="75" t="s">
        <v>558</v>
      </c>
      <c r="D20" s="75" t="str">
        <f>IF(C20=0,"",LOOKUP($C20,'Course List'!$C$7:$C$1029,'Course List'!D$7:D$1029))</f>
        <v>---</v>
      </c>
      <c r="E20" s="75" t="str">
        <f>IF(C20=0,"",LOOKUP($C20,'Course List'!$C$7:$C$1029,'Course List'!E$7:E$1029))</f>
        <v>Introduction to C Programming</v>
      </c>
      <c r="F20" s="75">
        <f>IF(C20=0,"",LOOKUP($C20,'Course List'!$C$7:$C$1029,'Course List'!F$7:F$1029))</f>
        <v>3</v>
      </c>
      <c r="G20" s="75" t="str">
        <f>IF(C20=0,"",LOOKUP($C20,'Course List'!$C$7:$C$1029,'Course List'!G$7:G$1029))</f>
        <v>S</v>
      </c>
      <c r="H20" s="75" t="str">
        <f>IF(C20=0,"",LOOKUP($C20,'Course List'!$C$7:$C$1029,'Course List'!H$7:H$1029))</f>
        <v>Prerequisite: Math 1220 (20) or Math 1231 (31)</v>
      </c>
      <c r="I20" s="45"/>
      <c r="J20" s="72"/>
      <c r="K20" s="67" t="str">
        <f>IF(I20=0,"",LOOKUP(I20,'GPA Table'!$B$5:$B$16,'GPA Table'!$E$5:$E$16))</f>
        <v/>
      </c>
      <c r="L20" s="184"/>
      <c r="M20" s="183"/>
      <c r="N20" s="6">
        <f t="shared" ref="N20:N27" si="4">IF(F20=0,0,IF(I20=0,0,K20*F20))</f>
        <v>0</v>
      </c>
      <c r="O20" s="6">
        <f t="shared" ref="O20:O27" si="5">IF(I20=0,0,F20)</f>
        <v>0</v>
      </c>
      <c r="P20" s="6"/>
      <c r="Q20" s="6"/>
    </row>
    <row r="21" spans="1:17" s="71" customFormat="1" x14ac:dyDescent="0.3">
      <c r="A21" s="322"/>
      <c r="B21" s="157">
        <f>B20+1</f>
        <v>2</v>
      </c>
      <c r="C21" s="158" t="s">
        <v>385</v>
      </c>
      <c r="D21" s="75" t="str">
        <f>IF(C21=0,"",LOOKUP($C21,'Course List'!$C$7:$C$1029,'Course List'!D$7:D$1029))</f>
        <v>---</v>
      </c>
      <c r="E21" s="75" t="str">
        <f>IF(C21=0,"",LOOKUP($C21,'Course List'!$C$7:$C$1029,'Course List'!E$7:E$1029))</f>
        <v>See the H/SS List</v>
      </c>
      <c r="F21" s="75">
        <f>IF(C21=0,"",LOOKUP($C21,'Course List'!$C$7:$C$1029,'Course List'!F$7:F$1029))</f>
        <v>3</v>
      </c>
      <c r="G21" s="75" t="str">
        <f>IF(C21=0,"",LOOKUP($C21,'Course List'!$C$7:$C$1029,'Course List'!G$7:G$1029))</f>
        <v>F &amp; S</v>
      </c>
      <c r="H21" s="75" t="str">
        <f>IF(C21=0,"",LOOKUP($C21,'Course List'!$C$7:$C$1029,'Course List'!H$7:H$1029))</f>
        <v xml:space="preserve"> ---</v>
      </c>
      <c r="I21" s="45"/>
      <c r="J21" s="72"/>
      <c r="K21" s="68" t="str">
        <f>IF(I21=0,"",LOOKUP(I21,'GPA Table'!$B$5:$B$16,'GPA Table'!$E$5:$E$16))</f>
        <v/>
      </c>
      <c r="L21" s="185"/>
      <c r="M21" s="183"/>
      <c r="N21" s="6">
        <f t="shared" si="4"/>
        <v>0</v>
      </c>
      <c r="O21" s="6">
        <f t="shared" si="5"/>
        <v>0</v>
      </c>
      <c r="P21" s="6"/>
      <c r="Q21" s="6"/>
    </row>
    <row r="22" spans="1:17" s="71" customFormat="1" x14ac:dyDescent="0.3">
      <c r="A22" s="322"/>
      <c r="B22" s="157">
        <f t="shared" ref="B22:B27" si="6">B21+1</f>
        <v>3</v>
      </c>
      <c r="C22" s="75" t="s">
        <v>256</v>
      </c>
      <c r="D22" s="75">
        <f>IF(C22=0,"",LOOKUP($C22,'Course List'!$C$7:$C$1029,'Course List'!D$7:D$1029))</f>
        <v>4</v>
      </c>
      <c r="E22" s="75" t="str">
        <f>IF(C22=0,"",LOOKUP($C22,'Course List'!$C$7:$C$1029,'Course List'!E$7:E$1029))</f>
        <v>Engineering Drawing and Computer Graphics</v>
      </c>
      <c r="F22" s="75">
        <f>IF(C22=0,"",LOOKUP($C22,'Course List'!$C$7:$C$1029,'Course List'!F$7:F$1029))</f>
        <v>3</v>
      </c>
      <c r="G22" s="75" t="str">
        <f>IF(C22=0,"",LOOKUP($C22,'Course List'!$C$7:$C$1029,'Course List'!G$7:G$1029))</f>
        <v>F &amp; S</v>
      </c>
      <c r="H22" s="75" t="str">
        <f>IF(C22=0,"",LOOKUP($C22,'Course List'!$C$7:$C$1029,'Course List'!H$7:H$1029))</f>
        <v xml:space="preserve"> ---</v>
      </c>
      <c r="I22" s="45"/>
      <c r="J22" s="72"/>
      <c r="K22" s="68" t="str">
        <f>IF(I22=0,"",LOOKUP(I22,'GPA Table'!$B$5:$B$16,'GPA Table'!$E$5:$E$16))</f>
        <v/>
      </c>
      <c r="L22" s="185"/>
      <c r="M22" s="183"/>
      <c r="N22" s="6">
        <f t="shared" si="4"/>
        <v>0</v>
      </c>
      <c r="O22" s="6">
        <f t="shared" si="5"/>
        <v>0</v>
      </c>
      <c r="P22" s="6"/>
      <c r="Q22" s="6"/>
    </row>
    <row r="23" spans="1:17" s="71" customFormat="1" ht="17.399999999999999" customHeight="1" x14ac:dyDescent="0.3">
      <c r="A23" s="322"/>
      <c r="B23" s="157">
        <f t="shared" si="6"/>
        <v>4</v>
      </c>
      <c r="C23" s="75" t="s">
        <v>386</v>
      </c>
      <c r="D23" s="75">
        <f>IF(C23=0,"",LOOKUP($C23,'Course List'!$C$7:$C$1029,'Course List'!D$7:D$1029))</f>
        <v>32</v>
      </c>
      <c r="E23" s="75" t="str">
        <f>IF(C23=0,"",LOOKUP($C23,'Course List'!$C$7:$C$1029,'Course List'!E$7:E$1029))</f>
        <v>Single-Variable Calculus II</v>
      </c>
      <c r="F23" s="75">
        <f>IF(C23=0,"",LOOKUP($C23,'Course List'!$C$7:$C$1029,'Course List'!F$7:F$1029))</f>
        <v>3</v>
      </c>
      <c r="G23" s="75" t="str">
        <f>IF(C23=0,"",LOOKUP($C23,'Course List'!$C$7:$C$1029,'Course List'!G$7:G$1029))</f>
        <v>F &amp; S</v>
      </c>
      <c r="H23" s="75" t="str">
        <f>IF(C23=0,"",LOOKUP($C23,'Course List'!$C$7:$C$1029,'Course List'!H$7:H$1029))</f>
        <v>Prerequisite: Math 1221 (21) or 1231 (31)</v>
      </c>
      <c r="I23" s="45"/>
      <c r="J23" s="72"/>
      <c r="K23" s="68" t="str">
        <f>IF(I23=0,"",LOOKUP(I23,'GPA Table'!$B$5:$B$16,'GPA Table'!$E$5:$E$16))</f>
        <v/>
      </c>
      <c r="L23" s="185"/>
      <c r="M23" s="183"/>
      <c r="N23" s="6">
        <f t="shared" si="4"/>
        <v>0</v>
      </c>
      <c r="O23" s="6">
        <f t="shared" si="5"/>
        <v>0</v>
      </c>
      <c r="P23" s="6"/>
      <c r="Q23" s="6"/>
    </row>
    <row r="24" spans="1:17" s="71" customFormat="1" ht="19.2" customHeight="1" x14ac:dyDescent="0.3">
      <c r="A24" s="322"/>
      <c r="B24" s="157">
        <f t="shared" si="6"/>
        <v>5</v>
      </c>
      <c r="C24" s="75" t="s">
        <v>387</v>
      </c>
      <c r="D24" s="75">
        <f>IF(C24=0,"",LOOKUP($C24,'Course List'!$C$7:$C$1029,'Course List'!D$7:D$1029))</f>
        <v>21</v>
      </c>
      <c r="E24" s="75" t="str">
        <f>IF(C24=0,"",LOOKUP($C24,'Course List'!$C$7:$C$1029,'Course List'!E$7:E$1029))</f>
        <v>University Physics I</v>
      </c>
      <c r="F24" s="75">
        <f>IF(C24=0,"",LOOKUP($C24,'Course List'!$C$7:$C$1029,'Course List'!F$7:F$1029))</f>
        <v>4</v>
      </c>
      <c r="G24" s="75" t="str">
        <f>IF(C24=0,"",LOOKUP($C24,'Course List'!$C$7:$C$1029,'Course List'!G$7:G$1029))</f>
        <v>F &amp; S</v>
      </c>
      <c r="H24" s="75" t="str">
        <f>IF(C24=0,"",LOOKUP($C24,'Course List'!$C$7:$C$1029,'Course List'!H$7:H$1029))</f>
        <v>Prerequisite: Math 1231 (31), co-requisite Math 1232 (32)</v>
      </c>
      <c r="I24" s="45"/>
      <c r="J24" s="72"/>
      <c r="K24" s="68" t="str">
        <f>IF(I24=0,"",LOOKUP(I24,'GPA Table'!$B$5:$B$16,'GPA Table'!$E$5:$E$16))</f>
        <v/>
      </c>
      <c r="L24" s="185"/>
      <c r="M24" s="183"/>
      <c r="N24" s="6">
        <f t="shared" si="4"/>
        <v>0</v>
      </c>
      <c r="O24" s="6">
        <f t="shared" si="5"/>
        <v>0</v>
      </c>
      <c r="P24" s="6"/>
      <c r="Q24" s="6"/>
    </row>
    <row r="25" spans="1:17" s="71" customFormat="1" x14ac:dyDescent="0.3">
      <c r="A25" s="322"/>
      <c r="B25" s="157">
        <f t="shared" si="6"/>
        <v>6</v>
      </c>
      <c r="C25" s="45" t="s">
        <v>830</v>
      </c>
      <c r="D25" s="45" t="str">
        <f>IF(C25=0,"",LOOKUP($C25,'Course List'!$C$7:$C$1029,'Course List'!D$7:D$1029))</f>
        <v>---</v>
      </c>
      <c r="E25" s="225" t="str">
        <f>IF(C25=0,"",LOOKUP($C25,'Course List'!$C$7:$C$1029,'Course List'!E$7:E$1029))</f>
        <v>Introduction to sustainability</v>
      </c>
      <c r="F25" s="45">
        <f>IF(C25=0,"",LOOKUP($C25,'Course List'!$C$7:$C$1029,'Course List'!F$7:F$1029))</f>
        <v>3</v>
      </c>
      <c r="G25" s="45" t="str">
        <f>IF(C25=0,"",LOOKUP($C25,'Course List'!$C$7:$C$1029,'Course List'!G$7:G$1029))</f>
        <v>S</v>
      </c>
      <c r="H25" s="45" t="str">
        <f>IF(C25=0,"",LOOKUP($C25,'Course List'!$C$7:$C$1029,'Course List'!H$7:H$1029))</f>
        <v xml:space="preserve"> ---</v>
      </c>
      <c r="I25" s="45"/>
      <c r="J25" s="72"/>
      <c r="K25" s="68" t="str">
        <f>IF(I25=0,"",LOOKUP(I25,'GPA Table'!$B$5:$B$16,'GPA Table'!$E$5:$E$16))</f>
        <v/>
      </c>
      <c r="L25" s="185"/>
      <c r="M25" s="183"/>
      <c r="N25" s="6">
        <f t="shared" si="4"/>
        <v>0</v>
      </c>
      <c r="O25" s="6">
        <f t="shared" si="5"/>
        <v>0</v>
      </c>
      <c r="P25" s="6"/>
      <c r="Q25" s="6"/>
    </row>
    <row r="26" spans="1:17" s="71" customFormat="1" x14ac:dyDescent="0.3">
      <c r="A26" s="322"/>
      <c r="B26" s="157">
        <f t="shared" si="6"/>
        <v>7</v>
      </c>
      <c r="C26" s="45"/>
      <c r="D26" s="45" t="str">
        <f>IF(C26=0,"",LOOKUP($C26,'Course List'!$C$7:$C$1029,'Course List'!D$7:D$1029))</f>
        <v/>
      </c>
      <c r="E26" s="45" t="str">
        <f>IF(C26=0,"",LOOKUP($C26,'Course List'!$C$7:$C$1029,'Course List'!E$7:E$1029))</f>
        <v/>
      </c>
      <c r="F26" s="45" t="str">
        <f>IF(C26=0,"",LOOKUP($C26,'Course List'!$C$7:$C$1029,'Course List'!F$7:F$1029))</f>
        <v/>
      </c>
      <c r="G26" s="45" t="str">
        <f>IF(C26=0,"",LOOKUP($C26,'Course List'!$C$7:$C$1029,'Course List'!G$7:G$1029))</f>
        <v/>
      </c>
      <c r="H26" s="45" t="str">
        <f>IF(C26=0,"",LOOKUP($C26,'Course List'!$C$7:$C$1029,'Course List'!H$7:H$1029))</f>
        <v/>
      </c>
      <c r="I26" s="45"/>
      <c r="J26" s="72"/>
      <c r="K26" s="68" t="str">
        <f>IF(I26=0,"",LOOKUP(I26,'GPA Table'!$B$5:$B$16,'GPA Table'!$E$5:$E$16))</f>
        <v/>
      </c>
      <c r="L26" s="185"/>
      <c r="M26" s="183"/>
      <c r="N26" s="6">
        <f t="shared" si="4"/>
        <v>0</v>
      </c>
      <c r="O26" s="6">
        <f t="shared" si="5"/>
        <v>0</v>
      </c>
      <c r="P26" s="6"/>
      <c r="Q26" s="6"/>
    </row>
    <row r="27" spans="1:17" s="71" customFormat="1" ht="16.2" thickBot="1" x14ac:dyDescent="0.35">
      <c r="A27" s="323"/>
      <c r="B27" s="160">
        <f t="shared" si="6"/>
        <v>8</v>
      </c>
      <c r="C27" s="46"/>
      <c r="D27" s="46" t="str">
        <f>IF(C27=0,"",LOOKUP($C27,'Course List'!$C$7:$C$1029,'Course List'!D$7:D$1029))</f>
        <v/>
      </c>
      <c r="E27" s="46" t="str">
        <f>IF(C27=0,"",LOOKUP($C27,'Course List'!$C$7:$C$1029,'Course List'!E$7:E$1029))</f>
        <v/>
      </c>
      <c r="F27" s="45" t="str">
        <f>IF(C27=0,"",LOOKUP($C27,'Course List'!$C$7:$C$1029,'Course List'!F$7:F$1029))</f>
        <v/>
      </c>
      <c r="G27" s="46" t="str">
        <f>IF(C27=0,"",LOOKUP($C27,'Course List'!$C$7:$C$1029,'Course List'!G$7:G$1029))</f>
        <v/>
      </c>
      <c r="H27" s="46" t="str">
        <f>IF(C27=0,"",LOOKUP($C27,'Course List'!$C$7:$C$1029,'Course List'!H$7:H$1029))</f>
        <v/>
      </c>
      <c r="I27" s="46"/>
      <c r="J27" s="73"/>
      <c r="K27" s="69" t="str">
        <f>IF(I27=0,"",LOOKUP(I27,'GPA Table'!$B$5:$B$16,'GPA Table'!$E$5:$E$16))</f>
        <v/>
      </c>
      <c r="L27" s="185"/>
      <c r="M27" s="183"/>
      <c r="N27" s="6">
        <f t="shared" si="4"/>
        <v>0</v>
      </c>
      <c r="O27" s="6">
        <f t="shared" si="5"/>
        <v>0</v>
      </c>
      <c r="P27" s="6"/>
      <c r="Q27" s="6"/>
    </row>
    <row r="28" spans="1:17" s="71" customFormat="1" ht="16.2" thickBot="1" x14ac:dyDescent="0.35">
      <c r="A28" s="321" t="s">
        <v>865</v>
      </c>
      <c r="B28" s="155"/>
      <c r="C28" s="156" t="str">
        <f>C19</f>
        <v>Semester</v>
      </c>
      <c r="D28" s="156">
        <f>D19+1</f>
        <v>3</v>
      </c>
      <c r="E28" s="156" t="str">
        <f>E19</f>
        <v>Total Credit Hours</v>
      </c>
      <c r="F28" s="156">
        <f>SUM(F29:F36)</f>
        <v>16</v>
      </c>
      <c r="G28" s="77" t="str">
        <f>G10</f>
        <v>FALL</v>
      </c>
      <c r="H28" s="77">
        <f>H19</f>
        <v>2019</v>
      </c>
      <c r="I28" s="21"/>
      <c r="J28" s="22"/>
      <c r="K28" s="24">
        <f>IF(O28=0,0,ROUND(N28/O28,2))</f>
        <v>0</v>
      </c>
      <c r="L28" s="186"/>
      <c r="M28" s="190"/>
      <c r="N28" s="15">
        <f t="shared" ref="N28:O28" si="7">SUM(N29:N36)</f>
        <v>0</v>
      </c>
      <c r="O28" s="16">
        <f t="shared" si="7"/>
        <v>0</v>
      </c>
      <c r="P28" s="214"/>
      <c r="Q28" s="214"/>
    </row>
    <row r="29" spans="1:17" s="71" customFormat="1" x14ac:dyDescent="0.3">
      <c r="A29" s="322"/>
      <c r="B29" s="157">
        <v>1</v>
      </c>
      <c r="C29" s="75" t="s">
        <v>470</v>
      </c>
      <c r="D29" s="75" t="str">
        <f>IF(C29=0,"",LOOKUP($C29,'Course List'!$C$7:$C$1029,'Course List'!D$7:D$1029))</f>
        <v>  057</v>
      </c>
      <c r="E29" s="75" t="str">
        <f>IF(C29=0,"",LOOKUP($C29,'Course List'!$C$7:$C$1029,'Course List'!E$7:E$1029))</f>
        <v> Analytical Mechanics I (w 2-hr recitation)</v>
      </c>
      <c r="F29" s="75">
        <f>IF(C29=0,"",LOOKUP($C29,'Course List'!$C$7:$C$1029,'Course List'!F$7:F$1029))</f>
        <v>3</v>
      </c>
      <c r="G29" s="75" t="str">
        <f>IF(C29=0,"",LOOKUP($C29,'Course List'!$C$7:$C$1029,'Course List'!G$7:G$1029))</f>
        <v>F &amp; S</v>
      </c>
      <c r="H29" s="75" t="str">
        <f>IF(C29=0,"",LOOKUP($C29,'Course List'!$C$7:$C$1029,'Course List'!H$7:H$1029))</f>
        <v>Prerequisite: Phys 1021 (21)</v>
      </c>
      <c r="I29" s="45"/>
      <c r="J29" s="72"/>
      <c r="K29" s="67" t="str">
        <f>IF(I29=0,"",LOOKUP(I29,'GPA Table'!$B$5:$B$16,'GPA Table'!$E$5:$E$16))</f>
        <v/>
      </c>
      <c r="L29" s="184"/>
      <c r="M29" s="183"/>
      <c r="N29" s="6">
        <f t="shared" ref="N29:N36" si="8">IF(F29=0,0,IF(I29=0,0,K29*F29))</f>
        <v>0</v>
      </c>
      <c r="O29" s="6">
        <f t="shared" ref="O29:O36" si="9">IF(I29=0,0,F29)</f>
        <v>0</v>
      </c>
      <c r="P29" s="6"/>
      <c r="Q29" s="6"/>
    </row>
    <row r="30" spans="1:17" s="71" customFormat="1" x14ac:dyDescent="0.3">
      <c r="A30" s="322"/>
      <c r="B30" s="157">
        <f>B29+1</f>
        <v>2</v>
      </c>
      <c r="C30" s="158" t="s">
        <v>390</v>
      </c>
      <c r="D30" s="75" t="str">
        <f>IF(C30=0,"",LOOKUP($C30,'Course List'!$C$7:$C$1029,'Course List'!D$7:D$1029))</f>
        <v>  113</v>
      </c>
      <c r="E30" s="75" t="str">
        <f>IF(C30=0,"",LOOKUP($C30,'Course List'!$C$7:$C$1029,'Course List'!E$7:E$1029))</f>
        <v> Engineering Analysis I</v>
      </c>
      <c r="F30" s="75">
        <f>IF(C30=0,"",LOOKUP($C30,'Course List'!$C$7:$C$1029,'Course List'!F$7:F$1029))</f>
        <v>3</v>
      </c>
      <c r="G30" s="75" t="str">
        <f>IF(C30=0,"",LOOKUP($C30,'Course List'!$C$7:$C$1029,'Course List'!G$7:G$1029))</f>
        <v>F &amp; S</v>
      </c>
      <c r="H30" s="75" t="str">
        <f>IF(C30=0,"",LOOKUP($C30,'Course List'!$C$7:$C$1029,'Course List'!H$7:H$1029))</f>
        <v xml:space="preserve"> Prerequisite or Corequisite: Math 2233</v>
      </c>
      <c r="I30" s="45"/>
      <c r="J30" s="72"/>
      <c r="K30" s="68" t="str">
        <f>IF(I30=0,"",LOOKUP(I30,'GPA Table'!$B$5:$B$16,'GPA Table'!$E$5:$E$16))</f>
        <v/>
      </c>
      <c r="L30" s="185"/>
      <c r="M30" s="183"/>
      <c r="N30" s="6">
        <f t="shared" si="8"/>
        <v>0</v>
      </c>
      <c r="O30" s="6">
        <f t="shared" si="9"/>
        <v>0</v>
      </c>
      <c r="P30" s="6"/>
      <c r="Q30" s="6"/>
    </row>
    <row r="31" spans="1:17" s="71" customFormat="1" x14ac:dyDescent="0.3">
      <c r="A31" s="322"/>
      <c r="B31" s="157">
        <f t="shared" ref="B31:B36" si="10">B30+1</f>
        <v>3</v>
      </c>
      <c r="C31" s="75" t="s">
        <v>7</v>
      </c>
      <c r="D31" s="75" t="str">
        <f>IF(C31=0,"",LOOKUP($C31,'Course List'!$C$7:$C$1029,'Course List'!D$7:D$1029))</f>
        <v>---</v>
      </c>
      <c r="E31" s="75" t="str">
        <f>IF(C31=0,"",LOOKUP($C31,'Course List'!$C$7:$C$1029,'Course List'!E$7:E$1029))</f>
        <v>See the H/SS List</v>
      </c>
      <c r="F31" s="75">
        <f>IF(C31=0,"",LOOKUP($C31,'Course List'!$C$7:$C$1029,'Course List'!F$7:F$1029))</f>
        <v>3</v>
      </c>
      <c r="G31" s="75" t="str">
        <f>IF(C31=0,"",LOOKUP($C31,'Course List'!$C$7:$C$1029,'Course List'!G$7:G$1029))</f>
        <v>F &amp; S</v>
      </c>
      <c r="H31" s="75" t="str">
        <f>IF(C31=0,"",LOOKUP($C31,'Course List'!$C$7:$C$1029,'Course List'!H$7:H$1029))</f>
        <v xml:space="preserve"> ---</v>
      </c>
      <c r="I31" s="45"/>
      <c r="J31" s="72"/>
      <c r="K31" s="68" t="str">
        <f>IF(I31=0,"",LOOKUP(I31,'GPA Table'!$B$5:$B$16,'GPA Table'!$E$5:$E$16))</f>
        <v/>
      </c>
      <c r="L31" s="185"/>
      <c r="M31" s="183"/>
      <c r="N31" s="6">
        <f t="shared" si="8"/>
        <v>0</v>
      </c>
      <c r="O31" s="6">
        <f t="shared" si="9"/>
        <v>0</v>
      </c>
      <c r="P31" s="6"/>
      <c r="Q31" s="6"/>
    </row>
    <row r="32" spans="1:17" s="71" customFormat="1" ht="17.399999999999999" customHeight="1" x14ac:dyDescent="0.3">
      <c r="A32" s="322"/>
      <c r="B32" s="157">
        <f t="shared" si="10"/>
        <v>4</v>
      </c>
      <c r="C32" s="75" t="s">
        <v>67</v>
      </c>
      <c r="D32" s="75">
        <f>IF(C32=0,"",LOOKUP($C32,'Course List'!$C$7:$C$1029,'Course List'!D$7:D$1029))</f>
        <v>33</v>
      </c>
      <c r="E32" s="75" t="str">
        <f>IF(C32=0,"",LOOKUP($C32,'Course List'!$C$7:$C$1029,'Course List'!E$7:E$1029))</f>
        <v>Multivariable Calculus</v>
      </c>
      <c r="F32" s="75">
        <f>IF(C32=0,"",LOOKUP($C32,'Course List'!$C$7:$C$1029,'Course List'!F$7:F$1029))</f>
        <v>3</v>
      </c>
      <c r="G32" s="75" t="str">
        <f>IF(C32=0,"",LOOKUP($C32,'Course List'!$C$7:$C$1029,'Course List'!G$7:G$1029))</f>
        <v>F &amp; S</v>
      </c>
      <c r="H32" s="75" t="str">
        <f>IF(C32=0,"",LOOKUP($C32,'Course List'!$C$7:$C$1029,'Course List'!H$7:H$1029))</f>
        <v>Prerequisite: Math 1232 (32)</v>
      </c>
      <c r="I32" s="45"/>
      <c r="J32" s="72"/>
      <c r="K32" s="68" t="str">
        <f>IF(I32=0,"",LOOKUP(I32,'GPA Table'!$B$5:$B$16,'GPA Table'!$E$5:$E$16))</f>
        <v/>
      </c>
      <c r="L32" s="185"/>
      <c r="M32" s="183"/>
      <c r="N32" s="6">
        <f t="shared" si="8"/>
        <v>0</v>
      </c>
      <c r="O32" s="6">
        <f t="shared" si="9"/>
        <v>0</v>
      </c>
      <c r="P32" s="6"/>
      <c r="Q32" s="6"/>
    </row>
    <row r="33" spans="1:17" s="71" customFormat="1" x14ac:dyDescent="0.3">
      <c r="A33" s="322"/>
      <c r="B33" s="157">
        <f t="shared" si="10"/>
        <v>5</v>
      </c>
      <c r="C33" s="75" t="s">
        <v>391</v>
      </c>
      <c r="D33" s="75">
        <f>IF(C33=0,"",LOOKUP($C33,'Course List'!$C$7:$C$1029,'Course List'!D$7:D$1029))</f>
        <v>22</v>
      </c>
      <c r="E33" s="75" t="str">
        <f>IF(C33=0,"",LOOKUP($C33,'Course List'!$C$7:$C$1029,'Course List'!E$7:E$1029))</f>
        <v>University Physics II</v>
      </c>
      <c r="F33" s="75">
        <f>IF(C33=0,"",LOOKUP($C33,'Course List'!$C$7:$C$1029,'Course List'!F$7:F$1029))</f>
        <v>4</v>
      </c>
      <c r="G33" s="75" t="str">
        <f>IF(C33=0,"",LOOKUP($C33,'Course List'!$C$7:$C$1029,'Course List'!G$7:G$1029))</f>
        <v>F &amp; S</v>
      </c>
      <c r="H33" s="75" t="str">
        <f>IF(C33=0,"",LOOKUP($C33,'Course List'!$C$7:$C$1029,'Course List'!H$7:H$1029))</f>
        <v>Prerequisite: PHYS 1021 (21) or PHYS 1025; and MATH 1232</v>
      </c>
      <c r="I33" s="45"/>
      <c r="J33" s="72"/>
      <c r="K33" s="68" t="str">
        <f>IF(I33=0,"",LOOKUP(I33,'GPA Table'!$B$5:$B$16,'GPA Table'!$E$5:$E$16))</f>
        <v/>
      </c>
      <c r="L33" s="185"/>
      <c r="M33" s="183"/>
      <c r="N33" s="6">
        <f t="shared" si="8"/>
        <v>0</v>
      </c>
      <c r="O33" s="6">
        <f t="shared" si="9"/>
        <v>0</v>
      </c>
      <c r="P33" s="6"/>
      <c r="Q33" s="6"/>
    </row>
    <row r="34" spans="1:17" s="71" customFormat="1" x14ac:dyDescent="0.3">
      <c r="A34" s="322"/>
      <c r="B34" s="157">
        <f t="shared" si="10"/>
        <v>6</v>
      </c>
      <c r="C34" s="45"/>
      <c r="D34" s="45" t="str">
        <f>IF(C34=0,"",LOOKUP($C34,'Course List'!$C$7:$C$1029,'Course List'!D$7:D$1029))</f>
        <v/>
      </c>
      <c r="E34" s="45" t="str">
        <f>IF(C34=0,"",LOOKUP($C34,'Course List'!$C$7:$C$1029,'Course List'!E$7:E$1029))</f>
        <v/>
      </c>
      <c r="F34" s="45" t="str">
        <f>IF(C34=0,"",LOOKUP($C34,'Course List'!$C$7:$C$1029,'Course List'!F$7:F$1029))</f>
        <v/>
      </c>
      <c r="G34" s="45" t="str">
        <f>IF(C34=0,"",LOOKUP($C34,'Course List'!$C$7:$C$1029,'Course List'!G$7:G$1029))</f>
        <v/>
      </c>
      <c r="H34" s="45" t="str">
        <f>IF(C34=0,"",LOOKUP($C34,'Course List'!$C$7:$C$1029,'Course List'!H$7:H$1029))</f>
        <v/>
      </c>
      <c r="I34" s="45"/>
      <c r="J34" s="72"/>
      <c r="K34" s="68" t="str">
        <f>IF(I34=0,"",LOOKUP(I34,'GPA Table'!$B$5:$B$16,'GPA Table'!$E$5:$E$16))</f>
        <v/>
      </c>
      <c r="L34" s="185"/>
      <c r="M34" s="183"/>
      <c r="N34" s="6">
        <f t="shared" si="8"/>
        <v>0</v>
      </c>
      <c r="O34" s="6">
        <f t="shared" si="9"/>
        <v>0</v>
      </c>
      <c r="P34" s="6"/>
      <c r="Q34" s="6"/>
    </row>
    <row r="35" spans="1:17" s="71" customFormat="1" x14ac:dyDescent="0.3">
      <c r="A35" s="322"/>
      <c r="B35" s="157">
        <f t="shared" si="10"/>
        <v>7</v>
      </c>
      <c r="C35" s="45"/>
      <c r="D35" s="45" t="str">
        <f>IF(C35=0,"",LOOKUP($C35,'Course List'!$C$7:$C$1029,'Course List'!D$7:D$1029))</f>
        <v/>
      </c>
      <c r="E35" s="45" t="str">
        <f>IF(C35=0,"",LOOKUP($C35,'Course List'!$C$7:$C$1029,'Course List'!E$7:E$1029))</f>
        <v/>
      </c>
      <c r="F35" s="45" t="str">
        <f>IF(C35=0,"",LOOKUP($C35,'Course List'!$C$7:$C$1029,'Course List'!F$7:F$1029))</f>
        <v/>
      </c>
      <c r="G35" s="45" t="str">
        <f>IF(C35=0,"",LOOKUP($C35,'Course List'!$C$7:$C$1029,'Course List'!G$7:G$1029))</f>
        <v/>
      </c>
      <c r="H35" s="45" t="str">
        <f>IF(C35=0,"",LOOKUP($C35,'Course List'!$C$7:$C$1029,'Course List'!H$7:H$1029))</f>
        <v/>
      </c>
      <c r="I35" s="45"/>
      <c r="J35" s="72"/>
      <c r="K35" s="68" t="str">
        <f>IF(I35=0,"",LOOKUP(I35,'GPA Table'!$B$5:$B$16,'GPA Table'!$E$5:$E$16))</f>
        <v/>
      </c>
      <c r="L35" s="185"/>
      <c r="M35" s="183"/>
      <c r="N35" s="6">
        <f t="shared" si="8"/>
        <v>0</v>
      </c>
      <c r="O35" s="6">
        <f t="shared" si="9"/>
        <v>0</v>
      </c>
      <c r="P35" s="6"/>
      <c r="Q35" s="6"/>
    </row>
    <row r="36" spans="1:17" s="71" customFormat="1" ht="16.2" thickBot="1" x14ac:dyDescent="0.35">
      <c r="A36" s="322"/>
      <c r="B36" s="160">
        <f t="shared" si="10"/>
        <v>8</v>
      </c>
      <c r="C36" s="46"/>
      <c r="D36" s="46" t="str">
        <f>IF(C36=0,"",LOOKUP($C36,'Course List'!$C$7:$C$1029,'Course List'!D$7:D$1029))</f>
        <v/>
      </c>
      <c r="E36" s="46" t="str">
        <f>IF(C36=0,"",LOOKUP($C36,'Course List'!$C$7:$C$1029,'Course List'!E$7:E$1029))</f>
        <v/>
      </c>
      <c r="F36" s="45" t="str">
        <f>IF(C36=0,"",LOOKUP($C36,'Course List'!$C$7:$C$1029,'Course List'!F$7:F$1029))</f>
        <v/>
      </c>
      <c r="G36" s="46" t="str">
        <f>IF(C36=0,"",LOOKUP($C36,'Course List'!$C$7:$C$1029,'Course List'!G$7:G$1029))</f>
        <v/>
      </c>
      <c r="H36" s="46" t="str">
        <f>IF(C36=0,"",LOOKUP($C36,'Course List'!$C$7:$C$1029,'Course List'!H$7:H$1029))</f>
        <v/>
      </c>
      <c r="I36" s="46"/>
      <c r="J36" s="73"/>
      <c r="K36" s="69" t="str">
        <f>IF(I36=0,"",LOOKUP(I36,'GPA Table'!$B$5:$B$16,'GPA Table'!$E$5:$E$16))</f>
        <v/>
      </c>
      <c r="L36" s="185"/>
      <c r="M36" s="183"/>
      <c r="N36" s="6">
        <f t="shared" si="8"/>
        <v>0</v>
      </c>
      <c r="O36" s="6">
        <f t="shared" si="9"/>
        <v>0</v>
      </c>
      <c r="P36" s="6"/>
      <c r="Q36" s="6"/>
    </row>
    <row r="37" spans="1:17" s="71" customFormat="1" ht="16.2" thickBot="1" x14ac:dyDescent="0.35">
      <c r="A37" s="322"/>
      <c r="B37" s="155"/>
      <c r="C37" s="156" t="str">
        <f>C28</f>
        <v>Semester</v>
      </c>
      <c r="D37" s="156">
        <f>D28+1</f>
        <v>4</v>
      </c>
      <c r="E37" s="156" t="str">
        <f>E28</f>
        <v>Total Credit Hours</v>
      </c>
      <c r="F37" s="156">
        <f>SUM(F38:F45)</f>
        <v>18</v>
      </c>
      <c r="G37" s="77" t="str">
        <f>G19</f>
        <v>SPRING</v>
      </c>
      <c r="H37" s="77">
        <f>H28+1</f>
        <v>2020</v>
      </c>
      <c r="I37" s="21"/>
      <c r="J37" s="22"/>
      <c r="K37" s="24">
        <f>IF(O37=0,0,ROUND(N37/O37,2))</f>
        <v>0</v>
      </c>
      <c r="L37" s="186"/>
      <c r="M37" s="190"/>
      <c r="N37" s="15">
        <f t="shared" ref="N37:O37" si="11">SUM(N38:N45)</f>
        <v>0</v>
      </c>
      <c r="O37" s="16">
        <f t="shared" si="11"/>
        <v>0</v>
      </c>
      <c r="P37" s="214"/>
      <c r="Q37" s="214"/>
    </row>
    <row r="38" spans="1:17" s="71" customFormat="1" x14ac:dyDescent="0.3">
      <c r="A38" s="322"/>
      <c r="B38" s="157">
        <v>1</v>
      </c>
      <c r="C38" s="75" t="s">
        <v>392</v>
      </c>
      <c r="D38" s="75" t="str">
        <f>IF(C38=0,"",LOOKUP($C38,'Course List'!$C$7:$C$1029,'Course List'!D$7:D$1029))</f>
        <v>  058</v>
      </c>
      <c r="E38" s="75" t="str">
        <f>IF(C38=0,"",LOOKUP($C38,'Course List'!$C$7:$C$1029,'Course List'!E$7:E$1029))</f>
        <v> Analytical Mechanics II (w 2-hr recitation)</v>
      </c>
      <c r="F38" s="75">
        <f>IF(C38=0,"",LOOKUP($C38,'Course List'!$C$7:$C$1029,'Course List'!F$7:F$1029))</f>
        <v>3</v>
      </c>
      <c r="G38" s="75" t="str">
        <f>IF(C38=0,"",LOOKUP($C38,'Course List'!$C$7:$C$1029,'Course List'!G$7:G$1029))</f>
        <v>F &amp; S</v>
      </c>
      <c r="H38" s="75" t="str">
        <f>IF(C38=0,"",LOOKUP($C38,'Course List'!$C$7:$C$1029,'Course List'!H$7:H$1029))</f>
        <v>Prerequisite: ApSc 2057 (57)</v>
      </c>
      <c r="I38" s="45"/>
      <c r="J38" s="72"/>
      <c r="K38" s="67" t="str">
        <f>IF(I38=0,"",LOOKUP(I38,'GPA Table'!$B$5:$B$16,'GPA Table'!$E$5:$E$16))</f>
        <v/>
      </c>
      <c r="L38" s="184"/>
      <c r="M38" s="183"/>
      <c r="N38" s="6">
        <f t="shared" ref="N38:N45" si="12">IF(F38=0,0,IF(I38=0,0,K38*F38))</f>
        <v>0</v>
      </c>
      <c r="O38" s="6">
        <f t="shared" ref="O38:O45" si="13">IF(I38=0,0,F38)</f>
        <v>0</v>
      </c>
      <c r="P38" s="6"/>
      <c r="Q38" s="6"/>
    </row>
    <row r="39" spans="1:17" s="71" customFormat="1" ht="18.600000000000001" customHeight="1" x14ac:dyDescent="0.3">
      <c r="A39" s="322"/>
      <c r="B39" s="157">
        <f>B38+1</f>
        <v>2</v>
      </c>
      <c r="C39" s="158" t="s">
        <v>267</v>
      </c>
      <c r="D39" s="75" t="str">
        <f>IF(C39=0,"",LOOKUP($C39,'Course List'!$C$7:$C$1029,'Course List'!D$7:D$1029))</f>
        <v>  117</v>
      </c>
      <c r="E39" s="75" t="str">
        <f>IF(C39=0,"",LOOKUP($C39,'Course List'!$C$7:$C$1029,'Course List'!E$7:E$1029))</f>
        <v> Engineering Computations (w 2-hr recitation)</v>
      </c>
      <c r="F39" s="75">
        <f>IF(C39=0,"",LOOKUP($C39,'Course List'!$C$7:$C$1029,'Course List'!F$7:F$1029))</f>
        <v>3</v>
      </c>
      <c r="G39" s="75" t="str">
        <f>IF(C39=0,"",LOOKUP($C39,'Course List'!$C$7:$C$1029,'Course List'!G$7:G$1029))</f>
        <v>S</v>
      </c>
      <c r="H39" s="75" t="str">
        <f>IF(C39=0,"",LOOKUP($C39,'Course List'!$C$7:$C$1029,'Course List'!H$7:H$1029))</f>
        <v>Prerequisite: ApSc 2113, CSCI 1121</v>
      </c>
      <c r="I39" s="45"/>
      <c r="J39" s="72"/>
      <c r="K39" s="68" t="str">
        <f>IF(I39=0,"",LOOKUP(I39,'GPA Table'!$B$5:$B$16,'GPA Table'!$E$5:$E$16))</f>
        <v/>
      </c>
      <c r="L39" s="185"/>
      <c r="M39" s="183"/>
      <c r="N39" s="6">
        <f t="shared" si="12"/>
        <v>0</v>
      </c>
      <c r="O39" s="6">
        <f t="shared" si="13"/>
        <v>0</v>
      </c>
      <c r="P39" s="6"/>
      <c r="Q39" s="6"/>
    </row>
    <row r="40" spans="1:17" s="71" customFormat="1" x14ac:dyDescent="0.3">
      <c r="A40" s="322"/>
      <c r="B40" s="157">
        <f t="shared" ref="B40:B42" si="14">B39+1</f>
        <v>3</v>
      </c>
      <c r="C40" s="75" t="s">
        <v>268</v>
      </c>
      <c r="D40" s="75" t="str">
        <f>IF(C40=0,"",LOOKUP($C40,'Course List'!$C$7:$C$1029,'Course List'!D$7:D$1029))</f>
        <v>  120</v>
      </c>
      <c r="E40" s="75" t="str">
        <f>IF(C40=0,"",LOOKUP($C40,'Course List'!$C$7:$C$1029,'Course List'!E$7:E$1029))</f>
        <v> Intro to Mechanics of Solids</v>
      </c>
      <c r="F40" s="75">
        <f>IF(C40=0,"",LOOKUP($C40,'Course List'!$C$7:$C$1029,'Course List'!F$7:F$1029))</f>
        <v>3</v>
      </c>
      <c r="G40" s="75" t="str">
        <f>IF(C40=0,"",LOOKUP($C40,'Course List'!$C$7:$C$1029,'Course List'!G$7:G$1029))</f>
        <v>F &amp; S</v>
      </c>
      <c r="H40" s="75" t="str">
        <f>IF(C40=0,"",LOOKUP($C40,'Course List'!$C$7:$C$1029,'Course List'!H$7:H$1029))</f>
        <v>Prerequisite: ApSc 2057 (57), ApSc 2113 (113)</v>
      </c>
      <c r="I40" s="45"/>
      <c r="J40" s="72"/>
      <c r="K40" s="68" t="str">
        <f>IF(I40=0,"",LOOKUP(I40,'GPA Table'!$B$5:$B$16,'GPA Table'!$E$5:$E$16))</f>
        <v/>
      </c>
      <c r="L40" s="185"/>
      <c r="M40" s="183"/>
      <c r="N40" s="6">
        <f t="shared" si="12"/>
        <v>0</v>
      </c>
      <c r="O40" s="6">
        <f t="shared" si="13"/>
        <v>0</v>
      </c>
      <c r="P40" s="6"/>
      <c r="Q40" s="6"/>
    </row>
    <row r="41" spans="1:17" s="71" customFormat="1" ht="17.399999999999999" customHeight="1" x14ac:dyDescent="0.3">
      <c r="A41" s="322"/>
      <c r="B41" s="157">
        <f t="shared" si="14"/>
        <v>4</v>
      </c>
      <c r="C41" s="75" t="s">
        <v>276</v>
      </c>
      <c r="D41" s="75" t="str">
        <f>IF(C41=0,"",LOOKUP($C41,'Course List'!$C$7:$C$1029,'Course List'!D$7:D$1029))</f>
        <v>  170</v>
      </c>
      <c r="E41" s="224" t="str">
        <f>IF(C41=0,"",LOOKUP($C41,'Course List'!$C$7:$C$1029,'Course List'!E$7:E$1029))</f>
        <v> Intro to Transportation Engine</v>
      </c>
      <c r="F41" s="75">
        <f>IF(C41=0,"",LOOKUP($C41,'Course List'!$C$7:$C$1029,'Course List'!F$7:F$1029))</f>
        <v>3</v>
      </c>
      <c r="G41" s="75" t="str">
        <f>IF(C41=0,"",LOOKUP($C41,'Course List'!$C$7:$C$1029,'Course List'!G$7:G$1029))</f>
        <v>S</v>
      </c>
      <c r="H41" s="75" t="str">
        <f>IF(C41=0,"",LOOKUP($C41,'Course List'!$C$7:$C$1029,'Course List'!H$7:H$1029))</f>
        <v>Prerequisite: Math 2233 (33)</v>
      </c>
      <c r="I41" s="45"/>
      <c r="J41" s="72"/>
      <c r="K41" s="68" t="str">
        <f>IF(I41=0,"",LOOKUP(I41,'GPA Table'!$B$5:$B$16,'GPA Table'!$E$5:$E$16))</f>
        <v/>
      </c>
      <c r="L41" s="185"/>
      <c r="M41" s="183"/>
      <c r="N41" s="6">
        <f t="shared" si="12"/>
        <v>0</v>
      </c>
      <c r="O41" s="6">
        <f t="shared" si="13"/>
        <v>0</v>
      </c>
      <c r="P41" s="6"/>
      <c r="Q41" s="6"/>
    </row>
    <row r="42" spans="1:17" s="71" customFormat="1" x14ac:dyDescent="0.3">
      <c r="A42" s="322"/>
      <c r="B42" s="157">
        <f t="shared" si="14"/>
        <v>5</v>
      </c>
      <c r="C42" s="75" t="s">
        <v>393</v>
      </c>
      <c r="D42" s="75">
        <f>IF(C42=0,"",LOOKUP($C42,'Course List'!$C$7:$C$1029,'Course List'!D$7:D$1029))</f>
        <v>1</v>
      </c>
      <c r="E42" s="75" t="str">
        <f>IF(C42=0,"",LOOKUP($C42,'Course List'!$C$7:$C$1029,'Course List'!E$7:E$1029))</f>
        <v>Physical Geology</v>
      </c>
      <c r="F42" s="75">
        <f>IF(C42=0,"",LOOKUP($C42,'Course List'!$C$7:$C$1029,'Course List'!F$7:F$1029))</f>
        <v>3</v>
      </c>
      <c r="G42" s="75" t="str">
        <f>IF(C42=0,"",LOOKUP($C42,'Course List'!$C$7:$C$1029,'Course List'!G$7:G$1029))</f>
        <v>F &amp; S</v>
      </c>
      <c r="H42" s="75" t="str">
        <f>IF(C42=0,"",LOOKUP($C42,'Course List'!$C$7:$C$1029,'Course List'!H$7:H$1029))</f>
        <v xml:space="preserve"> ---</v>
      </c>
      <c r="I42" s="45"/>
      <c r="J42" s="72"/>
      <c r="K42" s="68" t="str">
        <f>IF(I42=0,"",LOOKUP(I42,'GPA Table'!$B$5:$B$16,'GPA Table'!$E$5:$E$16))</f>
        <v/>
      </c>
      <c r="L42" s="185"/>
      <c r="M42" s="183"/>
      <c r="N42" s="6">
        <f t="shared" si="12"/>
        <v>0</v>
      </c>
      <c r="O42" s="6">
        <f t="shared" si="13"/>
        <v>0</v>
      </c>
      <c r="P42" s="6"/>
      <c r="Q42" s="6"/>
    </row>
    <row r="43" spans="1:17" s="71" customFormat="1" x14ac:dyDescent="0.3">
      <c r="A43" s="322"/>
      <c r="B43" s="157">
        <f>B42+1</f>
        <v>6</v>
      </c>
      <c r="C43" s="75" t="s">
        <v>8</v>
      </c>
      <c r="D43" s="75" t="str">
        <f>IF(C43=0,"",LOOKUP($C43,'Course List'!$C$7:$C$1029,'Course List'!D$7:D$1029))</f>
        <v>---</v>
      </c>
      <c r="E43" s="75" t="str">
        <f>IF(C43=0,"",LOOKUP($C43,'Course List'!$C$7:$C$1029,'Course List'!E$7:E$1029))</f>
        <v>See the H/SS List</v>
      </c>
      <c r="F43" s="75">
        <f>IF(C43=0,"",LOOKUP($C43,'Course List'!$C$7:$C$1029,'Course List'!F$7:F$1029))</f>
        <v>3</v>
      </c>
      <c r="G43" s="75" t="str">
        <f>IF(C43=0,"",LOOKUP($C43,'Course List'!$C$7:$C$1029,'Course List'!G$7:G$1029))</f>
        <v>F &amp; S</v>
      </c>
      <c r="H43" s="75" t="str">
        <f>IF(C43=0,"",LOOKUP($C43,'Course List'!$C$7:$C$1029,'Course List'!H$7:H$1029))</f>
        <v xml:space="preserve"> ---</v>
      </c>
      <c r="I43" s="45"/>
      <c r="J43" s="72"/>
      <c r="K43" s="68" t="str">
        <f>IF(I43=0,"",LOOKUP(I43,'GPA Table'!$B$5:$B$16,'GPA Table'!$E$5:$E$16))</f>
        <v/>
      </c>
      <c r="L43" s="185"/>
      <c r="M43" s="183"/>
      <c r="N43" s="6">
        <f t="shared" si="12"/>
        <v>0</v>
      </c>
      <c r="O43" s="6">
        <f t="shared" si="13"/>
        <v>0</v>
      </c>
      <c r="P43" s="6"/>
      <c r="Q43" s="6"/>
    </row>
    <row r="44" spans="1:17" s="71" customFormat="1" x14ac:dyDescent="0.3">
      <c r="A44" s="322"/>
      <c r="B44" s="157">
        <f>B43+1</f>
        <v>7</v>
      </c>
      <c r="C44" s="45"/>
      <c r="D44" s="45" t="str">
        <f>IF(C44=0,"",LOOKUP($C44,'Course List'!$C$7:$C$1029,'Course List'!D$7:D$1029))</f>
        <v/>
      </c>
      <c r="E44" s="45" t="str">
        <f>IF(C44=0,"",LOOKUP($C44,'Course List'!$C$7:$C$1029,'Course List'!E$7:E$1029))</f>
        <v/>
      </c>
      <c r="F44" s="45" t="str">
        <f>IF(C44=0,"",LOOKUP($C44,'Course List'!$C$7:$C$1029,'Course List'!F$7:F$1029))</f>
        <v/>
      </c>
      <c r="G44" s="45" t="str">
        <f>IF(C44=0,"",LOOKUP($C44,'Course List'!$C$7:$C$1029,'Course List'!G$7:G$1029))</f>
        <v/>
      </c>
      <c r="H44" s="45" t="str">
        <f>IF(C44=0,"",LOOKUP($C44,'Course List'!$C$7:$C$1029,'Course List'!H$7:H$1029))</f>
        <v/>
      </c>
      <c r="I44" s="45"/>
      <c r="J44" s="72"/>
      <c r="K44" s="68" t="str">
        <f>IF(I44=0,"",LOOKUP(I44,'GPA Table'!$B$5:$B$16,'GPA Table'!$E$5:$E$16))</f>
        <v/>
      </c>
      <c r="L44" s="185"/>
      <c r="M44" s="183"/>
      <c r="N44" s="6">
        <f t="shared" si="12"/>
        <v>0</v>
      </c>
      <c r="O44" s="6">
        <f t="shared" si="13"/>
        <v>0</v>
      </c>
      <c r="P44" s="6"/>
      <c r="Q44" s="6"/>
    </row>
    <row r="45" spans="1:17" s="71" customFormat="1" ht="16.2" thickBot="1" x14ac:dyDescent="0.35">
      <c r="A45" s="323"/>
      <c r="B45" s="160">
        <f t="shared" ref="B45" si="15">B44+1</f>
        <v>8</v>
      </c>
      <c r="C45" s="46"/>
      <c r="D45" s="46" t="str">
        <f>IF(C45=0,"",LOOKUP($C45,'Course List'!$C$7:$C$1029,'Course List'!D$7:D$1029))</f>
        <v/>
      </c>
      <c r="E45" s="46" t="str">
        <f>IF(C45=0,"",LOOKUP($C45,'Course List'!$C$7:$C$1029,'Course List'!E$7:E$1029))</f>
        <v/>
      </c>
      <c r="F45" s="45" t="str">
        <f>IF(C45=0,"",LOOKUP($C45,'Course List'!$C$7:$C$1029,'Course List'!F$7:F$1029))</f>
        <v/>
      </c>
      <c r="G45" s="46" t="str">
        <f>IF(C45=0,"",LOOKUP($C45,'Course List'!$C$7:$C$1029,'Course List'!G$7:G$1029))</f>
        <v/>
      </c>
      <c r="H45" s="46" t="str">
        <f>IF(C45=0,"",LOOKUP($C45,'Course List'!$C$7:$C$1029,'Course List'!H$7:H$1029))</f>
        <v/>
      </c>
      <c r="I45" s="46"/>
      <c r="J45" s="73"/>
      <c r="K45" s="69" t="str">
        <f>IF(I45=0,"",LOOKUP(I45,'GPA Table'!$B$5:$B$16,'GPA Table'!$E$5:$E$16))</f>
        <v/>
      </c>
      <c r="L45" s="185"/>
      <c r="M45" s="183"/>
      <c r="N45" s="6">
        <f t="shared" si="12"/>
        <v>0</v>
      </c>
      <c r="O45" s="6">
        <f t="shared" si="13"/>
        <v>0</v>
      </c>
      <c r="P45" s="6"/>
      <c r="Q45" s="6"/>
    </row>
    <row r="46" spans="1:17" s="71" customFormat="1" ht="16.2" thickBot="1" x14ac:dyDescent="0.35">
      <c r="A46" s="321" t="s">
        <v>866</v>
      </c>
      <c r="B46" s="155"/>
      <c r="C46" s="156" t="str">
        <f>C37</f>
        <v>Semester</v>
      </c>
      <c r="D46" s="156">
        <f>D37+1</f>
        <v>5</v>
      </c>
      <c r="E46" s="156" t="str">
        <f>E37</f>
        <v>Total Credit Hours</v>
      </c>
      <c r="F46" s="156">
        <f>SUM(F47:F54)</f>
        <v>18</v>
      </c>
      <c r="G46" s="77" t="str">
        <f>G28</f>
        <v>FALL</v>
      </c>
      <c r="H46" s="77">
        <f>H37</f>
        <v>2020</v>
      </c>
      <c r="I46" s="21"/>
      <c r="J46" s="22"/>
      <c r="K46" s="24">
        <f>IF(O46=0,0,ROUND(N46/O46,2))</f>
        <v>0</v>
      </c>
      <c r="L46" s="186"/>
      <c r="M46" s="190"/>
      <c r="N46" s="15">
        <f t="shared" ref="N46:O46" si="16">SUM(N47:N54)</f>
        <v>0</v>
      </c>
      <c r="O46" s="16">
        <f t="shared" si="16"/>
        <v>0</v>
      </c>
      <c r="P46" s="214"/>
      <c r="Q46" s="214"/>
    </row>
    <row r="47" spans="1:17" s="71" customFormat="1" x14ac:dyDescent="0.3">
      <c r="A47" s="322"/>
      <c r="B47" s="157">
        <v>1</v>
      </c>
      <c r="C47" s="75" t="s">
        <v>394</v>
      </c>
      <c r="D47" s="75">
        <f>IF(C47=0,"",LOOKUP($C47,'Course List'!$C$7:$C$1029,'Course List'!D$7:D$1029))</f>
        <v>115</v>
      </c>
      <c r="E47" s="75" t="str">
        <f>IF(C47=0,"",LOOKUP($C47,'Course List'!$C$7:$C$1029,'Course List'!E$7:E$1029))</f>
        <v>Engineering Analysis III</v>
      </c>
      <c r="F47" s="75">
        <f>IF(C47=0,"",LOOKUP($C47,'Course List'!$C$7:$C$1029,'Course List'!F$7:F$1029))</f>
        <v>3</v>
      </c>
      <c r="G47" s="75" t="str">
        <f>IF(C47=0,"",LOOKUP($C47,'Course List'!$C$7:$C$1029,'Course List'!G$7:G$1029))</f>
        <v>F &amp; S</v>
      </c>
      <c r="H47" s="75" t="str">
        <f>IF(C47=0,"",LOOKUP($C47,'Course List'!$C$7:$C$1029,'Course List'!H$7:H$1029))</f>
        <v>Prerequisite: Math 1232 (32), UW 1020 (20)</v>
      </c>
      <c r="I47" s="45"/>
      <c r="J47" s="72"/>
      <c r="K47" s="67" t="str">
        <f>IF(I47=0,"",LOOKUP(I47,'GPA Table'!$B$5:$B$16,'GPA Table'!$E$5:$E$16))</f>
        <v/>
      </c>
      <c r="L47" s="184"/>
      <c r="M47" s="183"/>
      <c r="N47" s="6">
        <f t="shared" ref="N47:N54" si="17">IF(F47=0,0,IF(I47=0,0,K47*F47))</f>
        <v>0</v>
      </c>
      <c r="O47" s="6">
        <f t="shared" ref="O47:O54" si="18">IF(I47=0,0,F47)</f>
        <v>0</v>
      </c>
      <c r="P47" s="6"/>
      <c r="Q47" s="6"/>
    </row>
    <row r="48" spans="1:17" s="71" customFormat="1" x14ac:dyDescent="0.3">
      <c r="A48" s="322"/>
      <c r="B48" s="157">
        <f>B47+1</f>
        <v>2</v>
      </c>
      <c r="C48" s="158" t="s">
        <v>277</v>
      </c>
      <c r="D48" s="75" t="str">
        <f>IF(C48=0,"",LOOKUP($C48,'Course List'!$C$7:$C$1029,'Course List'!D$7:D$1029))</f>
        <v>  166</v>
      </c>
      <c r="E48" s="224" t="str">
        <f>IF(C48=0,"",LOOKUP($C48,'Course List'!$C$7:$C$1029,'Course List'!E$7:E$1029))</f>
        <v> Materials Engineering</v>
      </c>
      <c r="F48" s="75">
        <f>IF(C48=0,"",LOOKUP($C48,'Course List'!$C$7:$C$1029,'Course List'!F$7:F$1029))</f>
        <v>2</v>
      </c>
      <c r="G48" s="75" t="str">
        <f>IF(C48=0,"",LOOKUP($C48,'Course List'!$C$7:$C$1029,'Course List'!G$7:G$1029))</f>
        <v>F</v>
      </c>
      <c r="H48" s="75" t="str">
        <f>IF(C48=0,"",LOOKUP($C48,'Course List'!$C$7:$C$1029,'Course List'!H$7:H$1029))</f>
        <v xml:space="preserve">Prerequisite: CE 2220 (120) </v>
      </c>
      <c r="I48" s="45"/>
      <c r="J48" s="72"/>
      <c r="K48" s="68" t="str">
        <f>IF(I48=0,"",LOOKUP(I48,'GPA Table'!$B$5:$B$16,'GPA Table'!$E$5:$E$16))</f>
        <v/>
      </c>
      <c r="L48" s="185"/>
      <c r="M48" s="183"/>
      <c r="N48" s="6">
        <f t="shared" si="17"/>
        <v>0</v>
      </c>
      <c r="O48" s="6">
        <f t="shared" si="18"/>
        <v>0</v>
      </c>
      <c r="P48" s="6"/>
      <c r="Q48" s="6"/>
    </row>
    <row r="49" spans="1:17" s="71" customFormat="1" x14ac:dyDescent="0.3">
      <c r="A49" s="322"/>
      <c r="B49" s="157">
        <f t="shared" ref="B49:B51" si="19">B48+1</f>
        <v>3</v>
      </c>
      <c r="C49" s="75" t="s">
        <v>278</v>
      </c>
      <c r="D49" s="75" t="str">
        <f>IF(C49=0,"",LOOKUP($C49,'Course List'!$C$7:$C$1029,'Course List'!D$7:D$1029))</f>
        <v>  167W</v>
      </c>
      <c r="E49" s="75" t="str">
        <f>IF(C49=0,"",LOOKUP($C49,'Course List'!$C$7:$C$1029,'Course List'!E$7:E$1029))</f>
        <v> Mechanics of Materials Lab (WID)</v>
      </c>
      <c r="F49" s="75">
        <f>IF(C49=0,"",LOOKUP($C49,'Course List'!$C$7:$C$1029,'Course List'!F$7:F$1029))</f>
        <v>1</v>
      </c>
      <c r="G49" s="75" t="str">
        <f>IF(C49=0,"",LOOKUP($C49,'Course List'!$C$7:$C$1029,'Course List'!G$7:G$1029))</f>
        <v>F</v>
      </c>
      <c r="H49" s="75" t="str">
        <f>IF(C49=0,"",LOOKUP($C49,'Course List'!$C$7:$C$1029,'Course List'!H$7:H$1029))</f>
        <v>Prerequisite or corequisite: CE3110 (166)</v>
      </c>
      <c r="I49" s="45"/>
      <c r="J49" s="72"/>
      <c r="K49" s="68" t="str">
        <f>IF(I49=0,"",LOOKUP(I49,'GPA Table'!$B$5:$B$16,'GPA Table'!$E$5:$E$16))</f>
        <v/>
      </c>
      <c r="L49" s="185"/>
      <c r="M49" s="183"/>
      <c r="N49" s="6">
        <f t="shared" si="17"/>
        <v>0</v>
      </c>
      <c r="O49" s="6">
        <f t="shared" si="18"/>
        <v>0</v>
      </c>
      <c r="P49" s="6"/>
      <c r="Q49" s="6"/>
    </row>
    <row r="50" spans="1:17" s="71" customFormat="1" ht="17.399999999999999" customHeight="1" x14ac:dyDescent="0.3">
      <c r="A50" s="322"/>
      <c r="B50" s="157">
        <f t="shared" si="19"/>
        <v>4</v>
      </c>
      <c r="C50" s="75" t="s">
        <v>279</v>
      </c>
      <c r="D50" s="75" t="str">
        <f>IF(C50=0,"",LOOKUP($C50,'Course List'!$C$7:$C$1029,'Course List'!D$7:D$1029))</f>
        <v>  121</v>
      </c>
      <c r="E50" s="75" t="str">
        <f>IF(C50=0,"",LOOKUP($C50,'Course List'!$C$7:$C$1029,'Course List'!E$7:E$1029))</f>
        <v> Structural Theory I (w 2-hr recitation)</v>
      </c>
      <c r="F50" s="75">
        <f>IF(C50=0,"",LOOKUP($C50,'Course List'!$C$7:$C$1029,'Course List'!F$7:F$1029))</f>
        <v>3</v>
      </c>
      <c r="G50" s="75" t="str">
        <f>IF(C50=0,"",LOOKUP($C50,'Course List'!$C$7:$C$1029,'Course List'!G$7:G$1029))</f>
        <v>F</v>
      </c>
      <c r="H50" s="75" t="str">
        <f>IF(C50=0,"",LOOKUP($C50,'Course List'!$C$7:$C$1029,'Course List'!H$7:H$1029))</f>
        <v>Prerequisite: CE 2210 (117), CE 2220 (120)</v>
      </c>
      <c r="I50" s="45"/>
      <c r="J50" s="72"/>
      <c r="K50" s="68" t="str">
        <f>IF(I50=0,"",LOOKUP(I50,'GPA Table'!$B$5:$B$16,'GPA Table'!$E$5:$E$16))</f>
        <v/>
      </c>
      <c r="L50" s="185"/>
      <c r="M50" s="183"/>
      <c r="N50" s="6">
        <f t="shared" si="17"/>
        <v>0</v>
      </c>
      <c r="O50" s="6">
        <f t="shared" si="18"/>
        <v>0</v>
      </c>
      <c r="P50" s="6"/>
      <c r="Q50" s="6"/>
    </row>
    <row r="51" spans="1:17" s="71" customFormat="1" ht="31.2" x14ac:dyDescent="0.3">
      <c r="A51" s="322"/>
      <c r="B51" s="157">
        <f t="shared" si="19"/>
        <v>5</v>
      </c>
      <c r="C51" s="75" t="s">
        <v>286</v>
      </c>
      <c r="D51" s="75" t="str">
        <f>IF(C51=0,"",LOOKUP($C51,'Course List'!$C$7:$C$1029,'Course List'!D$7:D$1029))</f>
        <v>  171</v>
      </c>
      <c r="E51" s="224" t="str">
        <f>IF(C51=0,"",LOOKUP($C51,'Course List'!$C$7:$C$1029,'Course List'!E$7:E$1029))</f>
        <v> Highway Engineering &amp; Design</v>
      </c>
      <c r="F51" s="75">
        <f>IF(C51=0,"",LOOKUP($C51,'Course List'!$C$7:$C$1029,'Course List'!F$7:F$1029))</f>
        <v>3</v>
      </c>
      <c r="G51" s="75" t="str">
        <f>IF(C51=0,"",LOOKUP($C51,'Course List'!$C$7:$C$1029,'Course List'!G$7:G$1029))</f>
        <v>F</v>
      </c>
      <c r="H51" s="75" t="str">
        <f>IF(C51=0,"",LOOKUP($C51,'Course List'!$C$7:$C$1029,'Course List'!H$7:H$1029))</f>
        <v>Prerequisite: Math 2233 (33); prerequisite or corequisite: ApSc 3115 (115) and CE 2220 (120)</v>
      </c>
      <c r="I51" s="45"/>
      <c r="J51" s="72"/>
      <c r="K51" s="68" t="str">
        <f>IF(I51=0,"",LOOKUP(I51,'GPA Table'!$B$5:$B$16,'GPA Table'!$E$5:$E$16))</f>
        <v/>
      </c>
      <c r="L51" s="185"/>
      <c r="M51" s="183"/>
      <c r="N51" s="6">
        <f t="shared" si="17"/>
        <v>0</v>
      </c>
      <c r="O51" s="6">
        <f t="shared" si="18"/>
        <v>0</v>
      </c>
      <c r="P51" s="6"/>
      <c r="Q51" s="6"/>
    </row>
    <row r="52" spans="1:17" s="71" customFormat="1" x14ac:dyDescent="0.3">
      <c r="A52" s="322"/>
      <c r="B52" s="157">
        <f>B51+1</f>
        <v>6</v>
      </c>
      <c r="C52" s="75" t="s">
        <v>9</v>
      </c>
      <c r="D52" s="75" t="str">
        <f>IF(C52=0,"",LOOKUP($C52,'Course List'!$C$7:$C$1029,'Course List'!D$7:D$1029))</f>
        <v>---</v>
      </c>
      <c r="E52" s="75" t="str">
        <f>IF(C52=0,"",LOOKUP($C52,'Course List'!$C$7:$C$1029,'Course List'!E$7:E$1029))</f>
        <v>See the H/SS List</v>
      </c>
      <c r="F52" s="75">
        <f>IF(C52=0,"",LOOKUP($C52,'Course List'!$C$7:$C$1029,'Course List'!F$7:F$1029))</f>
        <v>3</v>
      </c>
      <c r="G52" s="75" t="str">
        <f>IF(C52=0,"",LOOKUP($C52,'Course List'!$C$7:$C$1029,'Course List'!G$7:G$1029))</f>
        <v>F &amp; S</v>
      </c>
      <c r="H52" s="75" t="str">
        <f>IF(C52=0,"",LOOKUP($C52,'Course List'!$C$7:$C$1029,'Course List'!H$7:H$1029))</f>
        <v xml:space="preserve"> ---</v>
      </c>
      <c r="I52" s="45"/>
      <c r="J52" s="72"/>
      <c r="K52" s="68" t="str">
        <f>IF(I52=0,"",LOOKUP(I52,'GPA Table'!$B$5:$B$16,'GPA Table'!$E$5:$E$16))</f>
        <v/>
      </c>
      <c r="L52" s="185"/>
      <c r="M52" s="183"/>
      <c r="N52" s="6">
        <f t="shared" si="17"/>
        <v>0</v>
      </c>
      <c r="O52" s="6">
        <f t="shared" si="18"/>
        <v>0</v>
      </c>
      <c r="P52" s="6"/>
      <c r="Q52" s="6"/>
    </row>
    <row r="53" spans="1:17" s="71" customFormat="1" x14ac:dyDescent="0.3">
      <c r="A53" s="322"/>
      <c r="B53" s="157">
        <f>B52+1</f>
        <v>7</v>
      </c>
      <c r="C53" s="75" t="s">
        <v>257</v>
      </c>
      <c r="D53" s="75">
        <f>IF(C53=0,"",LOOKUP($C53,'Course List'!$C$7:$C$1029,'Course List'!D$7:D$1029))</f>
        <v>126</v>
      </c>
      <c r="E53" s="75" t="str">
        <f>IF(C53=0,"",LOOKUP($C53,'Course List'!$C$7:$C$1029,'Course List'!E$7:E$1029))</f>
        <v>Fluid Mechanics</v>
      </c>
      <c r="F53" s="75">
        <f>IF(C53=0,"",LOOKUP($C53,'Course List'!$C$7:$C$1029,'Course List'!F$7:F$1029))</f>
        <v>3</v>
      </c>
      <c r="G53" s="75" t="str">
        <f>IF(C53=0,"",LOOKUP($C53,'Course List'!$C$7:$C$1029,'Course List'!G$7:G$1029))</f>
        <v>F</v>
      </c>
      <c r="H53" s="75" t="str">
        <f>IF(C53=0,"",LOOKUP($C53,'Course List'!$C$7:$C$1029,'Course List'!H$7:H$1029))</f>
        <v>Prerequisite: ApSc 2058 (58)</v>
      </c>
      <c r="I53" s="45"/>
      <c r="J53" s="72"/>
      <c r="K53" s="68" t="str">
        <f>IF(I53=0,"",LOOKUP(I53,'GPA Table'!$B$5:$B$16,'GPA Table'!$E$5:$E$16))</f>
        <v/>
      </c>
      <c r="L53" s="185"/>
      <c r="M53" s="183"/>
      <c r="N53" s="6">
        <f t="shared" si="17"/>
        <v>0</v>
      </c>
      <c r="O53" s="6">
        <f t="shared" si="18"/>
        <v>0</v>
      </c>
      <c r="P53" s="6"/>
      <c r="Q53" s="6"/>
    </row>
    <row r="54" spans="1:17" s="71" customFormat="1" ht="16.2" thickBot="1" x14ac:dyDescent="0.35">
      <c r="A54" s="322"/>
      <c r="B54" s="160">
        <f t="shared" ref="B54" si="20">B53+1</f>
        <v>8</v>
      </c>
      <c r="C54" s="46"/>
      <c r="D54" s="46" t="str">
        <f>IF(C54=0,"",LOOKUP($C54,'Course List'!$C$7:$C$1029,'Course List'!D$7:D$1029))</f>
        <v/>
      </c>
      <c r="E54" s="46" t="str">
        <f>IF(C54=0,"",LOOKUP($C54,'Course List'!$C$7:$C$1029,'Course List'!E$7:E$1029))</f>
        <v/>
      </c>
      <c r="F54" s="45" t="str">
        <f>IF(C54=0,"",LOOKUP($C54,'Course List'!$C$7:$C$1029,'Course List'!F$7:F$1029))</f>
        <v/>
      </c>
      <c r="G54" s="46" t="str">
        <f>IF(C54=0,"",LOOKUP($C54,'Course List'!$C$7:$C$1029,'Course List'!G$7:G$1029))</f>
        <v/>
      </c>
      <c r="H54" s="46" t="str">
        <f>IF(C54=0,"",LOOKUP($C54,'Course List'!$C$7:$C$1029,'Course List'!H$7:H$1029))</f>
        <v/>
      </c>
      <c r="I54" s="46"/>
      <c r="J54" s="73"/>
      <c r="K54" s="69" t="str">
        <f>IF(I54=0,"",LOOKUP(I54,'GPA Table'!$B$5:$B$16,'GPA Table'!$E$5:$E$16))</f>
        <v/>
      </c>
      <c r="L54" s="185"/>
      <c r="M54" s="183"/>
      <c r="N54" s="6">
        <f t="shared" si="17"/>
        <v>0</v>
      </c>
      <c r="O54" s="6">
        <f t="shared" si="18"/>
        <v>0</v>
      </c>
      <c r="P54" s="6"/>
      <c r="Q54" s="6"/>
    </row>
    <row r="55" spans="1:17" s="71" customFormat="1" ht="16.2" thickBot="1" x14ac:dyDescent="0.35">
      <c r="A55" s="322"/>
      <c r="B55" s="155"/>
      <c r="C55" s="156" t="str">
        <f>C46</f>
        <v>Semester</v>
      </c>
      <c r="D55" s="156">
        <f>D46+1</f>
        <v>6</v>
      </c>
      <c r="E55" s="156" t="str">
        <f>E46</f>
        <v>Total Credit Hours</v>
      </c>
      <c r="F55" s="156">
        <f>SUM(F56:F63)</f>
        <v>17</v>
      </c>
      <c r="G55" s="77" t="str">
        <f>G37</f>
        <v>SPRING</v>
      </c>
      <c r="H55" s="77">
        <f>H46+1</f>
        <v>2021</v>
      </c>
      <c r="I55" s="21"/>
      <c r="J55" s="22"/>
      <c r="K55" s="24">
        <f>IF(O55=0,0,ROUND(N55/O55,2))</f>
        <v>0</v>
      </c>
      <c r="L55" s="186"/>
      <c r="M55" s="190"/>
      <c r="N55" s="15">
        <f t="shared" ref="N55:O55" si="21">SUM(N56:N63)</f>
        <v>0</v>
      </c>
      <c r="O55" s="16">
        <f t="shared" si="21"/>
        <v>0</v>
      </c>
      <c r="P55" s="214"/>
      <c r="Q55" s="214"/>
    </row>
    <row r="56" spans="1:17" s="71" customFormat="1" x14ac:dyDescent="0.3">
      <c r="A56" s="322"/>
      <c r="B56" s="157">
        <v>1</v>
      </c>
      <c r="C56" s="75" t="s">
        <v>280</v>
      </c>
      <c r="D56" s="75" t="str">
        <f>IF(C56=0,"",LOOKUP($C56,'Course List'!$C$7:$C$1029,'Course List'!D$7:D$1029))</f>
        <v>  122</v>
      </c>
      <c r="E56" s="75" t="str">
        <f>IF(C56=0,"",LOOKUP($C56,'Course List'!$C$7:$C$1029,'Course List'!E$7:E$1029))</f>
        <v> Structural Theory II (w 2-hr recitation)</v>
      </c>
      <c r="F56" s="75">
        <f>IF(C56=0,"",LOOKUP($C56,'Course List'!$C$7:$C$1029,'Course List'!F$7:F$1029))</f>
        <v>3</v>
      </c>
      <c r="G56" s="75" t="str">
        <f>IF(C56=0,"",LOOKUP($C56,'Course List'!$C$7:$C$1029,'Course List'!G$7:G$1029))</f>
        <v>S</v>
      </c>
      <c r="H56" s="75" t="str">
        <f>IF(C56=0,"",LOOKUP($C56,'Course List'!$C$7:$C$1029,'Course List'!H$7:H$1029))</f>
        <v>CE 3230 (121)</v>
      </c>
      <c r="I56" s="45"/>
      <c r="J56" s="72"/>
      <c r="K56" s="67" t="str">
        <f>IF(I56=0,"",LOOKUP(I56,'GPA Table'!$B$5:$B$16,'GPA Table'!$E$5:$E$16))</f>
        <v/>
      </c>
      <c r="L56" s="184"/>
      <c r="M56" s="183"/>
      <c r="N56" s="6">
        <f t="shared" ref="N56:N63" si="22">IF(F56=0,0,IF(I56=0,0,K56*F56))</f>
        <v>0</v>
      </c>
      <c r="O56" s="6">
        <f t="shared" ref="O56:O63" si="23">IF(I56=0,0,F56)</f>
        <v>0</v>
      </c>
      <c r="P56" s="6"/>
      <c r="Q56" s="6"/>
    </row>
    <row r="57" spans="1:17" s="71" customFormat="1" x14ac:dyDescent="0.3">
      <c r="A57" s="322"/>
      <c r="B57" s="157">
        <f>B56+1</f>
        <v>2</v>
      </c>
      <c r="C57" s="158" t="s">
        <v>281</v>
      </c>
      <c r="D57" s="75" t="str">
        <f>IF(C57=0,"",LOOKUP($C57,'Course List'!$C$7:$C$1029,'Course List'!D$7:D$1029))</f>
        <v>  192</v>
      </c>
      <c r="E57" s="75" t="str">
        <f>IF(C57=0,"",LOOKUP($C57,'Course List'!$C$7:$C$1029,'Course List'!E$7:E$1029))</f>
        <v> Reinforced Concrete Structures</v>
      </c>
      <c r="F57" s="75">
        <f>IF(C57=0,"",LOOKUP($C57,'Course List'!$C$7:$C$1029,'Course List'!F$7:F$1029))</f>
        <v>3</v>
      </c>
      <c r="G57" s="75" t="str">
        <f>IF(C57=0,"",LOOKUP($C57,'Course List'!$C$7:$C$1029,'Course List'!G$7:G$1029))</f>
        <v>S</v>
      </c>
      <c r="H57" s="75" t="str">
        <f>IF(C57=0,"",LOOKUP($C57,'Course List'!$C$7:$C$1029,'Course List'!H$7:H$1029))</f>
        <v>Prerequisite or corequisite: CE 3240 (122)</v>
      </c>
      <c r="I57" s="45"/>
      <c r="J57" s="72"/>
      <c r="K57" s="68" t="str">
        <f>IF(I57=0,"",LOOKUP(I57,'GPA Table'!$B$5:$B$16,'GPA Table'!$E$5:$E$16))</f>
        <v/>
      </c>
      <c r="L57" s="185"/>
      <c r="M57" s="183"/>
      <c r="N57" s="6">
        <f t="shared" si="22"/>
        <v>0</v>
      </c>
      <c r="O57" s="6">
        <f t="shared" si="23"/>
        <v>0</v>
      </c>
      <c r="P57" s="6"/>
      <c r="Q57" s="6"/>
    </row>
    <row r="58" spans="1:17" s="71" customFormat="1" x14ac:dyDescent="0.3">
      <c r="A58" s="322"/>
      <c r="B58" s="157">
        <f t="shared" ref="B58:B60" si="24">B57+1</f>
        <v>3</v>
      </c>
      <c r="C58" s="75" t="s">
        <v>282</v>
      </c>
      <c r="D58" s="75" t="str">
        <f>IF(C58=0,"",LOOKUP($C58,'Course List'!$C$7:$C$1029,'Course List'!D$7:D$1029))</f>
        <v>  194</v>
      </c>
      <c r="E58" s="224" t="str">
        <f>IF(C58=0,"",LOOKUP($C58,'Course List'!$C$7:$C$1029,'Course List'!E$7:E$1029))</f>
        <v> Envir Eng I:Water Resourc&amp;Qual</v>
      </c>
      <c r="F58" s="75">
        <f>IF(C58=0,"",LOOKUP($C58,'Course List'!$C$7:$C$1029,'Course List'!F$7:F$1029))</f>
        <v>3</v>
      </c>
      <c r="G58" s="75" t="str">
        <f>IF(C58=0,"",LOOKUP($C58,'Course List'!$C$7:$C$1029,'Course List'!G$7:G$1029))</f>
        <v>S</v>
      </c>
      <c r="H58" s="75" t="str">
        <f>IF(C58=0,"",LOOKUP($C58,'Course List'!$C$7:$C$1029,'Course List'!H$7:H$1029))</f>
        <v>Prerequisite or corequisite: CE3610 (193)</v>
      </c>
      <c r="I58" s="45"/>
      <c r="J58" s="72"/>
      <c r="K58" s="68" t="str">
        <f>IF(I58=0,"",LOOKUP(I58,'GPA Table'!$B$5:$B$16,'GPA Table'!$E$5:$E$16))</f>
        <v/>
      </c>
      <c r="L58" s="185"/>
      <c r="M58" s="183"/>
      <c r="N58" s="6">
        <f t="shared" si="22"/>
        <v>0</v>
      </c>
      <c r="O58" s="6">
        <f t="shared" si="23"/>
        <v>0</v>
      </c>
      <c r="P58" s="6"/>
      <c r="Q58" s="6"/>
    </row>
    <row r="59" spans="1:17" s="71" customFormat="1" ht="17.399999999999999" customHeight="1" x14ac:dyDescent="0.3">
      <c r="A59" s="322"/>
      <c r="B59" s="157">
        <f t="shared" si="24"/>
        <v>4</v>
      </c>
      <c r="C59" s="75" t="s">
        <v>283</v>
      </c>
      <c r="D59" s="75" t="str">
        <f>IF(C59=0,"",LOOKUP($C59,'Course List'!$C$7:$C$1029,'Course List'!D$7:D$1029))</f>
        <v>  189</v>
      </c>
      <c r="E59" s="229" t="str">
        <f>IF(C59=0,"",LOOKUP($C59,'Course List'!$C$7:$C$1029,'Course List'!E$7:E$1029))</f>
        <v> Environmental Engineering Lab</v>
      </c>
      <c r="F59" s="75">
        <f>IF(C59=0,"",LOOKUP($C59,'Course List'!$C$7:$C$1029,'Course List'!F$7:F$1029))</f>
        <v>1</v>
      </c>
      <c r="G59" s="75" t="str">
        <f>IF(C59=0,"",LOOKUP($C59,'Course List'!$C$7:$C$1029,'Course List'!G$7:G$1029))</f>
        <v>S</v>
      </c>
      <c r="H59" s="75" t="str">
        <f>IF(C59=0,"",LOOKUP($C59,'Course List'!$C$7:$C$1029,'Course List'!H$7:H$1029))</f>
        <v xml:space="preserve"> Corequisite: CE 3520 (194)</v>
      </c>
      <c r="I59" s="45"/>
      <c r="J59" s="72"/>
      <c r="K59" s="68" t="str">
        <f>IF(I59=0,"",LOOKUP(I59,'GPA Table'!$B$5:$B$16,'GPA Table'!$E$5:$E$16))</f>
        <v/>
      </c>
      <c r="L59" s="185"/>
      <c r="M59" s="183"/>
      <c r="N59" s="6">
        <f t="shared" si="22"/>
        <v>0</v>
      </c>
      <c r="O59" s="6">
        <f t="shared" si="23"/>
        <v>0</v>
      </c>
      <c r="P59" s="6"/>
      <c r="Q59" s="6"/>
    </row>
    <row r="60" spans="1:17" s="71" customFormat="1" x14ac:dyDescent="0.3">
      <c r="A60" s="322"/>
      <c r="B60" s="157">
        <f t="shared" si="24"/>
        <v>5</v>
      </c>
      <c r="C60" s="75" t="s">
        <v>284</v>
      </c>
      <c r="D60" s="75" t="str">
        <f>IF(C60=0,"",LOOKUP($C60,'Course List'!$C$7:$C$1029,'Course List'!D$7:D$1029))</f>
        <v>  193</v>
      </c>
      <c r="E60" s="75" t="str">
        <f>IF(C60=0,"",LOOKUP($C60,'Course List'!$C$7:$C$1029,'Course List'!E$7:E$1029))</f>
        <v> Hydraulics</v>
      </c>
      <c r="F60" s="75">
        <f>IF(C60=0,"",LOOKUP($C60,'Course List'!$C$7:$C$1029,'Course List'!F$7:F$1029))</f>
        <v>3</v>
      </c>
      <c r="G60" s="75" t="str">
        <f>IF(C60=0,"",LOOKUP($C60,'Course List'!$C$7:$C$1029,'Course List'!G$7:G$1029))</f>
        <v>S</v>
      </c>
      <c r="H60" s="75" t="str">
        <f>IF(C60=0,"",LOOKUP($C60,'Course List'!$C$7:$C$1029,'Course List'!H$7:H$1029))</f>
        <v>Prerequisite: MAE 3126</v>
      </c>
      <c r="I60" s="45"/>
      <c r="J60" s="72"/>
      <c r="K60" s="68" t="str">
        <f>IF(I60=0,"",LOOKUP(I60,'GPA Table'!$B$5:$B$16,'GPA Table'!$E$5:$E$16))</f>
        <v/>
      </c>
      <c r="L60" s="185"/>
      <c r="M60" s="183"/>
      <c r="N60" s="6">
        <f t="shared" si="22"/>
        <v>0</v>
      </c>
      <c r="O60" s="6">
        <f t="shared" si="23"/>
        <v>0</v>
      </c>
      <c r="P60" s="6"/>
      <c r="Q60" s="6"/>
    </row>
    <row r="61" spans="1:17" s="71" customFormat="1" x14ac:dyDescent="0.3">
      <c r="A61" s="322"/>
      <c r="B61" s="157">
        <f>B60+1</f>
        <v>6</v>
      </c>
      <c r="C61" s="75" t="s">
        <v>285</v>
      </c>
      <c r="D61" s="75" t="str">
        <f>IF(C61=0,"",LOOKUP($C61,'Course List'!$C$7:$C$1029,'Course List'!D$7:D$1029))</f>
        <v>  188</v>
      </c>
      <c r="E61" s="75" t="str">
        <f>IF(C61=0,"",LOOKUP($C61,'Course List'!$C$7:$C$1029,'Course List'!E$7:E$1029))</f>
        <v> Hydraulics Laboratory</v>
      </c>
      <c r="F61" s="75">
        <f>IF(C61=0,"",LOOKUP($C61,'Course List'!$C$7:$C$1029,'Course List'!F$7:F$1029))</f>
        <v>1</v>
      </c>
      <c r="G61" s="75" t="str">
        <f>IF(C61=0,"",LOOKUP($C61,'Course List'!$C$7:$C$1029,'Course List'!G$7:G$1029))</f>
        <v>S</v>
      </c>
      <c r="H61" s="75" t="str">
        <f>IF(C61=0,"",LOOKUP($C61,'Course List'!$C$7:$C$1029,'Course List'!H$7:H$1029))</f>
        <v>Prerequisite or corequisite: CE 3610 (193)</v>
      </c>
      <c r="I61" s="45"/>
      <c r="J61" s="72"/>
      <c r="K61" s="68" t="str">
        <f>IF(I61=0,"",LOOKUP(I61,'GPA Table'!$B$5:$B$16,'GPA Table'!$E$5:$E$16))</f>
        <v/>
      </c>
      <c r="L61" s="185"/>
      <c r="M61" s="183"/>
      <c r="N61" s="6">
        <f t="shared" si="22"/>
        <v>0</v>
      </c>
      <c r="O61" s="6">
        <f t="shared" si="23"/>
        <v>0</v>
      </c>
      <c r="P61" s="6"/>
      <c r="Q61" s="6"/>
    </row>
    <row r="62" spans="1:17" s="71" customFormat="1" x14ac:dyDescent="0.3">
      <c r="A62" s="322"/>
      <c r="B62" s="157">
        <f>B61+1</f>
        <v>7</v>
      </c>
      <c r="C62" s="75" t="s">
        <v>10</v>
      </c>
      <c r="D62" s="75" t="str">
        <f>IF(C62=0,"",LOOKUP($C62,'Course List'!$C$7:$C$1029,'Course List'!D$7:D$1029))</f>
        <v>---</v>
      </c>
      <c r="E62" s="75" t="str">
        <f>IF(C62=0,"",LOOKUP($C62,'Course List'!$C$7:$C$1029,'Course List'!E$7:E$1029))</f>
        <v>See the H/SS List</v>
      </c>
      <c r="F62" s="75">
        <f>IF(C62=0,"",LOOKUP($C62,'Course List'!$C$7:$C$1029,'Course List'!F$7:F$1029))</f>
        <v>3</v>
      </c>
      <c r="G62" s="75" t="str">
        <f>IF(C62=0,"",LOOKUP($C62,'Course List'!$C$7:$C$1029,'Course List'!G$7:G$1029))</f>
        <v>F &amp; S</v>
      </c>
      <c r="H62" s="75" t="str">
        <f>IF(C62=0,"",LOOKUP($C62,'Course List'!$C$7:$C$1029,'Course List'!H$7:H$1029))</f>
        <v xml:space="preserve"> ---</v>
      </c>
      <c r="I62" s="45"/>
      <c r="J62" s="72"/>
      <c r="K62" s="68" t="str">
        <f>IF(I62=0,"",LOOKUP(I62,'GPA Table'!$B$5:$B$16,'GPA Table'!$E$5:$E$16))</f>
        <v/>
      </c>
      <c r="L62" s="185"/>
      <c r="M62" s="183"/>
      <c r="N62" s="6">
        <f t="shared" si="22"/>
        <v>0</v>
      </c>
      <c r="O62" s="6">
        <f t="shared" si="23"/>
        <v>0</v>
      </c>
      <c r="P62" s="6"/>
      <c r="Q62" s="6"/>
    </row>
    <row r="63" spans="1:17" s="71" customFormat="1" ht="16.2" thickBot="1" x14ac:dyDescent="0.35">
      <c r="A63" s="323"/>
      <c r="B63" s="160">
        <f t="shared" ref="B63" si="25">B62+1</f>
        <v>8</v>
      </c>
      <c r="C63" s="46"/>
      <c r="D63" s="46" t="str">
        <f>IF(C63=0,"",LOOKUP($C63,'Course List'!$C$7:$C$1029,'Course List'!D$7:D$1029))</f>
        <v/>
      </c>
      <c r="E63" s="46" t="str">
        <f>IF(C63=0,"",LOOKUP($C63,'Course List'!$C$7:$C$1029,'Course List'!E$7:E$1029))</f>
        <v/>
      </c>
      <c r="F63" s="45" t="str">
        <f>IF(C63=0,"",LOOKUP($C63,'Course List'!$C$7:$C$1029,'Course List'!F$7:F$1029))</f>
        <v/>
      </c>
      <c r="G63" s="46" t="str">
        <f>IF(C63=0,"",LOOKUP($C63,'Course List'!$C$7:$C$1029,'Course List'!G$7:G$1029))</f>
        <v/>
      </c>
      <c r="H63" s="46" t="str">
        <f>IF(C63=0,"",LOOKUP($C63,'Course List'!$C$7:$C$1029,'Course List'!H$7:H$1029))</f>
        <v/>
      </c>
      <c r="I63" s="46"/>
      <c r="J63" s="73"/>
      <c r="K63" s="69" t="str">
        <f>IF(I63=0,"",LOOKUP(I63,'GPA Table'!$B$5:$B$16,'GPA Table'!$E$5:$E$16))</f>
        <v/>
      </c>
      <c r="L63" s="185"/>
      <c r="M63" s="183"/>
      <c r="N63" s="6">
        <f t="shared" si="22"/>
        <v>0</v>
      </c>
      <c r="O63" s="6">
        <f t="shared" si="23"/>
        <v>0</v>
      </c>
      <c r="P63" s="6"/>
      <c r="Q63" s="6"/>
    </row>
    <row r="64" spans="1:17" s="71" customFormat="1" ht="16.2" thickBot="1" x14ac:dyDescent="0.35">
      <c r="A64" s="321" t="s">
        <v>867</v>
      </c>
      <c r="B64" s="155"/>
      <c r="C64" s="156" t="str">
        <f>C55</f>
        <v>Semester</v>
      </c>
      <c r="D64" s="156">
        <f>D55+1</f>
        <v>7</v>
      </c>
      <c r="E64" s="156" t="str">
        <f>E55</f>
        <v>Total Credit Hours</v>
      </c>
      <c r="F64" s="156">
        <f>SUM(F65:F72)</f>
        <v>17</v>
      </c>
      <c r="G64" s="77" t="str">
        <f>G46</f>
        <v>FALL</v>
      </c>
      <c r="H64" s="77">
        <f>H55</f>
        <v>2021</v>
      </c>
      <c r="I64" s="21"/>
      <c r="J64" s="22"/>
      <c r="K64" s="24">
        <f>IF(O64=0,0,ROUND(N64/O64,2))</f>
        <v>0</v>
      </c>
      <c r="L64" s="186"/>
      <c r="M64" s="190"/>
      <c r="N64" s="15">
        <f>SUM(N65:N72)-N66</f>
        <v>0</v>
      </c>
      <c r="O64" s="15">
        <f>SUM(O65:O72)-O66</f>
        <v>0</v>
      </c>
      <c r="P64" s="214"/>
      <c r="Q64" s="214"/>
    </row>
    <row r="65" spans="1:17" s="71" customFormat="1" x14ac:dyDescent="0.3">
      <c r="A65" s="322"/>
      <c r="B65" s="157">
        <v>1</v>
      </c>
      <c r="C65" s="75" t="s">
        <v>287</v>
      </c>
      <c r="D65" s="75" t="str">
        <f>IF(C65=0,"",LOOKUP($C65,'Course List'!$C$7:$C$1029,'Course List'!D$7:D$1029))</f>
        <v>  191</v>
      </c>
      <c r="E65" s="75" t="str">
        <f>IF(C65=0,"",LOOKUP($C65,'Course List'!$C$7:$C$1029,'Course List'!E$7:E$1029))</f>
        <v> Metal Structures</v>
      </c>
      <c r="F65" s="75">
        <f>IF(C65=0,"",LOOKUP($C65,'Course List'!$C$7:$C$1029,'Course List'!F$7:F$1029))</f>
        <v>3</v>
      </c>
      <c r="G65" s="75" t="str">
        <f>IF(C65=0,"",LOOKUP($C65,'Course List'!$C$7:$C$1029,'Course List'!G$7:G$1029))</f>
        <v>F</v>
      </c>
      <c r="H65" s="75" t="str">
        <f>IF(C65=0,"",LOOKUP($C65,'Course List'!$C$7:$C$1029,'Course List'!H$7:H$1029))</f>
        <v>Prerequisite: CE 3240 (122)</v>
      </c>
      <c r="I65" s="45"/>
      <c r="J65" s="72"/>
      <c r="K65" s="67" t="str">
        <f>IF(I65=0,"",LOOKUP(I65,'GPA Table'!$B$5:$B$16,'GPA Table'!$E$5:$E$16))</f>
        <v/>
      </c>
      <c r="L65" s="184"/>
      <c r="M65" s="183"/>
      <c r="N65" s="6">
        <f t="shared" ref="N65:N72" si="26">IF(F65=0,0,IF(I65=0,0,K65*F65))</f>
        <v>0</v>
      </c>
      <c r="O65" s="6">
        <f t="shared" ref="O65:O72" si="27">IF(I65=0,0,F65)</f>
        <v>0</v>
      </c>
      <c r="P65" s="6"/>
      <c r="Q65" s="6"/>
    </row>
    <row r="66" spans="1:17" s="71" customFormat="1" ht="19.2" customHeight="1" x14ac:dyDescent="0.3">
      <c r="A66" s="322"/>
      <c r="B66" s="157">
        <f>B65+1</f>
        <v>2</v>
      </c>
      <c r="C66" s="158" t="s">
        <v>824</v>
      </c>
      <c r="D66" s="75" t="str">
        <f>IF(C66=0,"",LOOKUP($C66,'Course List'!$C$7:$C$1029,'Course List'!D$7:D$1029))</f>
        <v>---</v>
      </c>
      <c r="E66" s="75" t="str">
        <f>IF(C66=0,"",LOOKUP($C66,'Course List'!$C$7:$C$1029,'Course List'!E$7:E$1029))</f>
        <v>Senior Design 1</v>
      </c>
      <c r="F66" s="75">
        <f>IF(C66=0,"",LOOKUP($C66,'Course List'!$C$7:$C$1029,'Course List'!F$7:F$1029))</f>
        <v>1</v>
      </c>
      <c r="G66" s="75" t="str">
        <f>IF(C66=0,"",LOOKUP($C66,'Course List'!$C$7:$C$1029,'Course List'!G$7:G$1029))</f>
        <v>F</v>
      </c>
      <c r="H66" s="75" t="str">
        <f>IF(C66=0,"",LOOKUP($C66,'Course List'!$C$7:$C$1029,'Course List'!H$7:H$1029))</f>
        <v>Completed CE required courses up to the end of the 6th semester</v>
      </c>
      <c r="I66" s="45" t="s">
        <v>829</v>
      </c>
      <c r="J66" s="72"/>
      <c r="K66" s="68">
        <f>IF(I66=0,"",LOOKUP(I66,'GPA Table'!$B$5:$B$16,'GPA Table'!$E$5:$E$16))</f>
        <v>0</v>
      </c>
      <c r="L66" s="185"/>
      <c r="M66" s="183"/>
      <c r="N66" s="230">
        <f t="shared" si="26"/>
        <v>0</v>
      </c>
      <c r="O66" s="230">
        <f>IF(I66=0,0,F66)</f>
        <v>1</v>
      </c>
      <c r="P66" s="231" t="s">
        <v>839</v>
      </c>
      <c r="Q66" s="6"/>
    </row>
    <row r="67" spans="1:17" s="71" customFormat="1" x14ac:dyDescent="0.3">
      <c r="A67" s="322"/>
      <c r="B67" s="157">
        <f t="shared" ref="B67:B69" si="28">B66+1</f>
        <v>3</v>
      </c>
      <c r="C67" s="158" t="s">
        <v>289</v>
      </c>
      <c r="D67" s="75" t="str">
        <f>IF(C67=0,"",LOOKUP($C67,'Course List'!$C$7:$C$1029,'Course List'!D$7:D$1029))</f>
        <v>  168</v>
      </c>
      <c r="E67" s="75" t="str">
        <f>IF(C67=0,"",LOOKUP($C67,'Course List'!$C$7:$C$1029,'Course List'!E$7:E$1029))</f>
        <v> Intro-Geotechnical Engineering</v>
      </c>
      <c r="F67" s="75">
        <f>IF(C67=0,"",LOOKUP($C67,'Course List'!$C$7:$C$1029,'Course List'!F$7:F$1029))</f>
        <v>3</v>
      </c>
      <c r="G67" s="75" t="str">
        <f>IF(C67=0,"",LOOKUP($C67,'Course List'!$C$7:$C$1029,'Course List'!G$7:G$1029))</f>
        <v>F</v>
      </c>
      <c r="H67" s="75" t="str">
        <f>IF(C67=0,"",LOOKUP($C67,'Course List'!$C$7:$C$1029,'Course List'!H$7:H$1029))</f>
        <v>Prerequisite: CE 2220 (120), MAE 3126</v>
      </c>
      <c r="I67" s="45"/>
      <c r="J67" s="72"/>
      <c r="K67" s="68" t="str">
        <f>IF(I67=0,"",LOOKUP(I67,'GPA Table'!$B$5:$B$16,'GPA Table'!$E$5:$E$16))</f>
        <v/>
      </c>
      <c r="L67" s="185"/>
      <c r="M67" s="183"/>
      <c r="N67" s="6">
        <f t="shared" si="26"/>
        <v>0</v>
      </c>
      <c r="O67" s="6">
        <f t="shared" si="27"/>
        <v>0</v>
      </c>
      <c r="P67" s="6"/>
      <c r="Q67" s="6"/>
    </row>
    <row r="68" spans="1:17" s="71" customFormat="1" ht="17.399999999999999" customHeight="1" x14ac:dyDescent="0.3">
      <c r="A68" s="322"/>
      <c r="B68" s="157">
        <f t="shared" si="28"/>
        <v>4</v>
      </c>
      <c r="C68" s="75" t="s">
        <v>290</v>
      </c>
      <c r="D68" s="75" t="str">
        <f>IF(C68=0,"",LOOKUP($C68,'Course List'!$C$7:$C$1029,'Course List'!D$7:D$1029))</f>
        <v>  185</v>
      </c>
      <c r="E68" s="75" t="str">
        <f>IF(C68=0,"",LOOKUP($C68,'Course List'!$C$7:$C$1029,'Course List'!E$7:E$1029))</f>
        <v> Geotechnical Engineering Lab</v>
      </c>
      <c r="F68" s="75">
        <f>IF(C68=0,"",LOOKUP($C68,'Course List'!$C$7:$C$1029,'Course List'!F$7:F$1029))</f>
        <v>1</v>
      </c>
      <c r="G68" s="75" t="str">
        <f>IF(C68=0,"",LOOKUP($C68,'Course List'!$C$7:$C$1029,'Course List'!G$7:G$1029))</f>
        <v>F</v>
      </c>
      <c r="H68" s="75" t="str">
        <f>IF(C68=0,"",LOOKUP($C68,'Course List'!$C$7:$C$1029,'Course List'!H$7:H$1029))</f>
        <v>Prerequisite or corequisite: CE 4410 (168)</v>
      </c>
      <c r="I68" s="45"/>
      <c r="J68" s="72"/>
      <c r="K68" s="68" t="str">
        <f>IF(I68=0,"",LOOKUP(I68,'GPA Table'!$B$5:$B$16,'GPA Table'!$E$5:$E$16))</f>
        <v/>
      </c>
      <c r="L68" s="185"/>
      <c r="M68" s="183"/>
      <c r="N68" s="6">
        <f t="shared" si="26"/>
        <v>0</v>
      </c>
      <c r="O68" s="6">
        <f t="shared" si="27"/>
        <v>0</v>
      </c>
      <c r="P68" s="6"/>
      <c r="Q68" s="6"/>
    </row>
    <row r="69" spans="1:17" s="71" customFormat="1" x14ac:dyDescent="0.3">
      <c r="A69" s="322"/>
      <c r="B69" s="157">
        <f t="shared" si="28"/>
        <v>5</v>
      </c>
      <c r="C69" s="75" t="s">
        <v>291</v>
      </c>
      <c r="D69" s="75" t="str">
        <f>IF(C69=0,"",LOOKUP($C69,'Course List'!$C$7:$C$1029,'Course List'!D$7:D$1029))</f>
        <v>  197</v>
      </c>
      <c r="E69" s="75" t="str">
        <f>IF(C69=0,"",LOOKUP($C69,'Course List'!$C$7:$C$1029,'Course List'!E$7:E$1029))</f>
        <v> Env Eng 2:Water Supply/Pollutn</v>
      </c>
      <c r="F69" s="75">
        <f>IF(C69=0,"",LOOKUP($C69,'Course List'!$C$7:$C$1029,'Course List'!F$7:F$1029))</f>
        <v>3</v>
      </c>
      <c r="G69" s="75" t="str">
        <f>IF(C69=0,"",LOOKUP($C69,'Course List'!$C$7:$C$1029,'Course List'!G$7:G$1029))</f>
        <v>F</v>
      </c>
      <c r="H69" s="75" t="str">
        <f>IF(C69=0,"",LOOKUP($C69,'Course List'!$C$7:$C$1029,'Course List'!H$7:H$1029))</f>
        <v>Prerequisite: CE 3520 (194)</v>
      </c>
      <c r="I69" s="45"/>
      <c r="J69" s="72"/>
      <c r="K69" s="68" t="str">
        <f>IF(I69=0,"",LOOKUP(I69,'GPA Table'!$B$5:$B$16,'GPA Table'!$E$5:$E$16))</f>
        <v/>
      </c>
      <c r="L69" s="185"/>
      <c r="M69" s="183"/>
      <c r="N69" s="6">
        <f t="shared" si="26"/>
        <v>0</v>
      </c>
      <c r="O69" s="6">
        <f t="shared" si="27"/>
        <v>0</v>
      </c>
      <c r="P69" s="6"/>
      <c r="Q69" s="6"/>
    </row>
    <row r="70" spans="1:17" s="71" customFormat="1" ht="15.6" customHeight="1" x14ac:dyDescent="0.3">
      <c r="A70" s="322"/>
      <c r="B70" s="157">
        <f>B69+1</f>
        <v>6</v>
      </c>
      <c r="C70" s="75" t="s">
        <v>292</v>
      </c>
      <c r="D70" s="75" t="str">
        <f>IF(C70=0,"",LOOKUP($C70,'Course List'!$C$7:$C$1029,'Course List'!D$7:D$1029))</f>
        <v>  195</v>
      </c>
      <c r="E70" s="224" t="str">
        <f>IF(C70=0,"",LOOKUP($C70,'Course List'!$C$7:$C$1029,'Course List'!E$7:E$1029))</f>
        <v> Hydrology &amp; Hydraulic Design</v>
      </c>
      <c r="F70" s="75">
        <f>IF(C70=0,"",LOOKUP($C70,'Course List'!$C$7:$C$1029,'Course List'!F$7:F$1029))</f>
        <v>3</v>
      </c>
      <c r="G70" s="75" t="str">
        <f>IF(C70=0,"",LOOKUP($C70,'Course List'!$C$7:$C$1029,'Course List'!G$7:G$1029))</f>
        <v>F</v>
      </c>
      <c r="H70" s="75" t="str">
        <f>IF(C70=0,"",LOOKUP($C70,'Course List'!$C$7:$C$1029,'Course List'!H$7:H$1029))</f>
        <v>Prerequisite or corequisite: ApSc 3115 (115), CE 3610 (193)</v>
      </c>
      <c r="I70" s="45"/>
      <c r="J70" s="72"/>
      <c r="K70" s="68" t="str">
        <f>IF(I70=0,"",LOOKUP(I70,'GPA Table'!$B$5:$B$16,'GPA Table'!$E$5:$E$16))</f>
        <v/>
      </c>
      <c r="L70" s="185"/>
      <c r="M70" s="183"/>
      <c r="N70" s="6">
        <f t="shared" si="26"/>
        <v>0</v>
      </c>
      <c r="O70" s="6">
        <f t="shared" si="27"/>
        <v>0</v>
      </c>
      <c r="P70" s="6"/>
      <c r="Q70" s="6"/>
    </row>
    <row r="71" spans="1:17" s="71" customFormat="1" x14ac:dyDescent="0.3">
      <c r="A71" s="322"/>
      <c r="B71" s="157">
        <f>B70+1</f>
        <v>7</v>
      </c>
      <c r="C71" s="75" t="s">
        <v>809</v>
      </c>
      <c r="D71" s="75" t="str">
        <f>IF(C71=0,"",LOOKUP($C71,'Course List'!$C$7:$C$1029,'Course List'!D$7:D$1029))</f>
        <v>---</v>
      </c>
      <c r="E71" s="224" t="str">
        <f>IF(C71=0,"",LOOKUP($C71,'Course List'!$C$7:$C$1029,'Course List'!E$7:E$1029))</f>
        <v>See the CE Eng. Elective List</v>
      </c>
      <c r="F71" s="75">
        <f>IF(C71=0,"",LOOKUP($C71,'Course List'!$C$7:$C$1029,'Course List'!F$7:F$1029))</f>
        <v>3</v>
      </c>
      <c r="G71" s="75" t="str">
        <f>IF(C71=0,"",LOOKUP($C71,'Course List'!$C$7:$C$1029,'Course List'!G$7:G$1029))</f>
        <v>F &amp; S</v>
      </c>
      <c r="H71" s="75" t="str">
        <f>IF(C71=0,"",LOOKUP($C71,'Course List'!$C$7:$C$1029,'Course List'!H$7:H$1029))</f>
        <v xml:space="preserve"> ---</v>
      </c>
      <c r="I71" s="45"/>
      <c r="J71" s="72"/>
      <c r="K71" s="68" t="str">
        <f>IF(I71=0,"",LOOKUP(I71,'GPA Table'!$B$5:$B$16,'GPA Table'!$E$5:$E$16))</f>
        <v/>
      </c>
      <c r="L71" s="228" t="s">
        <v>838</v>
      </c>
      <c r="M71" s="183"/>
      <c r="N71" s="6">
        <f t="shared" si="26"/>
        <v>0</v>
      </c>
      <c r="O71" s="6">
        <f t="shared" si="27"/>
        <v>0</v>
      </c>
      <c r="P71" s="6"/>
      <c r="Q71" s="6"/>
    </row>
    <row r="72" spans="1:17" s="71" customFormat="1" ht="16.2" thickBot="1" x14ac:dyDescent="0.35">
      <c r="A72" s="322"/>
      <c r="B72" s="160">
        <f t="shared" ref="B72" si="29">B71+1</f>
        <v>8</v>
      </c>
      <c r="C72" s="46"/>
      <c r="D72" s="46" t="str">
        <f>IF(C72=0,"",LOOKUP($C72,'Course List'!$C$7:$C$1029,'Course List'!D$7:D$1029))</f>
        <v/>
      </c>
      <c r="E72" s="46" t="str">
        <f>IF(C72=0,"",LOOKUP($C72,'Course List'!$C$7:$C$1029,'Course List'!E$7:E$1029))</f>
        <v/>
      </c>
      <c r="F72" s="45" t="str">
        <f>IF(C72=0,"",LOOKUP($C72,'Course List'!$C$7:$C$1029,'Course List'!F$7:F$1029))</f>
        <v/>
      </c>
      <c r="G72" s="46" t="str">
        <f>IF(C72=0,"",LOOKUP($C72,'Course List'!$C$7:$C$1029,'Course List'!G$7:G$1029))</f>
        <v/>
      </c>
      <c r="H72" s="46" t="str">
        <f>IF(C72=0,"",LOOKUP($C72,'Course List'!$C$7:$C$1029,'Course List'!H$7:H$1029))</f>
        <v/>
      </c>
      <c r="I72" s="46"/>
      <c r="J72" s="73"/>
      <c r="K72" s="69" t="str">
        <f>IF(I72=0,"",LOOKUP(I72,'GPA Table'!$B$5:$B$16,'GPA Table'!$E$5:$E$16))</f>
        <v/>
      </c>
      <c r="L72" s="185"/>
      <c r="M72" s="183"/>
      <c r="N72" s="6">
        <f t="shared" si="26"/>
        <v>0</v>
      </c>
      <c r="O72" s="6">
        <f t="shared" si="27"/>
        <v>0</v>
      </c>
      <c r="P72" s="6"/>
      <c r="Q72" s="6"/>
    </row>
    <row r="73" spans="1:17" s="71" customFormat="1" ht="16.2" thickBot="1" x14ac:dyDescent="0.35">
      <c r="A73" s="322"/>
      <c r="B73" s="155"/>
      <c r="C73" s="156" t="str">
        <f>C64</f>
        <v>Semester</v>
      </c>
      <c r="D73" s="156">
        <f>D64+1</f>
        <v>8</v>
      </c>
      <c r="E73" s="156" t="str">
        <f>E64</f>
        <v>Total Credit Hours</v>
      </c>
      <c r="F73" s="156">
        <f>SUM(F74:F81)</f>
        <v>15</v>
      </c>
      <c r="G73" s="77" t="str">
        <f>G55</f>
        <v>SPRING</v>
      </c>
      <c r="H73" s="77">
        <f>H64+1</f>
        <v>2022</v>
      </c>
      <c r="I73" s="21"/>
      <c r="J73" s="22"/>
      <c r="K73" s="24">
        <f>IF(O73=0,0,ROUND(N73/O73,2))</f>
        <v>0</v>
      </c>
      <c r="L73" s="186"/>
      <c r="M73" s="190"/>
      <c r="N73" s="15">
        <f t="shared" ref="N73:O73" si="30">SUM(N74:N81)</f>
        <v>0</v>
      </c>
      <c r="O73" s="16">
        <f t="shared" si="30"/>
        <v>0</v>
      </c>
      <c r="P73" s="214"/>
      <c r="Q73" s="214"/>
    </row>
    <row r="74" spans="1:17" s="71" customFormat="1" x14ac:dyDescent="0.3">
      <c r="A74" s="322"/>
      <c r="B74" s="157">
        <v>1</v>
      </c>
      <c r="C74" s="75" t="s">
        <v>288</v>
      </c>
      <c r="D74" s="75" t="str">
        <f>IF(C74=0,"",LOOKUP($C74,'Course List'!$C$7:$C$1029,'Course List'!D$7:D$1029))</f>
        <v>  190W</v>
      </c>
      <c r="E74" s="75" t="str">
        <f>IF(C74=0,"",LOOKUP($C74,'Course List'!$C$7:$C$1029,'Course List'!E$7:E$1029))</f>
        <v> Contracts and Specifications (WID)</v>
      </c>
      <c r="F74" s="75">
        <f>IF(C74=0,"",LOOKUP($C74,'Course List'!$C$7:$C$1029,'Course List'!F$7:F$1029))</f>
        <v>3</v>
      </c>
      <c r="G74" s="75" t="str">
        <f>IF(C74=0,"",LOOKUP($C74,'Course List'!$C$7:$C$1029,'Course List'!G$7:G$1029))</f>
        <v>S</v>
      </c>
      <c r="H74" s="75" t="str">
        <f>IF(C74=0,"",LOOKUP($C74,'Course List'!$C$7:$C$1029,'Course List'!H$7:H$1029))</f>
        <v>None</v>
      </c>
      <c r="I74" s="45"/>
      <c r="J74" s="72"/>
      <c r="K74" s="67" t="str">
        <f>IF(I74=0,"",LOOKUP(I74,'GPA Table'!$B$5:$B$16,'GPA Table'!$E$5:$E$16))</f>
        <v/>
      </c>
      <c r="L74" s="184"/>
      <c r="M74" s="183"/>
      <c r="N74" s="6">
        <f t="shared" ref="N74:N81" si="31">IF(F74=0,0,IF(I74=0,0,K74*F74))</f>
        <v>0</v>
      </c>
      <c r="O74" s="6">
        <f t="shared" ref="O74:O81" si="32">IF(I74=0,0,F74)</f>
        <v>0</v>
      </c>
      <c r="P74" s="6"/>
      <c r="Q74" s="6"/>
    </row>
    <row r="75" spans="1:17" s="71" customFormat="1" x14ac:dyDescent="0.3">
      <c r="A75" s="322"/>
      <c r="B75" s="157">
        <f>B74+1</f>
        <v>2</v>
      </c>
      <c r="C75" s="158" t="s">
        <v>825</v>
      </c>
      <c r="D75" s="75">
        <f>IF(C75=0,"",LOOKUP($C75,'Course List'!$C$7:$C$1029,'Course List'!D$7:D$1029))</f>
        <v>196</v>
      </c>
      <c r="E75" s="75" t="str">
        <f>IF(C75=0,"",LOOKUP($C75,'Course List'!$C$7:$C$1029,'Course List'!E$7:E$1029))</f>
        <v>Senior Design 2</v>
      </c>
      <c r="F75" s="75">
        <f>IF(C75=0,"",LOOKUP($C75,'Course List'!$C$7:$C$1029,'Course List'!F$7:F$1029))</f>
        <v>3</v>
      </c>
      <c r="G75" s="75" t="str">
        <f>IF(C75=0,"",LOOKUP($C75,'Course List'!$C$7:$C$1029,'Course List'!G$7:G$1029))</f>
        <v>S</v>
      </c>
      <c r="H75" s="75" t="str">
        <f>IF(C75=0,"",LOOKUP($C75,'Course List'!$C$7:$C$1029,'Course List'!H$7:H$1029))</f>
        <v>CE 4341</v>
      </c>
      <c r="I75" s="45"/>
      <c r="J75" s="72"/>
      <c r="K75" s="68" t="str">
        <f>IF(I75=0,"",LOOKUP(I75,'GPA Table'!$B$5:$B$16,'GPA Table'!$E$5:$E$16))</f>
        <v/>
      </c>
      <c r="L75" s="185"/>
      <c r="M75" s="183"/>
      <c r="N75" s="6">
        <f t="shared" si="31"/>
        <v>0</v>
      </c>
      <c r="O75" s="6">
        <f t="shared" si="32"/>
        <v>0</v>
      </c>
      <c r="P75" s="6"/>
      <c r="Q75" s="6"/>
    </row>
    <row r="76" spans="1:17" s="71" customFormat="1" x14ac:dyDescent="0.3">
      <c r="A76" s="322"/>
      <c r="B76" s="157">
        <f t="shared" ref="B76:B78" si="33">B75+1</f>
        <v>3</v>
      </c>
      <c r="C76" s="75" t="s">
        <v>834</v>
      </c>
      <c r="D76" s="75" t="str">
        <f>IF(C76=0,"",LOOKUP($C76,'Course List'!$C$7:$C$1029,'Course List'!D$7:D$1029))</f>
        <v>---</v>
      </c>
      <c r="E76" s="224" t="str">
        <f>IF(C76=0,"",LOOKUP($C76,'Course List'!$C$7:$C$1029,'Course List'!E$7:E$1029))</f>
        <v>Sustainable Urban Planning</v>
      </c>
      <c r="F76" s="75">
        <f>IF(C76=0,"",LOOKUP($C76,'Course List'!$C$7:$C$1029,'Course List'!F$7:F$1029))</f>
        <v>3</v>
      </c>
      <c r="G76" s="75" t="str">
        <f>IF(C76=0,"",LOOKUP($C76,'Course List'!$C$7:$C$1029,'Course List'!G$7:G$1029))</f>
        <v>S</v>
      </c>
      <c r="H76" s="75" t="str">
        <f>IF(C76=0,"",LOOKUP($C76,'Course List'!$C$7:$C$1029,'Course List'!H$7:H$1029))</f>
        <v>Prerequisite: CE 2710 &amp; Approval of Department</v>
      </c>
      <c r="I76" s="45"/>
      <c r="J76" s="72"/>
      <c r="K76" s="68" t="str">
        <f>IF(I76=0,"",LOOKUP(I76,'GPA Table'!$B$5:$B$16,'GPA Table'!$E$5:$E$16))</f>
        <v/>
      </c>
      <c r="L76" s="185"/>
      <c r="M76" s="183"/>
      <c r="N76" s="6">
        <f t="shared" si="31"/>
        <v>0</v>
      </c>
      <c r="O76" s="6">
        <f t="shared" si="32"/>
        <v>0</v>
      </c>
      <c r="P76" s="6"/>
      <c r="Q76" s="6"/>
    </row>
    <row r="77" spans="1:17" s="71" customFormat="1" ht="17.399999999999999" customHeight="1" x14ac:dyDescent="0.3">
      <c r="A77" s="322"/>
      <c r="B77" s="157">
        <f t="shared" si="33"/>
        <v>4</v>
      </c>
      <c r="C77" s="75" t="s">
        <v>809</v>
      </c>
      <c r="D77" s="75" t="str">
        <f>IF(C77=0,"",LOOKUP($C77,'Course List'!$C$7:$C$1029,'Course List'!D$7:D$1029))</f>
        <v>---</v>
      </c>
      <c r="E77" s="224" t="str">
        <f>IF(C77=0,"",LOOKUP($C77,'Course List'!$C$7:$C$1029,'Course List'!E$7:E$1029))</f>
        <v>See the CE Eng. Elective List</v>
      </c>
      <c r="F77" s="75">
        <f>IF(C77=0,"",LOOKUP($C77,'Course List'!$C$7:$C$1029,'Course List'!F$7:F$1029))</f>
        <v>3</v>
      </c>
      <c r="G77" s="75" t="str">
        <f>IF(C77=0,"",LOOKUP($C77,'Course List'!$C$7:$C$1029,'Course List'!G$7:G$1029))</f>
        <v>F &amp; S</v>
      </c>
      <c r="H77" s="75" t="str">
        <f>IF(C77=0,"",LOOKUP($C77,'Course List'!$C$7:$C$1029,'Course List'!H$7:H$1029))</f>
        <v xml:space="preserve"> ---</v>
      </c>
      <c r="I77" s="45"/>
      <c r="J77" s="72"/>
      <c r="K77" s="68" t="str">
        <f>IF(I77=0,"",LOOKUP(I77,'GPA Table'!$B$5:$B$16,'GPA Table'!$E$5:$E$16))</f>
        <v/>
      </c>
      <c r="L77" s="228" t="str">
        <f>L71</f>
        <v>See the list of additional engineering electives below</v>
      </c>
      <c r="M77" s="183"/>
      <c r="N77" s="6">
        <f t="shared" si="31"/>
        <v>0</v>
      </c>
      <c r="O77" s="6">
        <f t="shared" si="32"/>
        <v>0</v>
      </c>
      <c r="P77" s="6"/>
      <c r="Q77" s="6"/>
    </row>
    <row r="78" spans="1:17" s="71" customFormat="1" x14ac:dyDescent="0.3">
      <c r="A78" s="322"/>
      <c r="B78" s="157">
        <f t="shared" si="33"/>
        <v>5</v>
      </c>
      <c r="C78" s="75" t="s">
        <v>809</v>
      </c>
      <c r="D78" s="75" t="str">
        <f>IF(C78=0,"",LOOKUP($C78,'Course List'!$C$7:$C$1029,'Course List'!D$7:D$1029))</f>
        <v>---</v>
      </c>
      <c r="E78" s="224" t="str">
        <f>IF(C78=0,"",LOOKUP($C78,'Course List'!$C$7:$C$1029,'Course List'!E$7:E$1029))</f>
        <v>See the CE Eng. Elective List</v>
      </c>
      <c r="F78" s="75">
        <f>IF(C78=0,"",LOOKUP($C78,'Course List'!$C$7:$C$1029,'Course List'!F$7:F$1029))</f>
        <v>3</v>
      </c>
      <c r="G78" s="75" t="str">
        <f>IF(C78=0,"",LOOKUP($C78,'Course List'!$C$7:$C$1029,'Course List'!G$7:G$1029))</f>
        <v>F &amp; S</v>
      </c>
      <c r="H78" s="75" t="str">
        <f>IF(C78=0,"",LOOKUP($C78,'Course List'!$C$7:$C$1029,'Course List'!H$7:H$1029))</f>
        <v xml:space="preserve"> ---</v>
      </c>
      <c r="I78" s="45"/>
      <c r="J78" s="72"/>
      <c r="K78" s="68" t="str">
        <f>IF(I78=0,"",LOOKUP(I78,'GPA Table'!$B$5:$B$16,'GPA Table'!$E$5:$E$16))</f>
        <v/>
      </c>
      <c r="L78" s="228" t="str">
        <f>L71</f>
        <v>See the list of additional engineering electives below</v>
      </c>
      <c r="M78" s="183"/>
      <c r="N78" s="6">
        <f t="shared" si="31"/>
        <v>0</v>
      </c>
      <c r="O78" s="6">
        <f t="shared" si="32"/>
        <v>0</v>
      </c>
      <c r="P78" s="6"/>
      <c r="Q78" s="6"/>
    </row>
    <row r="79" spans="1:17" s="71" customFormat="1" x14ac:dyDescent="0.3">
      <c r="A79" s="322"/>
      <c r="B79" s="157">
        <f>B78+1</f>
        <v>6</v>
      </c>
      <c r="C79" s="45"/>
      <c r="D79" s="45" t="str">
        <f>IF(C79=0,"",LOOKUP($C79,'Course List'!$C$7:$C$1029,'Course List'!D$7:D$1029))</f>
        <v/>
      </c>
      <c r="E79" s="45" t="str">
        <f>IF(C79=0,"",LOOKUP($C79,'Course List'!$C$7:$C$1029,'Course List'!E$7:E$1029))</f>
        <v/>
      </c>
      <c r="F79" s="45" t="str">
        <f>IF(C79=0,"",LOOKUP($C79,'Course List'!$C$7:$C$1029,'Course List'!F$7:F$1029))</f>
        <v/>
      </c>
      <c r="G79" s="45" t="str">
        <f>IF(C79=0,"",LOOKUP($C79,'Course List'!$C$7:$C$1029,'Course List'!G$7:G$1029))</f>
        <v/>
      </c>
      <c r="H79" s="45" t="str">
        <f>IF(C79=0,"",LOOKUP($C79,'Course List'!$C$7:$C$1029,'Course List'!H$7:H$1029))</f>
        <v/>
      </c>
      <c r="I79" s="45"/>
      <c r="J79" s="72"/>
      <c r="K79" s="68" t="str">
        <f>IF(I79=0,"",LOOKUP(I79,'GPA Table'!$B$5:$B$16,'GPA Table'!$E$5:$E$16))</f>
        <v/>
      </c>
      <c r="L79" s="185"/>
      <c r="M79" s="183"/>
      <c r="N79" s="6">
        <f t="shared" si="31"/>
        <v>0</v>
      </c>
      <c r="O79" s="6">
        <f t="shared" si="32"/>
        <v>0</v>
      </c>
      <c r="P79" s="6"/>
      <c r="Q79" s="6"/>
    </row>
    <row r="80" spans="1:17" s="71" customFormat="1" x14ac:dyDescent="0.3">
      <c r="A80" s="322"/>
      <c r="B80" s="157">
        <f>B79+1</f>
        <v>7</v>
      </c>
      <c r="C80" s="45"/>
      <c r="D80" s="45" t="str">
        <f>IF(C80=0,"",LOOKUP($C80,'Course List'!$C$7:$C$1029,'Course List'!D$7:D$1029))</f>
        <v/>
      </c>
      <c r="E80" s="45" t="str">
        <f>IF(C80=0,"",LOOKUP($C80,'Course List'!$C$7:$C$1029,'Course List'!E$7:E$1029))</f>
        <v/>
      </c>
      <c r="F80" s="45" t="str">
        <f>IF(C80=0,"",LOOKUP($C80,'Course List'!$C$7:$C$1029,'Course List'!F$7:F$1029))</f>
        <v/>
      </c>
      <c r="G80" s="45" t="str">
        <f>IF(C80=0,"",LOOKUP($C80,'Course List'!$C$7:$C$1029,'Course List'!G$7:G$1029))</f>
        <v/>
      </c>
      <c r="H80" s="45" t="str">
        <f>IF(C80=0,"",LOOKUP($C80,'Course List'!$C$7:$C$1029,'Course List'!H$7:H$1029))</f>
        <v/>
      </c>
      <c r="I80" s="45"/>
      <c r="J80" s="72"/>
      <c r="K80" s="68" t="str">
        <f>IF(I80=0,"",LOOKUP(I80,'GPA Table'!$B$5:$B$16,'GPA Table'!$E$5:$E$16))</f>
        <v/>
      </c>
      <c r="L80" s="185"/>
      <c r="M80" s="183"/>
      <c r="N80" s="6">
        <f t="shared" si="31"/>
        <v>0</v>
      </c>
      <c r="O80" s="6">
        <f t="shared" si="32"/>
        <v>0</v>
      </c>
      <c r="P80" s="6"/>
      <c r="Q80" s="6"/>
    </row>
    <row r="81" spans="1:29" s="71" customFormat="1" ht="16.2" thickBot="1" x14ac:dyDescent="0.35">
      <c r="A81" s="323"/>
      <c r="B81" s="160">
        <f t="shared" ref="B81" si="34">B80+1</f>
        <v>8</v>
      </c>
      <c r="C81" s="46"/>
      <c r="D81" s="46" t="str">
        <f>IF(C81=0,"",LOOKUP($C81,'Course List'!$C$7:$C$1029,'Course List'!D$7:D$1029))</f>
        <v/>
      </c>
      <c r="E81" s="46" t="str">
        <f>IF(C81=0,"",LOOKUP($C81,'Course List'!$C$7:$C$1029,'Course List'!E$7:E$1029))</f>
        <v/>
      </c>
      <c r="F81" s="46" t="str">
        <f>IF(C81=0,"",LOOKUP($C81,'Course List'!$C$7:$C$1029,'Course List'!F$7:F$1029))</f>
        <v/>
      </c>
      <c r="G81" s="46" t="str">
        <f>IF(C81=0,"",LOOKUP($C81,'Course List'!$C$7:$C$1029,'Course List'!G$7:G$1029))</f>
        <v/>
      </c>
      <c r="H81" s="46" t="str">
        <f>IF(C81=0,"",LOOKUP($C81,'Course List'!$C$7:$C$1029,'Course List'!H$7:H$1029))</f>
        <v/>
      </c>
      <c r="I81" s="46"/>
      <c r="J81" s="73"/>
      <c r="K81" s="69" t="str">
        <f>IF(I81=0,"",LOOKUP(I81,'GPA Table'!$B$5:$B$16,'GPA Table'!$E$5:$E$16))</f>
        <v/>
      </c>
      <c r="L81" s="187"/>
      <c r="M81" s="183"/>
      <c r="N81" s="6">
        <f t="shared" si="31"/>
        <v>0</v>
      </c>
      <c r="O81" s="6">
        <f t="shared" si="32"/>
        <v>0</v>
      </c>
      <c r="P81" s="6"/>
      <c r="Q81" s="6"/>
    </row>
    <row r="82" spans="1:29" s="6" customFormat="1" x14ac:dyDescent="0.3">
      <c r="L82" s="216"/>
      <c r="M82" s="216"/>
      <c r="N82" s="5"/>
      <c r="R82" s="219"/>
      <c r="S82" s="71"/>
      <c r="T82" s="71"/>
      <c r="U82" s="71"/>
      <c r="V82" s="219"/>
      <c r="W82" s="71"/>
      <c r="X82" s="71"/>
      <c r="Y82" s="71"/>
      <c r="Z82" s="71"/>
      <c r="AA82" s="71"/>
      <c r="AB82" s="71"/>
      <c r="AC82" s="71"/>
    </row>
    <row r="83" spans="1:29" x14ac:dyDescent="0.3">
      <c r="R83" s="219"/>
      <c r="V83" s="219"/>
    </row>
    <row r="84" spans="1:29" x14ac:dyDescent="0.3">
      <c r="R84" s="219"/>
      <c r="V84" s="219"/>
    </row>
    <row r="85" spans="1:29" x14ac:dyDescent="0.3">
      <c r="R85" s="219"/>
      <c r="V85" s="219"/>
    </row>
    <row r="86" spans="1:29" x14ac:dyDescent="0.3">
      <c r="R86" s="219"/>
      <c r="V86" s="219"/>
    </row>
    <row r="87" spans="1:29" x14ac:dyDescent="0.3">
      <c r="V87" s="219"/>
    </row>
    <row r="88" spans="1:29" x14ac:dyDescent="0.3">
      <c r="V88" s="219"/>
    </row>
    <row r="89" spans="1:29" x14ac:dyDescent="0.3">
      <c r="V89" s="219"/>
    </row>
    <row r="90" spans="1:29" x14ac:dyDescent="0.3">
      <c r="V90" s="219"/>
    </row>
    <row r="91" spans="1:29" x14ac:dyDescent="0.3">
      <c r="V91" s="219"/>
    </row>
    <row r="92" spans="1:29" x14ac:dyDescent="0.3">
      <c r="V92" s="219"/>
    </row>
    <row r="93" spans="1:29" x14ac:dyDescent="0.3">
      <c r="V93" s="219"/>
    </row>
    <row r="94" spans="1:29" x14ac:dyDescent="0.3">
      <c r="V94" s="219"/>
    </row>
    <row r="95" spans="1:29" x14ac:dyDescent="0.3">
      <c r="V95" s="219"/>
    </row>
    <row r="96" spans="1:29" x14ac:dyDescent="0.3">
      <c r="V96" s="219"/>
    </row>
    <row r="97" spans="22:22" x14ac:dyDescent="0.3">
      <c r="V97" s="219"/>
    </row>
    <row r="98" spans="22:22" x14ac:dyDescent="0.3">
      <c r="V98" s="219"/>
    </row>
    <row r="99" spans="22:22" x14ac:dyDescent="0.3">
      <c r="V99" s="219"/>
    </row>
    <row r="100" spans="22:22" x14ac:dyDescent="0.3">
      <c r="V100" s="219"/>
    </row>
    <row r="101" spans="22:22" x14ac:dyDescent="0.3">
      <c r="V101" s="219"/>
    </row>
    <row r="102" spans="22:22" x14ac:dyDescent="0.3">
      <c r="V102" s="219"/>
    </row>
    <row r="103" spans="22:22" x14ac:dyDescent="0.3">
      <c r="V103" s="219"/>
    </row>
    <row r="104" spans="22:22" x14ac:dyDescent="0.3">
      <c r="V104" s="219"/>
    </row>
    <row r="105" spans="22:22" x14ac:dyDescent="0.3">
      <c r="V105" s="219"/>
    </row>
    <row r="106" spans="22:22" x14ac:dyDescent="0.3">
      <c r="V106" s="219"/>
    </row>
    <row r="107" spans="22:22" x14ac:dyDescent="0.3">
      <c r="V107" s="219"/>
    </row>
    <row r="108" spans="22:22" x14ac:dyDescent="0.3">
      <c r="V108" s="219"/>
    </row>
    <row r="109" spans="22:22" x14ac:dyDescent="0.3">
      <c r="V109" s="219"/>
    </row>
  </sheetData>
  <sheetProtection algorithmName="SHA-512" hashValue="pVKltd5UK2tQ8DMeo83xvTRLUJeltblHEF8niiR11b6p86+jOzb95WQELhsF8N5lIQPtIpTgbgkQiavz9Hopsw==" saltValue="4L8zAOFw9yf4HKWpCbktsQ==" spinCount="100000" sheet="1" objects="1" scenarios="1"/>
  <customSheetViews>
    <customSheetView guid="{01C77170-9B80-4B41-93A1-200096C3CB54}" scale="80" showGridLines="0" fitToPage="1">
      <pane ySplit="9" topLeftCell="A10" activePane="bottomLeft" state="frozen"/>
      <selection pane="bottomLeft" activeCell="H33" sqref="H33"/>
      <pageMargins left="0.7" right="0.7" top="0.5" bottom="0.27" header="0.3" footer="0.3"/>
      <pageSetup scale="70" fitToHeight="2" orientation="landscape" r:id="rId1"/>
    </customSheetView>
  </customSheetViews>
  <mergeCells count="18">
    <mergeCell ref="A10:A27"/>
    <mergeCell ref="A28:A45"/>
    <mergeCell ref="A46:A63"/>
    <mergeCell ref="A64:A81"/>
    <mergeCell ref="C5:G5"/>
    <mergeCell ref="I5:J5"/>
    <mergeCell ref="B1:K1"/>
    <mergeCell ref="B2:K2"/>
    <mergeCell ref="B3:K3"/>
    <mergeCell ref="C4:D4"/>
    <mergeCell ref="F4:G4"/>
    <mergeCell ref="L9:L10"/>
    <mergeCell ref="C6:D6"/>
    <mergeCell ref="E6:G6"/>
    <mergeCell ref="I6:J6"/>
    <mergeCell ref="C7:D7"/>
    <mergeCell ref="E7:G7"/>
    <mergeCell ref="I7:J7"/>
  </mergeCells>
  <pageMargins left="0.7" right="0.7" top="0.5" bottom="0.27" header="0.3" footer="0.3"/>
  <pageSetup scale="70" fitToHeight="2" orientation="landscape"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2:AC9"/>
  <sheetViews>
    <sheetView showGridLines="0" zoomScale="80" zoomScaleNormal="80" workbookViewId="0">
      <selection activeCell="B2" sqref="B2:AC2"/>
    </sheetView>
  </sheetViews>
  <sheetFormatPr defaultRowHeight="14.4" x14ac:dyDescent="0.3"/>
  <cols>
    <col min="1" max="1" width="14.5546875" customWidth="1"/>
  </cols>
  <sheetData>
    <row r="2" spans="2:29" s="259" customFormat="1" ht="46.2" x14ac:dyDescent="0.85">
      <c r="B2" s="334" t="s">
        <v>877</v>
      </c>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row>
    <row r="3" spans="2:29" s="258" customFormat="1" ht="25.8" x14ac:dyDescent="0.5">
      <c r="B3" s="333" t="s">
        <v>878</v>
      </c>
      <c r="C3" s="333"/>
      <c r="D3" s="333"/>
      <c r="E3" s="333"/>
      <c r="F3" s="333"/>
      <c r="G3" s="335" t="s">
        <v>874</v>
      </c>
      <c r="H3" s="335"/>
      <c r="I3" s="335"/>
      <c r="J3" s="335"/>
      <c r="K3" s="335"/>
      <c r="L3" s="335"/>
      <c r="M3" s="335"/>
      <c r="N3" s="335"/>
      <c r="O3" s="335"/>
      <c r="P3" s="335"/>
      <c r="Q3" s="335"/>
      <c r="R3" s="335"/>
      <c r="S3" s="335"/>
      <c r="T3" s="335"/>
      <c r="U3" s="335"/>
      <c r="V3" s="335"/>
      <c r="W3" s="335"/>
      <c r="X3" s="335"/>
      <c r="Y3" s="335"/>
      <c r="Z3" s="335"/>
      <c r="AA3" s="335"/>
      <c r="AB3" s="335"/>
      <c r="AC3" s="335"/>
    </row>
    <row r="4" spans="2:29" s="258" customFormat="1" ht="25.8" x14ac:dyDescent="0.5">
      <c r="B4" s="333" t="s">
        <v>879</v>
      </c>
      <c r="C4" s="333"/>
      <c r="D4" s="333"/>
      <c r="E4" s="333"/>
      <c r="F4" s="333"/>
      <c r="G4" s="335" t="s">
        <v>876</v>
      </c>
      <c r="H4" s="335"/>
      <c r="I4" s="335"/>
      <c r="J4" s="335"/>
      <c r="K4" s="335"/>
      <c r="L4" s="335"/>
      <c r="M4" s="335"/>
      <c r="N4" s="335"/>
      <c r="O4" s="335"/>
      <c r="P4" s="335"/>
      <c r="Q4" s="335"/>
      <c r="R4" s="335"/>
      <c r="S4" s="335"/>
      <c r="T4" s="335"/>
      <c r="U4" s="335"/>
      <c r="V4" s="335"/>
      <c r="W4" s="335"/>
      <c r="X4" s="335"/>
      <c r="Y4" s="335"/>
      <c r="Z4" s="335"/>
      <c r="AA4" s="335"/>
      <c r="AB4" s="335"/>
      <c r="AC4" s="335"/>
    </row>
    <row r="5" spans="2:29" s="258" customFormat="1" ht="25.8" x14ac:dyDescent="0.5"/>
    <row r="6" spans="2:29" s="258" customFormat="1" ht="25.8" x14ac:dyDescent="0.5">
      <c r="B6" s="258" t="s">
        <v>610</v>
      </c>
    </row>
    <row r="7" spans="2:29" s="258" customFormat="1" ht="25.8" x14ac:dyDescent="0.5">
      <c r="B7" s="258" t="s">
        <v>621</v>
      </c>
    </row>
    <row r="8" spans="2:29" s="258" customFormat="1" ht="25.8" x14ac:dyDescent="0.5">
      <c r="B8" s="258" t="s">
        <v>875</v>
      </c>
    </row>
    <row r="9" spans="2:29" ht="25.8" x14ac:dyDescent="0.5">
      <c r="B9" s="258" t="s">
        <v>622</v>
      </c>
    </row>
  </sheetData>
  <sheetProtection algorithmName="SHA-512" hashValue="TJluZLtefoQ344ISRxk8GSJs7tVKkj3+Hdx+l55/i6l3HS2XSaTj5XbYGBtRZ6erfT5VS9MialxV2C55MCW6/Q==" saltValue="LKfxo6t3OXgu+9lTZp+eHQ==" spinCount="100000" sheet="1" objects="1" scenarios="1"/>
  <customSheetViews>
    <customSheetView guid="{01C77170-9B80-4B41-93A1-200096C3CB54}" scale="80" showGridLines="0" topLeftCell="A25">
      <selection activeCell="R4" sqref="R4"/>
      <pageMargins left="0.7" right="0.7" top="0.75" bottom="0.75" header="0.3" footer="0.3"/>
    </customSheetView>
  </customSheetViews>
  <mergeCells count="5">
    <mergeCell ref="B3:F3"/>
    <mergeCell ref="B4:F4"/>
    <mergeCell ref="B2:AC2"/>
    <mergeCell ref="G3:AC3"/>
    <mergeCell ref="G4:AC4"/>
  </mergeCells>
  <hyperlinks>
    <hyperlink ref="G4" r:id="rId1" location="trackatext"/>
    <hyperlink ref="G3" r:id="rId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A103"/>
  <sheetViews>
    <sheetView showGridLines="0" zoomScale="80" zoomScaleNormal="80" workbookViewId="0">
      <pane ySplit="3" topLeftCell="A4" activePane="bottomLeft" state="frozen"/>
      <selection pane="bottomLeft" activeCell="G9" sqref="G9"/>
    </sheetView>
  </sheetViews>
  <sheetFormatPr defaultColWidth="8.88671875" defaultRowHeight="14.4" x14ac:dyDescent="0.3"/>
  <cols>
    <col min="1" max="1" width="8.88671875" style="25"/>
    <col min="2" max="2" width="8.88671875" style="26"/>
    <col min="3" max="3" width="59.33203125" style="25" customWidth="1"/>
    <col min="4" max="4" width="79.44140625" style="25" customWidth="1"/>
    <col min="5" max="5" width="8.88671875" style="25" customWidth="1"/>
    <col min="6" max="9" width="8.88671875" style="25"/>
    <col min="10" max="10" width="5.109375" style="25" customWidth="1"/>
    <col min="11" max="11" width="8.88671875" style="26"/>
    <col min="12" max="12" width="59.33203125" style="25" customWidth="1"/>
    <col min="13" max="13" width="79.44140625" style="25" customWidth="1"/>
    <col min="14" max="14" width="8.88671875" style="25" customWidth="1"/>
    <col min="15" max="18" width="8.88671875" style="25"/>
    <col min="19" max="19" width="3.88671875" customWidth="1"/>
    <col min="20" max="20" width="8.88671875" style="26"/>
    <col min="21" max="21" width="59.33203125" style="25" customWidth="1"/>
    <col min="22" max="22" width="79.44140625" style="25" customWidth="1"/>
    <col min="23" max="23" width="8.88671875" style="25" customWidth="1"/>
    <col min="24" max="16384" width="8.88671875" style="25"/>
  </cols>
  <sheetData>
    <row r="1" spans="2:27" s="197" customFormat="1" ht="122.4" customHeight="1" thickBot="1" x14ac:dyDescent="0.7">
      <c r="B1" s="338" t="s">
        <v>863</v>
      </c>
      <c r="C1" s="339"/>
      <c r="D1" s="339"/>
      <c r="E1" s="339"/>
      <c r="F1" s="339"/>
      <c r="G1" s="339"/>
      <c r="H1" s="339"/>
      <c r="I1" s="340"/>
      <c r="J1" s="253"/>
      <c r="K1" s="338" t="s">
        <v>861</v>
      </c>
      <c r="L1" s="339"/>
      <c r="M1" s="339"/>
      <c r="N1" s="339"/>
      <c r="O1" s="339"/>
      <c r="P1" s="339"/>
      <c r="Q1" s="339"/>
      <c r="R1" s="340"/>
      <c r="S1" s="256"/>
      <c r="T1" s="338" t="s">
        <v>862</v>
      </c>
      <c r="U1" s="339"/>
      <c r="V1" s="339"/>
      <c r="W1" s="339"/>
      <c r="X1" s="339"/>
      <c r="Y1" s="339"/>
      <c r="Z1" s="339"/>
      <c r="AA1" s="340"/>
    </row>
    <row r="2" spans="2:27" ht="15" thickBot="1" x14ac:dyDescent="0.35">
      <c r="J2" s="254"/>
      <c r="S2" s="257"/>
    </row>
    <row r="3" spans="2:27" ht="91.2" customHeight="1" thickBot="1" x14ac:dyDescent="0.35">
      <c r="B3" s="341" t="s">
        <v>860</v>
      </c>
      <c r="C3" s="342"/>
      <c r="D3" s="342"/>
      <c r="E3" s="342"/>
      <c r="F3" s="342"/>
      <c r="G3" s="342"/>
      <c r="H3" s="342"/>
      <c r="I3" s="343"/>
      <c r="J3" s="254"/>
      <c r="K3" s="341" t="str">
        <f>B3</f>
        <v>HUMANITIES (H): 3 courses are required, where 1 course must be taken from the University General Education List
SOCIAL SCIENCES (SS): 3 courses are required, where 2 courses must be taken from the University General Education List
** Honors courses maybe counted in the Humanities or Social Sciences, depending on the course focus</v>
      </c>
      <c r="L3" s="342"/>
      <c r="M3" s="342"/>
      <c r="N3" s="342"/>
      <c r="O3" s="342"/>
      <c r="P3" s="342"/>
      <c r="Q3" s="342"/>
      <c r="R3" s="343"/>
      <c r="S3" s="257"/>
      <c r="T3" s="341" t="s">
        <v>811</v>
      </c>
      <c r="U3" s="342"/>
      <c r="V3" s="342"/>
      <c r="W3" s="342"/>
      <c r="X3" s="342"/>
      <c r="Y3" s="342"/>
      <c r="Z3" s="342"/>
      <c r="AA3" s="343"/>
    </row>
    <row r="4" spans="2:27" ht="25.8" x14ac:dyDescent="0.3">
      <c r="B4" s="172"/>
      <c r="C4" s="336" t="s">
        <v>869</v>
      </c>
      <c r="D4" s="336"/>
      <c r="J4" s="255"/>
      <c r="K4" s="172"/>
      <c r="L4" s="336" t="s">
        <v>869</v>
      </c>
      <c r="M4" s="336"/>
      <c r="S4" s="257"/>
      <c r="T4" s="172"/>
      <c r="U4" s="336" t="s">
        <v>869</v>
      </c>
      <c r="V4" s="336"/>
    </row>
    <row r="5" spans="2:27" ht="25.8" x14ac:dyDescent="0.3">
      <c r="B5" s="172"/>
      <c r="C5" s="252" t="s">
        <v>870</v>
      </c>
      <c r="D5" s="251"/>
      <c r="E5" s="250">
        <v>1</v>
      </c>
      <c r="J5" s="255"/>
      <c r="K5" s="172"/>
      <c r="L5" s="252" t="s">
        <v>870</v>
      </c>
      <c r="M5" s="251"/>
      <c r="N5" s="250">
        <v>1</v>
      </c>
      <c r="S5" s="257"/>
      <c r="T5" s="172"/>
      <c r="U5" s="252" t="s">
        <v>870</v>
      </c>
      <c r="V5" s="251"/>
      <c r="W5" s="250">
        <v>1</v>
      </c>
    </row>
    <row r="6" spans="2:27" ht="25.8" x14ac:dyDescent="0.3">
      <c r="B6" s="172"/>
      <c r="C6" s="337" t="s">
        <v>871</v>
      </c>
      <c r="D6" s="251"/>
      <c r="E6" s="250">
        <v>2</v>
      </c>
      <c r="J6" s="255"/>
      <c r="K6" s="172"/>
      <c r="L6" s="337" t="s">
        <v>871</v>
      </c>
      <c r="M6" s="251"/>
      <c r="N6" s="250">
        <v>2</v>
      </c>
      <c r="S6" s="257"/>
      <c r="T6" s="172"/>
      <c r="U6" s="337" t="s">
        <v>871</v>
      </c>
      <c r="V6" s="251"/>
      <c r="W6" s="250">
        <v>2</v>
      </c>
    </row>
    <row r="7" spans="2:27" ht="25.8" x14ac:dyDescent="0.3">
      <c r="B7" s="172"/>
      <c r="C7" s="337"/>
      <c r="D7" s="251"/>
      <c r="E7" s="250">
        <v>3</v>
      </c>
      <c r="J7" s="255"/>
      <c r="K7" s="172"/>
      <c r="L7" s="337"/>
      <c r="M7" s="251"/>
      <c r="N7" s="250">
        <v>3</v>
      </c>
      <c r="S7" s="257"/>
      <c r="T7" s="172"/>
      <c r="U7" s="337"/>
      <c r="V7" s="251"/>
      <c r="W7" s="250">
        <v>3</v>
      </c>
    </row>
    <row r="8" spans="2:27" ht="25.8" x14ac:dyDescent="0.3">
      <c r="B8" s="172"/>
      <c r="C8" s="336" t="s">
        <v>872</v>
      </c>
      <c r="D8" s="336"/>
      <c r="J8" s="255"/>
      <c r="K8" s="172"/>
      <c r="L8" s="336" t="s">
        <v>872</v>
      </c>
      <c r="M8" s="336"/>
      <c r="S8" s="257"/>
      <c r="T8" s="172"/>
      <c r="U8" s="336" t="s">
        <v>872</v>
      </c>
      <c r="V8" s="336"/>
    </row>
    <row r="9" spans="2:27" ht="25.8" x14ac:dyDescent="0.3">
      <c r="B9" s="172"/>
      <c r="C9" s="337" t="s">
        <v>870</v>
      </c>
      <c r="D9" s="251"/>
      <c r="E9" s="250">
        <v>1</v>
      </c>
      <c r="J9" s="255"/>
      <c r="K9" s="172"/>
      <c r="L9" s="337" t="s">
        <v>870</v>
      </c>
      <c r="M9" s="251"/>
      <c r="N9" s="250">
        <v>1</v>
      </c>
      <c r="S9" s="257"/>
      <c r="T9" s="172"/>
      <c r="U9" s="337" t="s">
        <v>870</v>
      </c>
      <c r="V9" s="251"/>
      <c r="W9" s="250">
        <v>1</v>
      </c>
    </row>
    <row r="10" spans="2:27" ht="25.8" x14ac:dyDescent="0.3">
      <c r="B10" s="172"/>
      <c r="C10" s="337"/>
      <c r="D10" s="251"/>
      <c r="E10" s="250">
        <v>2</v>
      </c>
      <c r="J10" s="255"/>
      <c r="K10" s="172"/>
      <c r="L10" s="337"/>
      <c r="M10" s="251"/>
      <c r="N10" s="250">
        <v>2</v>
      </c>
      <c r="S10" s="257"/>
      <c r="T10" s="172"/>
      <c r="U10" s="337"/>
      <c r="V10" s="251"/>
      <c r="W10" s="250">
        <v>2</v>
      </c>
    </row>
    <row r="11" spans="2:27" ht="25.8" x14ac:dyDescent="0.3">
      <c r="B11" s="172"/>
      <c r="C11" s="252" t="s">
        <v>871</v>
      </c>
      <c r="D11" s="251"/>
      <c r="E11" s="250">
        <v>3</v>
      </c>
      <c r="J11" s="255"/>
      <c r="K11" s="172"/>
      <c r="L11" s="252" t="s">
        <v>871</v>
      </c>
      <c r="M11" s="251"/>
      <c r="N11" s="250">
        <v>3</v>
      </c>
      <c r="S11" s="257"/>
      <c r="T11" s="172"/>
      <c r="U11" s="252" t="s">
        <v>871</v>
      </c>
      <c r="V11" s="251"/>
      <c r="W11" s="250">
        <v>3</v>
      </c>
    </row>
    <row r="12" spans="2:27" ht="18" x14ac:dyDescent="0.3">
      <c r="B12" s="172"/>
      <c r="C12" s="198"/>
      <c r="D12" s="198"/>
      <c r="J12" s="255"/>
      <c r="K12" s="172"/>
      <c r="L12" s="196"/>
      <c r="M12" s="196"/>
      <c r="S12" s="257"/>
      <c r="T12" s="172"/>
      <c r="U12" s="173"/>
      <c r="V12" s="173"/>
    </row>
    <row r="13" spans="2:27" x14ac:dyDescent="0.3">
      <c r="J13" s="254"/>
      <c r="S13" s="257"/>
    </row>
    <row r="14" spans="2:27" x14ac:dyDescent="0.3">
      <c r="J14" s="254"/>
      <c r="S14" s="257"/>
    </row>
    <row r="15" spans="2:27" x14ac:dyDescent="0.3">
      <c r="J15" s="254"/>
      <c r="S15" s="257"/>
    </row>
    <row r="16" spans="2:27" x14ac:dyDescent="0.3">
      <c r="J16" s="254"/>
      <c r="S16" s="257"/>
    </row>
    <row r="17" spans="5:19" ht="25.8" x14ac:dyDescent="0.3">
      <c r="E17" s="66"/>
      <c r="J17" s="254"/>
      <c r="S17" s="257"/>
    </row>
    <row r="18" spans="5:19" x14ac:dyDescent="0.3">
      <c r="J18" s="254"/>
      <c r="S18" s="257"/>
    </row>
    <row r="19" spans="5:19" x14ac:dyDescent="0.3">
      <c r="J19" s="254"/>
      <c r="S19" s="257"/>
    </row>
    <row r="20" spans="5:19" x14ac:dyDescent="0.3">
      <c r="J20" s="254"/>
      <c r="S20" s="257"/>
    </row>
    <row r="21" spans="5:19" x14ac:dyDescent="0.3">
      <c r="J21" s="254"/>
      <c r="S21" s="257"/>
    </row>
    <row r="22" spans="5:19" x14ac:dyDescent="0.3">
      <c r="J22" s="254"/>
      <c r="S22" s="257"/>
    </row>
    <row r="23" spans="5:19" x14ac:dyDescent="0.3">
      <c r="J23" s="254"/>
      <c r="S23" s="257"/>
    </row>
    <row r="24" spans="5:19" x14ac:dyDescent="0.3">
      <c r="J24" s="254"/>
      <c r="S24" s="257"/>
    </row>
    <row r="25" spans="5:19" x14ac:dyDescent="0.3">
      <c r="J25" s="254"/>
      <c r="S25" s="257"/>
    </row>
    <row r="26" spans="5:19" x14ac:dyDescent="0.3">
      <c r="J26" s="254"/>
      <c r="S26" s="257"/>
    </row>
    <row r="27" spans="5:19" x14ac:dyDescent="0.3">
      <c r="J27" s="254"/>
      <c r="S27" s="257"/>
    </row>
    <row r="28" spans="5:19" x14ac:dyDescent="0.3">
      <c r="J28" s="254"/>
      <c r="S28" s="257"/>
    </row>
    <row r="29" spans="5:19" x14ac:dyDescent="0.3">
      <c r="J29" s="254"/>
      <c r="S29" s="257"/>
    </row>
    <row r="30" spans="5:19" x14ac:dyDescent="0.3">
      <c r="J30" s="254"/>
      <c r="S30" s="257"/>
    </row>
    <row r="31" spans="5:19" x14ac:dyDescent="0.3">
      <c r="J31" s="254"/>
      <c r="S31" s="257"/>
    </row>
    <row r="32" spans="5:19" x14ac:dyDescent="0.3">
      <c r="J32" s="254"/>
      <c r="S32" s="257"/>
    </row>
    <row r="33" spans="10:19" x14ac:dyDescent="0.3">
      <c r="J33" s="254"/>
      <c r="S33" s="257"/>
    </row>
    <row r="34" spans="10:19" x14ac:dyDescent="0.3">
      <c r="J34" s="254"/>
      <c r="S34" s="257"/>
    </row>
    <row r="35" spans="10:19" x14ac:dyDescent="0.3">
      <c r="J35" s="254"/>
      <c r="S35" s="257"/>
    </row>
    <row r="36" spans="10:19" x14ac:dyDescent="0.3">
      <c r="J36" s="254"/>
      <c r="S36" s="257"/>
    </row>
    <row r="37" spans="10:19" x14ac:dyDescent="0.3">
      <c r="J37" s="254"/>
      <c r="S37" s="257"/>
    </row>
    <row r="38" spans="10:19" x14ac:dyDescent="0.3">
      <c r="J38" s="254"/>
      <c r="S38" s="257"/>
    </row>
    <row r="39" spans="10:19" x14ac:dyDescent="0.3">
      <c r="J39" s="254"/>
      <c r="S39" s="257"/>
    </row>
    <row r="40" spans="10:19" x14ac:dyDescent="0.3">
      <c r="J40" s="254"/>
      <c r="S40" s="257"/>
    </row>
    <row r="41" spans="10:19" x14ac:dyDescent="0.3">
      <c r="J41" s="254"/>
      <c r="S41" s="257"/>
    </row>
    <row r="42" spans="10:19" x14ac:dyDescent="0.3">
      <c r="J42" s="254"/>
      <c r="S42" s="257"/>
    </row>
    <row r="43" spans="10:19" x14ac:dyDescent="0.3">
      <c r="J43" s="254"/>
      <c r="S43" s="257"/>
    </row>
    <row r="44" spans="10:19" x14ac:dyDescent="0.3">
      <c r="J44" s="254"/>
      <c r="S44" s="257"/>
    </row>
    <row r="45" spans="10:19" x14ac:dyDescent="0.3">
      <c r="J45" s="254"/>
      <c r="S45" s="257"/>
    </row>
    <row r="46" spans="10:19" x14ac:dyDescent="0.3">
      <c r="J46" s="254"/>
      <c r="S46" s="257"/>
    </row>
    <row r="47" spans="10:19" x14ac:dyDescent="0.3">
      <c r="J47" s="254"/>
      <c r="S47" s="257"/>
    </row>
    <row r="48" spans="10:19" x14ac:dyDescent="0.3">
      <c r="J48" s="254"/>
      <c r="S48" s="257"/>
    </row>
    <row r="49" spans="10:19" x14ac:dyDescent="0.3">
      <c r="J49" s="254"/>
      <c r="S49" s="257"/>
    </row>
    <row r="50" spans="10:19" x14ac:dyDescent="0.3">
      <c r="J50" s="254"/>
      <c r="S50" s="257"/>
    </row>
    <row r="51" spans="10:19" x14ac:dyDescent="0.3">
      <c r="J51" s="254"/>
      <c r="S51" s="257"/>
    </row>
    <row r="52" spans="10:19" x14ac:dyDescent="0.3">
      <c r="J52" s="254"/>
      <c r="S52" s="257"/>
    </row>
    <row r="53" spans="10:19" x14ac:dyDescent="0.3">
      <c r="J53" s="254"/>
      <c r="S53" s="257"/>
    </row>
    <row r="54" spans="10:19" x14ac:dyDescent="0.3">
      <c r="J54" s="254"/>
      <c r="S54" s="257"/>
    </row>
    <row r="55" spans="10:19" x14ac:dyDescent="0.3">
      <c r="J55" s="254"/>
      <c r="S55" s="257"/>
    </row>
    <row r="56" spans="10:19" x14ac:dyDescent="0.3">
      <c r="J56" s="254"/>
      <c r="S56" s="257"/>
    </row>
    <row r="57" spans="10:19" x14ac:dyDescent="0.3">
      <c r="J57" s="254"/>
      <c r="S57" s="257"/>
    </row>
    <row r="58" spans="10:19" x14ac:dyDescent="0.3">
      <c r="J58" s="254"/>
      <c r="S58" s="257"/>
    </row>
    <row r="59" spans="10:19" x14ac:dyDescent="0.3">
      <c r="J59" s="254"/>
      <c r="S59" s="257"/>
    </row>
    <row r="60" spans="10:19" x14ac:dyDescent="0.3">
      <c r="J60" s="254"/>
      <c r="S60" s="257"/>
    </row>
    <row r="61" spans="10:19" x14ac:dyDescent="0.3">
      <c r="J61" s="254"/>
      <c r="S61" s="257"/>
    </row>
    <row r="62" spans="10:19" x14ac:dyDescent="0.3">
      <c r="J62" s="254"/>
      <c r="S62" s="257"/>
    </row>
    <row r="63" spans="10:19" x14ac:dyDescent="0.3">
      <c r="J63" s="254"/>
      <c r="S63" s="257"/>
    </row>
    <row r="64" spans="10:19" x14ac:dyDescent="0.3">
      <c r="J64" s="254"/>
      <c r="S64" s="257"/>
    </row>
    <row r="65" spans="10:19" x14ac:dyDescent="0.3">
      <c r="J65" s="254"/>
      <c r="S65" s="257"/>
    </row>
    <row r="66" spans="10:19" x14ac:dyDescent="0.3">
      <c r="J66" s="254"/>
      <c r="S66" s="257"/>
    </row>
    <row r="67" spans="10:19" x14ac:dyDescent="0.3">
      <c r="J67" s="254"/>
      <c r="S67" s="257"/>
    </row>
    <row r="68" spans="10:19" x14ac:dyDescent="0.3">
      <c r="J68" s="254"/>
      <c r="S68" s="257"/>
    </row>
    <row r="69" spans="10:19" x14ac:dyDescent="0.3">
      <c r="J69" s="254"/>
      <c r="S69" s="257"/>
    </row>
    <row r="70" spans="10:19" x14ac:dyDescent="0.3">
      <c r="J70" s="254"/>
      <c r="S70" s="257"/>
    </row>
    <row r="71" spans="10:19" x14ac:dyDescent="0.3">
      <c r="J71" s="254"/>
      <c r="S71" s="257"/>
    </row>
    <row r="72" spans="10:19" x14ac:dyDescent="0.3">
      <c r="J72" s="254"/>
      <c r="S72" s="257"/>
    </row>
    <row r="73" spans="10:19" x14ac:dyDescent="0.3">
      <c r="J73" s="254"/>
      <c r="S73" s="257"/>
    </row>
    <row r="74" spans="10:19" x14ac:dyDescent="0.3">
      <c r="J74" s="254"/>
      <c r="S74" s="257"/>
    </row>
    <row r="75" spans="10:19" x14ac:dyDescent="0.3">
      <c r="J75" s="254"/>
      <c r="S75" s="257"/>
    </row>
    <row r="76" spans="10:19" x14ac:dyDescent="0.3">
      <c r="J76" s="254"/>
      <c r="S76" s="257"/>
    </row>
    <row r="77" spans="10:19" x14ac:dyDescent="0.3">
      <c r="J77" s="254"/>
      <c r="S77" s="257"/>
    </row>
    <row r="78" spans="10:19" x14ac:dyDescent="0.3">
      <c r="J78" s="254"/>
      <c r="S78" s="257"/>
    </row>
    <row r="79" spans="10:19" x14ac:dyDescent="0.3">
      <c r="J79" s="254"/>
      <c r="S79" s="257"/>
    </row>
    <row r="80" spans="10:19" x14ac:dyDescent="0.3">
      <c r="J80" s="254"/>
      <c r="S80" s="257"/>
    </row>
    <row r="81" spans="10:19" x14ac:dyDescent="0.3">
      <c r="J81" s="254"/>
      <c r="S81" s="257"/>
    </row>
    <row r="82" spans="10:19" x14ac:dyDescent="0.3">
      <c r="J82" s="254"/>
      <c r="S82" s="257"/>
    </row>
    <row r="83" spans="10:19" x14ac:dyDescent="0.3">
      <c r="J83" s="254"/>
      <c r="S83" s="257"/>
    </row>
    <row r="84" spans="10:19" x14ac:dyDescent="0.3">
      <c r="J84" s="254"/>
      <c r="S84" s="257"/>
    </row>
    <row r="85" spans="10:19" x14ac:dyDescent="0.3">
      <c r="J85" s="254"/>
      <c r="S85" s="257"/>
    </row>
    <row r="86" spans="10:19" x14ac:dyDescent="0.3">
      <c r="J86" s="254"/>
      <c r="S86" s="257"/>
    </row>
    <row r="87" spans="10:19" x14ac:dyDescent="0.3">
      <c r="J87" s="254"/>
      <c r="S87" s="257"/>
    </row>
    <row r="88" spans="10:19" x14ac:dyDescent="0.3">
      <c r="J88" s="254"/>
      <c r="S88" s="257"/>
    </row>
    <row r="89" spans="10:19" x14ac:dyDescent="0.3">
      <c r="J89" s="254"/>
      <c r="S89" s="257"/>
    </row>
    <row r="90" spans="10:19" x14ac:dyDescent="0.3">
      <c r="J90" s="254"/>
      <c r="S90" s="257"/>
    </row>
    <row r="91" spans="10:19" x14ac:dyDescent="0.3">
      <c r="J91" s="254"/>
      <c r="S91" s="257"/>
    </row>
    <row r="92" spans="10:19" x14ac:dyDescent="0.3">
      <c r="J92" s="254"/>
      <c r="S92" s="257"/>
    </row>
    <row r="93" spans="10:19" x14ac:dyDescent="0.3">
      <c r="J93" s="254"/>
      <c r="S93" s="257"/>
    </row>
    <row r="94" spans="10:19" x14ac:dyDescent="0.3">
      <c r="J94" s="254"/>
      <c r="S94" s="257"/>
    </row>
    <row r="95" spans="10:19" x14ac:dyDescent="0.3">
      <c r="J95" s="254"/>
      <c r="S95" s="257"/>
    </row>
    <row r="96" spans="10:19" x14ac:dyDescent="0.3">
      <c r="J96" s="254"/>
      <c r="S96" s="257"/>
    </row>
    <row r="97" spans="10:19" x14ac:dyDescent="0.3">
      <c r="J97" s="254"/>
      <c r="S97" s="257"/>
    </row>
    <row r="98" spans="10:19" x14ac:dyDescent="0.3">
      <c r="J98" s="254"/>
      <c r="S98" s="257"/>
    </row>
    <row r="99" spans="10:19" x14ac:dyDescent="0.3">
      <c r="J99" s="254"/>
      <c r="S99" s="257"/>
    </row>
    <row r="100" spans="10:19" x14ac:dyDescent="0.3">
      <c r="J100" s="254"/>
      <c r="S100" s="257"/>
    </row>
    <row r="101" spans="10:19" x14ac:dyDescent="0.3">
      <c r="J101" s="254"/>
      <c r="S101" s="257"/>
    </row>
    <row r="102" spans="10:19" x14ac:dyDescent="0.3">
      <c r="J102" s="254"/>
      <c r="S102" s="257"/>
    </row>
    <row r="103" spans="10:19" x14ac:dyDescent="0.3">
      <c r="J103" s="254"/>
      <c r="S103" s="257"/>
    </row>
  </sheetData>
  <sheetProtection algorithmName="SHA-512" hashValue="N2czUmy7Mdsro8jMIzVFrSW1p7FM+zMr0XvBonLrNQStT/YrwVBf64OplY8xL6EVPLjqEq3u6eQrneg1q+vSAA==" saltValue="VxvPx0TzQ64OA1aunZG4Ww==" spinCount="100000" sheet="1" objects="1" scenarios="1"/>
  <customSheetViews>
    <customSheetView guid="{01C77170-9B80-4B41-93A1-200096C3CB54}" scale="60" showGridLines="0">
      <pane ySplit="3" topLeftCell="A4" activePane="bottomLeft" state="frozen"/>
      <selection pane="bottomLeft" activeCell="B2" sqref="B2"/>
      <pageMargins left="0.7" right="0.7" top="0.75" bottom="0.75" header="0.3" footer="0.3"/>
      <pageSetup orientation="portrait" r:id="rId1"/>
    </customSheetView>
  </customSheetViews>
  <mergeCells count="18">
    <mergeCell ref="T1:AA1"/>
    <mergeCell ref="T3:AA3"/>
    <mergeCell ref="C6:C7"/>
    <mergeCell ref="C4:D4"/>
    <mergeCell ref="B1:I1"/>
    <mergeCell ref="B3:I3"/>
    <mergeCell ref="L4:M4"/>
    <mergeCell ref="L6:L7"/>
    <mergeCell ref="L8:M8"/>
    <mergeCell ref="K1:R1"/>
    <mergeCell ref="K3:R3"/>
    <mergeCell ref="U4:V4"/>
    <mergeCell ref="U6:U7"/>
    <mergeCell ref="U8:V8"/>
    <mergeCell ref="U9:U10"/>
    <mergeCell ref="C8:D8"/>
    <mergeCell ref="C9:C10"/>
    <mergeCell ref="L9:L10"/>
  </mergeCell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W128"/>
  <sheetViews>
    <sheetView showGridLines="0" zoomScale="50" zoomScaleNormal="50" workbookViewId="0">
      <pane ySplit="5" topLeftCell="A6" activePane="bottomLeft" state="frozen"/>
      <selection pane="bottomLeft" activeCell="A3" sqref="A3"/>
    </sheetView>
  </sheetViews>
  <sheetFormatPr defaultColWidth="8.88671875" defaultRowHeight="15.6" x14ac:dyDescent="0.3"/>
  <cols>
    <col min="1" max="1" width="9.109375" style="27" customWidth="1"/>
    <col min="2" max="2" width="27.88671875" style="27" customWidth="1"/>
    <col min="3" max="3" width="21.44140625" style="27" customWidth="1"/>
    <col min="4" max="4" width="9.109375" style="27"/>
    <col min="5" max="5" width="60.5546875" style="27" customWidth="1"/>
    <col min="6" max="6" width="9.6640625" style="59" customWidth="1"/>
    <col min="7" max="7" width="24" style="27" customWidth="1"/>
    <col min="8" max="8" width="73.33203125" style="59" customWidth="1"/>
    <col min="9" max="9" width="13.6640625" style="59" customWidth="1"/>
    <col min="10" max="10" width="15.6640625" style="27" customWidth="1"/>
    <col min="11" max="11" width="31.109375" style="31" customWidth="1"/>
    <col min="12" max="12" width="73.5546875" style="152" customWidth="1"/>
    <col min="13" max="16384" width="8.88671875" style="163"/>
  </cols>
  <sheetData>
    <row r="1" spans="1:12" x14ac:dyDescent="0.3">
      <c r="A1" s="152"/>
      <c r="B1" s="152"/>
      <c r="C1" s="152"/>
      <c r="D1" s="152"/>
      <c r="F1" s="162"/>
    </row>
    <row r="2" spans="1:12" ht="78.75" customHeight="1" x14ac:dyDescent="0.3">
      <c r="A2" s="345" t="s">
        <v>859</v>
      </c>
      <c r="B2" s="346"/>
      <c r="C2" s="346"/>
      <c r="D2" s="346"/>
      <c r="E2" s="346"/>
      <c r="F2" s="346"/>
      <c r="G2" s="346"/>
      <c r="H2" s="346"/>
      <c r="I2" s="346"/>
      <c r="J2" s="346"/>
      <c r="K2" s="346"/>
      <c r="L2" s="347"/>
    </row>
    <row r="3" spans="1:12" x14ac:dyDescent="0.3">
      <c r="A3" s="50"/>
      <c r="B3" s="50"/>
      <c r="C3" s="50"/>
      <c r="D3" s="50"/>
      <c r="E3" s="50"/>
      <c r="F3" s="50"/>
      <c r="G3" s="50"/>
      <c r="H3" s="85"/>
      <c r="I3" s="50"/>
      <c r="J3" s="50"/>
      <c r="K3" s="50"/>
      <c r="L3" s="50"/>
    </row>
    <row r="4" spans="1:12" x14ac:dyDescent="0.3">
      <c r="A4" s="50"/>
      <c r="B4" s="50"/>
      <c r="C4" s="50"/>
      <c r="D4" s="50"/>
      <c r="E4" s="50"/>
      <c r="F4" s="50"/>
      <c r="G4" s="50"/>
      <c r="H4" s="85"/>
      <c r="I4" s="50"/>
      <c r="J4" s="50"/>
      <c r="K4" s="50"/>
      <c r="L4" s="50"/>
    </row>
    <row r="5" spans="1:12" ht="42" x14ac:dyDescent="0.3">
      <c r="A5" s="43"/>
      <c r="B5" s="51" t="s">
        <v>12</v>
      </c>
      <c r="C5" s="51" t="s">
        <v>13</v>
      </c>
      <c r="D5" s="51" t="s">
        <v>14</v>
      </c>
      <c r="E5" s="51" t="s">
        <v>15</v>
      </c>
      <c r="F5" s="51" t="s">
        <v>16</v>
      </c>
      <c r="G5" s="51" t="s">
        <v>17</v>
      </c>
      <c r="H5" s="86" t="s">
        <v>18</v>
      </c>
      <c r="I5" s="348" t="s">
        <v>808</v>
      </c>
      <c r="J5" s="349"/>
      <c r="K5" s="51" t="s">
        <v>428</v>
      </c>
      <c r="L5" s="51" t="s">
        <v>19</v>
      </c>
    </row>
    <row r="6" spans="1:12" ht="21" x14ac:dyDescent="0.3">
      <c r="A6" s="344" t="s">
        <v>429</v>
      </c>
      <c r="B6" s="344"/>
      <c r="C6" s="344"/>
      <c r="D6" s="344"/>
      <c r="E6" s="344"/>
      <c r="F6" s="344"/>
      <c r="G6" s="344"/>
      <c r="H6" s="344"/>
      <c r="I6" s="344"/>
      <c r="J6" s="344"/>
      <c r="K6" s="344"/>
      <c r="L6" s="344"/>
    </row>
    <row r="7" spans="1:12" ht="42" x14ac:dyDescent="0.3">
      <c r="A7" s="52" t="str">
        <f>'Course List'!A14</f>
        <v>BiSc</v>
      </c>
      <c r="B7" s="52" t="str">
        <f>'Course List'!B14</f>
        <v>Columbian College of Arts and Sciences</v>
      </c>
      <c r="C7" s="52" t="str">
        <f>'Course List'!C14</f>
        <v>BiSc 1111</v>
      </c>
      <c r="D7" s="52">
        <f>'Course List'!D14</f>
        <v>11</v>
      </c>
      <c r="E7" s="234" t="str">
        <f>'Course List'!E14</f>
        <v>Introductory Biology: Cells and Molecules</v>
      </c>
      <c r="F7" s="52">
        <f>'Course List'!F14</f>
        <v>4</v>
      </c>
      <c r="G7" s="52" t="str">
        <f>'Course List'!G14</f>
        <v>F</v>
      </c>
      <c r="H7" s="52" t="str">
        <f>'Course List'!H14</f>
        <v>---</v>
      </c>
      <c r="I7" s="52">
        <f>'Course List'!I14</f>
        <v>0</v>
      </c>
      <c r="J7" s="52">
        <f>'Course List'!J14</f>
        <v>0</v>
      </c>
      <c r="K7" s="52" t="str">
        <f>'Course List'!K14</f>
        <v>Staff</v>
      </c>
      <c r="L7" s="234" t="str">
        <f>'Course List'!L14</f>
        <v xml:space="preserve"> ---</v>
      </c>
    </row>
    <row r="8" spans="1:12" ht="42" x14ac:dyDescent="0.3">
      <c r="A8" s="52" t="str">
        <f>'Course List'!A15</f>
        <v>BiSc</v>
      </c>
      <c r="B8" s="52" t="str">
        <f>'Course List'!B15</f>
        <v>Columbian College of Arts and Sciences</v>
      </c>
      <c r="C8" s="52" t="str">
        <f>'Course List'!C15</f>
        <v>BiSc 1112</v>
      </c>
      <c r="D8" s="52">
        <f>'Course List'!D15</f>
        <v>12</v>
      </c>
      <c r="E8" s="52" t="str">
        <f>'Course List'!E15</f>
        <v>Introductory Biology: The Biology of Organisms</v>
      </c>
      <c r="F8" s="52">
        <f>'Course List'!F15</f>
        <v>4</v>
      </c>
      <c r="G8" s="52" t="str">
        <f>'Course List'!G15</f>
        <v>S</v>
      </c>
      <c r="H8" s="52" t="str">
        <f>'Course List'!H15</f>
        <v>---</v>
      </c>
      <c r="I8" s="52">
        <f>'Course List'!I15</f>
        <v>0</v>
      </c>
      <c r="J8" s="52">
        <f>'Course List'!J15</f>
        <v>0</v>
      </c>
      <c r="K8" s="52" t="str">
        <f>'Course List'!K15</f>
        <v>Staff</v>
      </c>
      <c r="L8" s="52" t="str">
        <f>'Course List'!L15</f>
        <v xml:space="preserve"> ---</v>
      </c>
    </row>
    <row r="9" spans="1:12" ht="21" x14ac:dyDescent="0.3">
      <c r="A9" s="52"/>
      <c r="B9" s="52"/>
      <c r="C9" s="52"/>
      <c r="D9" s="52"/>
      <c r="E9" s="52"/>
      <c r="F9" s="52"/>
      <c r="G9" s="52"/>
      <c r="H9" s="52"/>
      <c r="I9" s="52"/>
      <c r="J9" s="52"/>
      <c r="K9" s="52"/>
      <c r="L9" s="52"/>
    </row>
    <row r="10" spans="1:12" ht="21" x14ac:dyDescent="0.3">
      <c r="A10" s="52" t="str">
        <f>'Course List'!A132</f>
        <v>EMSE</v>
      </c>
      <c r="B10" s="52" t="str">
        <f>'Course List'!B132</f>
        <v xml:space="preserve">Eng. Management </v>
      </c>
      <c r="C10" s="52" t="str">
        <f>'Course List'!C132</f>
        <v>EMSE 6410</v>
      </c>
      <c r="D10" s="52">
        <f>'Course List'!D132</f>
        <v>260</v>
      </c>
      <c r="E10" s="234" t="str">
        <f>'Course List'!E132</f>
        <v>Survey of Finance  &amp; En. Economics</v>
      </c>
      <c r="F10" s="52">
        <f>'Course List'!F132</f>
        <v>3</v>
      </c>
      <c r="G10" s="52" t="str">
        <f>'Course List'!G132</f>
        <v>F &amp; S &amp; Sum</v>
      </c>
      <c r="H10" s="52" t="str">
        <f>'Course List'!H132</f>
        <v>---</v>
      </c>
      <c r="I10" s="52" t="str">
        <f>'Course List'!I132</f>
        <v>EE</v>
      </c>
      <c r="J10" s="52" t="str">
        <f>'Course List'!J132</f>
        <v>EE</v>
      </c>
      <c r="K10" s="52" t="str">
        <f>'Course List'!K132</f>
        <v>Staff</v>
      </c>
      <c r="L10" s="234" t="str">
        <f>'Course List'!L132</f>
        <v xml:space="preserve"> ---</v>
      </c>
    </row>
    <row r="11" spans="1:12" ht="21" x14ac:dyDescent="0.3">
      <c r="A11" s="52"/>
      <c r="B11" s="52"/>
      <c r="C11" s="52"/>
      <c r="D11" s="52"/>
      <c r="E11" s="52"/>
      <c r="F11" s="52"/>
      <c r="G11" s="52"/>
      <c r="H11" s="52"/>
      <c r="I11" s="52"/>
      <c r="J11" s="52"/>
      <c r="K11" s="52"/>
      <c r="L11" s="52"/>
    </row>
    <row r="12" spans="1:12" ht="21" x14ac:dyDescent="0.3">
      <c r="A12" s="52" t="str">
        <f>'Course List'!A163</f>
        <v> STAT</v>
      </c>
      <c r="B12" s="52" t="str">
        <f>'Course List'!B163</f>
        <v> Statistics</v>
      </c>
      <c r="C12" s="52" t="str">
        <f>'Course List'!C163</f>
        <v>STAT 6201</v>
      </c>
      <c r="D12" s="52" t="str">
        <f>'Course List'!D163</f>
        <v>---</v>
      </c>
      <c r="E12" s="234" t="str">
        <f>'Course List'!E163</f>
        <v>Mathematical Statistics I</v>
      </c>
      <c r="F12" s="52">
        <f>'Course List'!F163</f>
        <v>3</v>
      </c>
      <c r="G12" s="52" t="str">
        <f>'Course List'!G163</f>
        <v>F &amp; S</v>
      </c>
      <c r="H12" s="52" t="str">
        <f>'Course List'!H163</f>
        <v xml:space="preserve"> ---</v>
      </c>
      <c r="I12" s="52" t="str">
        <f>'Course List'!I163</f>
        <v>EE</v>
      </c>
      <c r="J12" s="52" t="str">
        <f>'Course List'!J163</f>
        <v>EE</v>
      </c>
      <c r="K12" s="52" t="str">
        <f>'Course List'!K163</f>
        <v>Staff</v>
      </c>
      <c r="L12" s="234" t="str">
        <f>'Course List'!L163</f>
        <v xml:space="preserve"> ---</v>
      </c>
    </row>
    <row r="13" spans="1:12" ht="21" x14ac:dyDescent="0.3">
      <c r="A13" s="52" t="str">
        <f>'Course List'!A164</f>
        <v> STAT</v>
      </c>
      <c r="B13" s="52" t="str">
        <f>'Course List'!B164</f>
        <v> Statistics</v>
      </c>
      <c r="C13" s="52" t="str">
        <f>'Course List'!C164</f>
        <v>STAT 6207</v>
      </c>
      <c r="D13" s="52" t="str">
        <f>'Course List'!D164</f>
        <v>---</v>
      </c>
      <c r="E13" s="234" t="str">
        <f>'Course List'!E164</f>
        <v>Methods of Statistical Computing I</v>
      </c>
      <c r="F13" s="52">
        <f>'Course List'!F164</f>
        <v>3</v>
      </c>
      <c r="G13" s="52" t="str">
        <f>'Course List'!G164</f>
        <v>F &amp; S</v>
      </c>
      <c r="H13" s="52" t="str">
        <f>'Course List'!H164</f>
        <v xml:space="preserve"> ---</v>
      </c>
      <c r="I13" s="52" t="str">
        <f>'Course List'!I164</f>
        <v>EE</v>
      </c>
      <c r="J13" s="52" t="str">
        <f>'Course List'!J164</f>
        <v>EE</v>
      </c>
      <c r="K13" s="52" t="str">
        <f>'Course List'!K164</f>
        <v>Staff</v>
      </c>
      <c r="L13" s="234" t="str">
        <f>'Course List'!L164</f>
        <v xml:space="preserve"> ---</v>
      </c>
    </row>
    <row r="14" spans="1:12" ht="21" x14ac:dyDescent="0.3">
      <c r="A14" s="52" t="str">
        <f>'Course List'!A165</f>
        <v> STAT</v>
      </c>
      <c r="B14" s="52" t="str">
        <f>'Course List'!B165</f>
        <v> Statistics</v>
      </c>
      <c r="C14" s="52" t="str">
        <f>'Course List'!C165</f>
        <v>STAT 6210</v>
      </c>
      <c r="D14" s="52" t="str">
        <f>'Course List'!D165</f>
        <v>---</v>
      </c>
      <c r="E14" s="234" t="str">
        <f>'Course List'!E165</f>
        <v>Data Analysis</v>
      </c>
      <c r="F14" s="52">
        <f>'Course List'!F165</f>
        <v>3</v>
      </c>
      <c r="G14" s="52" t="str">
        <f>'Course List'!G165</f>
        <v>F &amp; S</v>
      </c>
      <c r="H14" s="52" t="str">
        <f>'Course List'!H165</f>
        <v xml:space="preserve"> ---</v>
      </c>
      <c r="I14" s="52" t="str">
        <f>'Course List'!I165</f>
        <v>EE</v>
      </c>
      <c r="J14" s="52" t="str">
        <f>'Course List'!J165</f>
        <v>EE</v>
      </c>
      <c r="K14" s="52" t="str">
        <f>'Course List'!K165</f>
        <v>Staff</v>
      </c>
      <c r="L14" s="234" t="str">
        <f>'Course List'!L165</f>
        <v xml:space="preserve"> ---</v>
      </c>
    </row>
    <row r="15" spans="1:12" ht="21" x14ac:dyDescent="0.3">
      <c r="A15" s="52" t="str">
        <f>'Course List'!A166</f>
        <v> STAT</v>
      </c>
      <c r="B15" s="52" t="str">
        <f>'Course List'!B166</f>
        <v> Statistics</v>
      </c>
      <c r="C15" s="52" t="str">
        <f>'Course List'!C166</f>
        <v>STAT 6215</v>
      </c>
      <c r="D15" s="52" t="str">
        <f>'Course List'!D166</f>
        <v>---</v>
      </c>
      <c r="E15" s="234" t="str">
        <f>'Course List'!E166</f>
        <v>Applied Multivariate Analysis I</v>
      </c>
      <c r="F15" s="52">
        <f>'Course List'!F166</f>
        <v>3</v>
      </c>
      <c r="G15" s="52" t="str">
        <f>'Course List'!G166</f>
        <v>F &amp; S</v>
      </c>
      <c r="H15" s="52" t="str">
        <f>'Course List'!H166</f>
        <v xml:space="preserve"> ---</v>
      </c>
      <c r="I15" s="52" t="str">
        <f>'Course List'!I166</f>
        <v>EE</v>
      </c>
      <c r="J15" s="52" t="str">
        <f>'Course List'!J166</f>
        <v>EE</v>
      </c>
      <c r="K15" s="52" t="str">
        <f>'Course List'!K166</f>
        <v>Staff</v>
      </c>
      <c r="L15" s="234" t="str">
        <f>'Course List'!L166</f>
        <v xml:space="preserve"> ---</v>
      </c>
    </row>
    <row r="16" spans="1:12" ht="21" x14ac:dyDescent="0.3">
      <c r="A16" s="52"/>
      <c r="B16" s="52"/>
      <c r="C16" s="52"/>
      <c r="D16" s="52"/>
      <c r="E16" s="52"/>
      <c r="F16" s="52"/>
      <c r="G16" s="52"/>
      <c r="H16" s="52"/>
      <c r="I16" s="52"/>
      <c r="J16" s="52"/>
      <c r="K16" s="52"/>
      <c r="L16" s="52"/>
    </row>
    <row r="17" spans="1:12" ht="21" x14ac:dyDescent="0.4">
      <c r="A17" s="47"/>
      <c r="B17" s="47"/>
      <c r="C17" s="55"/>
      <c r="D17" s="55"/>
      <c r="E17" s="55"/>
      <c r="F17" s="164"/>
      <c r="G17" s="55"/>
      <c r="H17" s="56"/>
      <c r="I17" s="56"/>
      <c r="J17" s="55"/>
      <c r="K17" s="165"/>
      <c r="L17" s="166"/>
    </row>
    <row r="18" spans="1:12" ht="21" x14ac:dyDescent="0.3">
      <c r="A18" s="344" t="s">
        <v>440</v>
      </c>
      <c r="B18" s="344"/>
      <c r="C18" s="344"/>
      <c r="D18" s="344"/>
      <c r="E18" s="344"/>
      <c r="F18" s="344"/>
      <c r="G18" s="344"/>
      <c r="H18" s="344"/>
      <c r="I18" s="344"/>
      <c r="J18" s="344"/>
      <c r="K18" s="344"/>
      <c r="L18" s="344"/>
    </row>
    <row r="19" spans="1:12" ht="21" x14ac:dyDescent="0.3">
      <c r="A19" s="52"/>
      <c r="B19" s="52"/>
      <c r="C19" s="52"/>
      <c r="D19" s="52"/>
      <c r="E19" s="52"/>
      <c r="F19" s="52"/>
      <c r="G19" s="52"/>
      <c r="H19" s="52"/>
      <c r="I19" s="52"/>
      <c r="J19" s="52"/>
      <c r="K19" s="52"/>
      <c r="L19" s="52"/>
    </row>
    <row r="20" spans="1:12" ht="21" x14ac:dyDescent="0.3">
      <c r="A20" s="52"/>
      <c r="B20" s="52"/>
      <c r="C20" s="52"/>
      <c r="D20" s="52"/>
      <c r="E20" s="52"/>
      <c r="F20" s="52"/>
      <c r="G20" s="52"/>
      <c r="H20" s="52"/>
      <c r="I20" s="52"/>
      <c r="J20" s="52"/>
      <c r="K20" s="52"/>
      <c r="L20" s="52"/>
    </row>
    <row r="21" spans="1:12" ht="21" x14ac:dyDescent="0.3">
      <c r="A21" s="52" t="str">
        <f>'Course List'!A49</f>
        <v>  CE</v>
      </c>
      <c r="B21" s="52" t="str">
        <f>'Course List'!B49</f>
        <v> Civil Engineering</v>
      </c>
      <c r="C21" s="52" t="str">
        <f>'Course List'!C49</f>
        <v>CE 6203</v>
      </c>
      <c r="D21" s="52" t="str">
        <f>'Course List'!D49</f>
        <v>  213</v>
      </c>
      <c r="E21" s="52" t="str">
        <f>'Course List'!E49</f>
        <v> Reliability Analysis Engr Stru</v>
      </c>
      <c r="F21" s="52">
        <f>'Course List'!F49</f>
        <v>3</v>
      </c>
      <c r="G21" s="52" t="str">
        <f>'Course List'!G49</f>
        <v>F (Odd)</v>
      </c>
      <c r="H21" s="52" t="str">
        <f>'Course List'!H49</f>
        <v>Prerequisite: APSC 3115 (115)</v>
      </c>
      <c r="I21" s="52" t="str">
        <f>'Course List'!I49</f>
        <v>EE</v>
      </c>
      <c r="J21" s="52" t="str">
        <f>'Course List'!J49</f>
        <v>EE</v>
      </c>
      <c r="K21" s="52" t="str">
        <f>'Course List'!K49</f>
        <v>Sliva</v>
      </c>
      <c r="L21" s="52" t="str">
        <f>'Course List'!L49</f>
        <v xml:space="preserve"> ---</v>
      </c>
    </row>
    <row r="22" spans="1:12" ht="21" x14ac:dyDescent="0.3">
      <c r="A22" s="52" t="str">
        <f>'Course List'!A50</f>
        <v>  CE</v>
      </c>
      <c r="B22" s="52" t="str">
        <f>'Course List'!B50</f>
        <v> Civil Engineering</v>
      </c>
      <c r="C22" s="52" t="str">
        <f>'Course List'!C50</f>
        <v>CE 6204</v>
      </c>
      <c r="D22" s="52" t="str">
        <f>'Course List'!D50</f>
        <v>  214</v>
      </c>
      <c r="E22" s="52" t="str">
        <f>'Course List'!E50</f>
        <v> Analysis of Plates &amp; Shells</v>
      </c>
      <c r="F22" s="52">
        <f>'Course List'!F50</f>
        <v>3</v>
      </c>
      <c r="G22" s="52" t="str">
        <f>'Course List'!G50</f>
        <v>S (Odd)</v>
      </c>
      <c r="H22" s="52" t="str">
        <f>'Course List'!H50</f>
        <v>Prerequisite: CE 2220 (120) &amp; CE3240 (122)</v>
      </c>
      <c r="I22" s="52" t="str">
        <f>'Course List'!I50</f>
        <v>EE</v>
      </c>
      <c r="J22" s="52" t="str">
        <f>'Course List'!J50</f>
        <v>EE</v>
      </c>
      <c r="K22" s="52" t="str">
        <f>'Course List'!K50</f>
        <v>Haque</v>
      </c>
      <c r="L22" s="52" t="str">
        <f>'Course List'!L50</f>
        <v xml:space="preserve"> ---</v>
      </c>
    </row>
    <row r="23" spans="1:12" ht="21" x14ac:dyDescent="0.3">
      <c r="A23" s="52" t="str">
        <f>'Course List'!A51</f>
        <v>  CE</v>
      </c>
      <c r="B23" s="52" t="str">
        <f>'Course List'!B51</f>
        <v> Civil Engineering</v>
      </c>
      <c r="C23" s="52" t="str">
        <f>'Course List'!C51</f>
        <v>CE 6205</v>
      </c>
      <c r="D23" s="52" t="str">
        <f>'Course List'!D51</f>
        <v>  215</v>
      </c>
      <c r="E23" s="52" t="str">
        <f>'Course List'!E51</f>
        <v> Theory of Structural Stability</v>
      </c>
      <c r="F23" s="52">
        <f>'Course List'!F51</f>
        <v>3</v>
      </c>
      <c r="G23" s="52" t="str">
        <f>'Course List'!G51</f>
        <v>F</v>
      </c>
      <c r="H23" s="52" t="str">
        <f>'Course List'!H51</f>
        <v>Prerequisite: CE 2220 (120) &amp; CE3240 (122)</v>
      </c>
      <c r="I23" s="52" t="str">
        <f>'Course List'!I51</f>
        <v>EE</v>
      </c>
      <c r="J23" s="52" t="str">
        <f>'Course List'!J51</f>
        <v>EE</v>
      </c>
      <c r="K23" s="52" t="str">
        <f>'Course List'!K51</f>
        <v>Haque</v>
      </c>
      <c r="L23" s="52" t="str">
        <f>'Course List'!L51</f>
        <v xml:space="preserve"> ---</v>
      </c>
    </row>
    <row r="24" spans="1:12" ht="21" x14ac:dyDescent="0.3">
      <c r="A24" s="52" t="str">
        <f>'Course List'!A52</f>
        <v>  CE</v>
      </c>
      <c r="B24" s="52" t="str">
        <f>'Course List'!B52</f>
        <v> Civil Engineering</v>
      </c>
      <c r="C24" s="52" t="str">
        <f>'Course List'!C52</f>
        <v>CE 6206</v>
      </c>
      <c r="D24" s="52" t="str">
        <f>'Course List'!D52</f>
        <v>  220</v>
      </c>
      <c r="E24" s="52" t="str">
        <f>'Course List'!E52</f>
        <v> Continuum Mechanics</v>
      </c>
      <c r="F24" s="52">
        <f>'Course List'!F52</f>
        <v>3</v>
      </c>
      <c r="G24" s="52" t="str">
        <f>'Course List'!G52</f>
        <v>F (Odd)</v>
      </c>
      <c r="H24" s="52" t="str">
        <f>'Course List'!H52</f>
        <v>Prerequisite: CE 2220 (120)</v>
      </c>
      <c r="I24" s="52" t="str">
        <f>'Course List'!I52</f>
        <v>EE</v>
      </c>
      <c r="J24" s="52" t="str">
        <f>'Course List'!J52</f>
        <v>EE</v>
      </c>
      <c r="K24" s="52" t="str">
        <f>'Course List'!K52</f>
        <v>Manzari</v>
      </c>
      <c r="L24" s="52" t="str">
        <f>'Course List'!L52</f>
        <v>Core Course for M.Sc. Eng. Mech. Students</v>
      </c>
    </row>
    <row r="25" spans="1:12" ht="21" x14ac:dyDescent="0.3">
      <c r="A25" s="52" t="str">
        <f>'Course List'!A53</f>
        <v>  CE</v>
      </c>
      <c r="B25" s="52" t="str">
        <f>'Course List'!B53</f>
        <v> Civil Engineering</v>
      </c>
      <c r="C25" s="52" t="str">
        <f>'Course List'!C53</f>
        <v>CE 6207</v>
      </c>
      <c r="D25" s="52" t="str">
        <f>'Course List'!D53</f>
        <v>  221</v>
      </c>
      <c r="E25" s="52" t="str">
        <f>'Course List'!E53</f>
        <v> Theory of Elasticity I</v>
      </c>
      <c r="F25" s="52">
        <f>'Course List'!F53</f>
        <v>3</v>
      </c>
      <c r="G25" s="52" t="str">
        <f>'Course List'!G53</f>
        <v>S</v>
      </c>
      <c r="H25" s="52" t="str">
        <f>'Course List'!H53</f>
        <v>Prerequisite: CE 2220 (120)</v>
      </c>
      <c r="I25" s="52" t="str">
        <f>'Course List'!I53</f>
        <v>EE</v>
      </c>
      <c r="J25" s="52" t="str">
        <f>'Course List'!J53</f>
        <v>EE</v>
      </c>
      <c r="K25" s="52" t="str">
        <f>'Course List'!K53</f>
        <v>Manzari</v>
      </c>
      <c r="L25" s="52" t="str">
        <f>'Course List'!L53</f>
        <v xml:space="preserve"> ---</v>
      </c>
    </row>
    <row r="26" spans="1:12" ht="21" x14ac:dyDescent="0.3">
      <c r="A26" s="52" t="str">
        <f>'Course List'!A54</f>
        <v>  CE</v>
      </c>
      <c r="B26" s="52" t="str">
        <f>'Course List'!B54</f>
        <v> Civil Engineering</v>
      </c>
      <c r="C26" s="52" t="str">
        <f>'Course List'!C54</f>
        <v>CE 6208</v>
      </c>
      <c r="D26" s="52" t="str">
        <f>'Course List'!D54</f>
        <v>  222</v>
      </c>
      <c r="E26" s="52" t="str">
        <f>'Course List'!E54</f>
        <v> Plasticity</v>
      </c>
      <c r="F26" s="52">
        <f>'Course List'!F54</f>
        <v>3</v>
      </c>
      <c r="G26" s="52" t="str">
        <f>'Course List'!G54</f>
        <v>AS ARRANG.</v>
      </c>
      <c r="H26" s="52" t="str">
        <f>'Course List'!H54</f>
        <v>Prerequisite: CE 6206 (220)</v>
      </c>
      <c r="I26" s="52" t="str">
        <f>'Course List'!I54</f>
        <v>EE</v>
      </c>
      <c r="J26" s="52" t="str">
        <f>'Course List'!J54</f>
        <v>EE</v>
      </c>
      <c r="K26" s="52" t="str">
        <f>'Course List'!K54</f>
        <v>Manzari</v>
      </c>
      <c r="L26" s="52" t="str">
        <f>'Course List'!L54</f>
        <v xml:space="preserve"> ---</v>
      </c>
    </row>
    <row r="27" spans="1:12" ht="21" x14ac:dyDescent="0.3">
      <c r="A27" s="52" t="str">
        <f>'Course List'!A55</f>
        <v>  CE</v>
      </c>
      <c r="B27" s="52" t="str">
        <f>'Course List'!B55</f>
        <v> Civil Engineering</v>
      </c>
      <c r="C27" s="52" t="str">
        <f>'Course List'!C55</f>
        <v>CE 6209</v>
      </c>
      <c r="D27" s="52" t="str">
        <f>'Course List'!D55</f>
        <v>  223</v>
      </c>
      <c r="E27" s="52" t="str">
        <f>'Course List'!E55</f>
        <v> Mechanics/ Composite Materials</v>
      </c>
      <c r="F27" s="52">
        <f>'Course List'!F55</f>
        <v>3</v>
      </c>
      <c r="G27" s="52" t="str">
        <f>'Course List'!G55</f>
        <v>S (Odd)</v>
      </c>
      <c r="H27" s="52" t="str">
        <f>'Course List'!H55</f>
        <v>Prerequisite: CE 3240 (122)</v>
      </c>
      <c r="I27" s="52" t="str">
        <f>'Course List'!I55</f>
        <v>EE</v>
      </c>
      <c r="J27" s="52" t="str">
        <f>'Course List'!J55</f>
        <v>EE</v>
      </c>
      <c r="K27" s="52" t="str">
        <f>'Course List'!K55</f>
        <v>Manzari</v>
      </c>
      <c r="L27" s="52" t="str">
        <f>'Course List'!L55</f>
        <v xml:space="preserve"> ---</v>
      </c>
    </row>
    <row r="28" spans="1:12" ht="84" x14ac:dyDescent="0.3">
      <c r="A28" s="52" t="str">
        <f>'Course List'!A56</f>
        <v>  CE</v>
      </c>
      <c r="B28" s="52" t="str">
        <f>'Course List'!B56</f>
        <v> Civil Engineering</v>
      </c>
      <c r="C28" s="52" t="str">
        <f>'Course List'!C56</f>
        <v>CE 6210</v>
      </c>
      <c r="D28" s="52" t="str">
        <f>'Course List'!D56</f>
        <v>  227</v>
      </c>
      <c r="E28" s="52" t="str">
        <f>'Course List'!E56</f>
        <v> Intro to Finite Elmnt Analysis</v>
      </c>
      <c r="F28" s="52">
        <f>'Course List'!F56</f>
        <v>3</v>
      </c>
      <c r="G28" s="52" t="str">
        <f>'Course List'!G56</f>
        <v>F</v>
      </c>
      <c r="H28" s="52" t="str">
        <f>'Course List'!H56</f>
        <v>Proficiency in one computer language
and
CE 2220 (120) &amp; CE3240 (122)</v>
      </c>
      <c r="I28" s="52" t="str">
        <f>'Course List'!I56</f>
        <v>EE</v>
      </c>
      <c r="J28" s="52" t="str">
        <f>'Course List'!J56</f>
        <v>EE</v>
      </c>
      <c r="K28" s="52" t="str">
        <f>'Course List'!K56</f>
        <v>Haque</v>
      </c>
      <c r="L28" s="52" t="str">
        <f>'Course List'!L56</f>
        <v>Core Course for M.Sc. Eng. Mech. Students
Core Course for M.Sc. Geo. Eng. Students
Core Course for M.Sc. Struct. Eng. Students
Core Course for M.Sc. Trans. Eng. Students</v>
      </c>
    </row>
    <row r="29" spans="1:12" ht="21" x14ac:dyDescent="0.3">
      <c r="A29" s="52" t="str">
        <f>'Course List'!A57</f>
        <v>  CE</v>
      </c>
      <c r="B29" s="52" t="str">
        <f>'Course List'!B57</f>
        <v> Civil Engineering</v>
      </c>
      <c r="C29" s="52" t="str">
        <f>'Course List'!C57</f>
        <v>CE 6301</v>
      </c>
      <c r="D29" s="52" t="str">
        <f>'Course List'!D57</f>
        <v>  206</v>
      </c>
      <c r="E29" s="52" t="str">
        <f>'Course List'!E57</f>
        <v> Design of Reinforced Concrete</v>
      </c>
      <c r="F29" s="52">
        <f>'Course List'!F57</f>
        <v>3</v>
      </c>
      <c r="G29" s="52" t="str">
        <f>'Course List'!G57</f>
        <v>F</v>
      </c>
      <c r="H29" s="52" t="str">
        <f>'Course List'!H57</f>
        <v>Prerequisite: CE 3310 (192)</v>
      </c>
      <c r="I29" s="52" t="str">
        <f>'Course List'!I57</f>
        <v>EE</v>
      </c>
      <c r="J29" s="52" t="str">
        <f>'Course List'!J57</f>
        <v>EE</v>
      </c>
      <c r="K29" s="52" t="str">
        <f>'Course List'!K57</f>
        <v>Badie</v>
      </c>
      <c r="L29" s="52" t="str">
        <f>'Course List'!L57</f>
        <v>Concrete</v>
      </c>
    </row>
    <row r="30" spans="1:12" ht="103.5" customHeight="1" x14ac:dyDescent="0.3">
      <c r="A30" s="52" t="str">
        <f>'Course List'!A58</f>
        <v>  CE</v>
      </c>
      <c r="B30" s="52" t="str">
        <f>'Course List'!B58</f>
        <v> Civil Engineering</v>
      </c>
      <c r="C30" s="52" t="str">
        <f>'Course List'!C58</f>
        <v>CE 6302</v>
      </c>
      <c r="D30" s="52" t="str">
        <f>'Course List'!D58</f>
        <v>  207</v>
      </c>
      <c r="E30" s="52" t="str">
        <f>'Course List'!E58</f>
        <v> Prestressed Concrete Structure</v>
      </c>
      <c r="F30" s="52">
        <f>'Course List'!F58</f>
        <v>3</v>
      </c>
      <c r="G30" s="52" t="str">
        <f>'Course List'!G58</f>
        <v>S</v>
      </c>
      <c r="H30" s="52" t="str">
        <f>'Course List'!H58</f>
        <v>Prerequisite: CE 3310 (192)</v>
      </c>
      <c r="I30" s="52" t="str">
        <f>'Course List'!I58</f>
        <v>EE</v>
      </c>
      <c r="J30" s="52" t="str">
        <f>'Course List'!J58</f>
        <v>EE</v>
      </c>
      <c r="K30" s="52" t="str">
        <f>'Course List'!K58</f>
        <v>Badie</v>
      </c>
      <c r="L30" s="52" t="str">
        <f>'Course List'!L58</f>
        <v>Concrete</v>
      </c>
    </row>
    <row r="31" spans="1:12" ht="21" x14ac:dyDescent="0.3">
      <c r="A31" s="52" t="str">
        <f>'Course List'!A59</f>
        <v>  CE</v>
      </c>
      <c r="B31" s="52" t="str">
        <f>'Course List'!B59</f>
        <v> Civil Engineering</v>
      </c>
      <c r="C31" s="52" t="str">
        <f>'Course List'!C59</f>
        <v>CE 6310</v>
      </c>
      <c r="D31" s="52" t="str">
        <f>'Course List'!D59</f>
        <v>  208</v>
      </c>
      <c r="E31" s="52" t="str">
        <f>'Course List'!E59</f>
        <v> Advanced Reinforced Concrete</v>
      </c>
      <c r="F31" s="53">
        <f>'Course List'!F59</f>
        <v>3</v>
      </c>
      <c r="G31" s="54" t="str">
        <f>'Course List'!G59</f>
        <v>AS ARRANG.</v>
      </c>
      <c r="H31" s="58" t="str">
        <f>'Course List'!H59</f>
        <v>Prerequisite: CE6301 (206)</v>
      </c>
      <c r="I31" s="52" t="str">
        <f>'Course List'!I59</f>
        <v>EE</v>
      </c>
      <c r="J31" s="54" t="str">
        <f>'Course List'!J59</f>
        <v>EE</v>
      </c>
      <c r="K31" s="53" t="str">
        <f>'Course List'!K59</f>
        <v>Badie</v>
      </c>
      <c r="L31" s="57" t="str">
        <f>'Course List'!L59</f>
        <v>Concrete</v>
      </c>
    </row>
    <row r="32" spans="1:12" ht="21" x14ac:dyDescent="0.3">
      <c r="A32" s="52" t="str">
        <f>'Course List'!A60</f>
        <v>  CE</v>
      </c>
      <c r="B32" s="52" t="str">
        <f>'Course List'!B60</f>
        <v> Civil Engineering</v>
      </c>
      <c r="C32" s="52" t="str">
        <f>'Course List'!C60</f>
        <v>CE 6311</v>
      </c>
      <c r="D32" s="52" t="str">
        <f>'Course List'!D60</f>
        <v>  209</v>
      </c>
      <c r="E32" s="52" t="str">
        <f>'Course List'!E60</f>
        <v> Bridge Design</v>
      </c>
      <c r="F32" s="53">
        <f>'Course List'!F60</f>
        <v>3</v>
      </c>
      <c r="G32" s="54" t="str">
        <f>'Course List'!G60</f>
        <v>AS ARRANG.</v>
      </c>
      <c r="H32" s="58" t="str">
        <f>'Course List'!H60</f>
        <v>Prerequisite: CE6302 (207)</v>
      </c>
      <c r="I32" s="52" t="str">
        <f>'Course List'!I60</f>
        <v>EE</v>
      </c>
      <c r="J32" s="54" t="str">
        <f>'Course List'!J60</f>
        <v>EE</v>
      </c>
      <c r="K32" s="53" t="str">
        <f>'Course List'!K60</f>
        <v>Badie</v>
      </c>
      <c r="L32" s="57" t="str">
        <f>'Course List'!L60</f>
        <v>Concrete</v>
      </c>
    </row>
    <row r="33" spans="1:12" ht="21" x14ac:dyDescent="0.3">
      <c r="A33" s="52" t="str">
        <f>'Course List'!A61</f>
        <v>  CE</v>
      </c>
      <c r="B33" s="52" t="str">
        <f>'Course List'!B61</f>
        <v> Civil Engineering</v>
      </c>
      <c r="C33" s="52" t="str">
        <f>'Course List'!C61</f>
        <v>CE 6320</v>
      </c>
      <c r="D33" s="52" t="str">
        <f>'Course List'!D61</f>
        <v>  211</v>
      </c>
      <c r="E33" s="52" t="str">
        <f>'Course List'!E61</f>
        <v> Design of Metal Structures</v>
      </c>
      <c r="F33" s="53">
        <f>'Course List'!F61</f>
        <v>3</v>
      </c>
      <c r="G33" s="54" t="str">
        <f>'Course List'!G61</f>
        <v>S</v>
      </c>
      <c r="H33" s="58" t="str">
        <f>'Course List'!H61</f>
        <v>Prerequisite: CE4320 (191)</v>
      </c>
      <c r="I33" s="52" t="str">
        <f>'Course List'!I61</f>
        <v>EE</v>
      </c>
      <c r="J33" s="54" t="str">
        <f>'Course List'!J61</f>
        <v>EE</v>
      </c>
      <c r="K33" s="53" t="str">
        <f>'Course List'!K61</f>
        <v>Roddis</v>
      </c>
      <c r="L33" s="57" t="str">
        <f>'Course List'!L61</f>
        <v>Steel</v>
      </c>
    </row>
    <row r="34" spans="1:12" ht="21" x14ac:dyDescent="0.3">
      <c r="A34" s="52" t="str">
        <f>'Course List'!A62</f>
        <v>  CE</v>
      </c>
      <c r="B34" s="52" t="str">
        <f>'Course List'!B62</f>
        <v> Civil Engineering</v>
      </c>
      <c r="C34" s="52" t="str">
        <f>'Course List'!C62</f>
        <v>CE 6321</v>
      </c>
      <c r="D34" s="52" t="str">
        <f>'Course List'!D62</f>
        <v>  212</v>
      </c>
      <c r="E34" s="52" t="str">
        <f>'Course List'!E62</f>
        <v> Advanced Metal Structures</v>
      </c>
      <c r="F34" s="53">
        <f>'Course List'!F62</f>
        <v>3</v>
      </c>
      <c r="G34" s="54" t="str">
        <f>'Course List'!G62</f>
        <v>AS ARRANG.</v>
      </c>
      <c r="H34" s="58" t="str">
        <f>'Course List'!H62</f>
        <v>Prerequisite: CE6320 (211)</v>
      </c>
      <c r="I34" s="52" t="str">
        <f>'Course List'!I62</f>
        <v>EE</v>
      </c>
      <c r="J34" s="54" t="str">
        <f>'Course List'!J62</f>
        <v>EE</v>
      </c>
      <c r="K34" s="53" t="str">
        <f>'Course List'!K62</f>
        <v>Roddis</v>
      </c>
      <c r="L34" s="57" t="str">
        <f>'Course List'!L62</f>
        <v>Steel</v>
      </c>
    </row>
    <row r="35" spans="1:12" ht="21" x14ac:dyDescent="0.3">
      <c r="A35" s="52" t="str">
        <f>'Course List'!A63</f>
        <v>  CE</v>
      </c>
      <c r="B35" s="52" t="str">
        <f>'Course List'!B63</f>
        <v> Civil Engineering</v>
      </c>
      <c r="C35" s="52" t="str">
        <f>'Course List'!C63</f>
        <v>CE 6340</v>
      </c>
      <c r="D35" s="52" t="str">
        <f>'Course List'!D63</f>
        <v>  216</v>
      </c>
      <c r="E35" s="52" t="str">
        <f>'Course List'!E63</f>
        <v> Structural Dynamics</v>
      </c>
      <c r="F35" s="53">
        <f>'Course List'!F63</f>
        <v>3</v>
      </c>
      <c r="G35" s="54" t="str">
        <f>'Course List'!G63</f>
        <v>F (Odd)</v>
      </c>
      <c r="H35" s="58" t="str">
        <f>'Course List'!H63</f>
        <v>Prerequisite: CE3240 (122) or equivalent</v>
      </c>
      <c r="I35" s="52" t="str">
        <f>'Course List'!I63</f>
        <v>EE</v>
      </c>
      <c r="J35" s="54" t="str">
        <f>'Course List'!J63</f>
        <v>EE</v>
      </c>
      <c r="K35" s="53" t="str">
        <f>'Course List'!K63</f>
        <v>Manzari</v>
      </c>
      <c r="L35" s="57" t="str">
        <f>'Course List'!L63</f>
        <v xml:space="preserve"> ---</v>
      </c>
    </row>
    <row r="36" spans="1:12" ht="21" x14ac:dyDescent="0.3">
      <c r="A36" s="52"/>
      <c r="B36" s="52"/>
      <c r="C36" s="52"/>
      <c r="D36" s="52"/>
      <c r="E36" s="52"/>
      <c r="F36" s="53"/>
      <c r="G36" s="54"/>
      <c r="H36" s="58"/>
      <c r="I36" s="52"/>
      <c r="J36" s="54"/>
      <c r="K36" s="53"/>
      <c r="L36" s="57"/>
    </row>
    <row r="37" spans="1:12" ht="21" x14ac:dyDescent="0.3">
      <c r="A37" s="52" t="str">
        <f>'Course List'!A65</f>
        <v>  CE</v>
      </c>
      <c r="B37" s="52" t="str">
        <f>'Course List'!B65</f>
        <v> Civil Engineering</v>
      </c>
      <c r="C37" s="52" t="str">
        <f>'Course List'!C65</f>
        <v>CE 6342</v>
      </c>
      <c r="D37" s="52" t="str">
        <f>'Course List'!D65</f>
        <v>  218</v>
      </c>
      <c r="E37" s="52" t="str">
        <f>'Course List'!E65</f>
        <v> Structural Dgn Resist Nat Haz</v>
      </c>
      <c r="F37" s="53">
        <f>'Course List'!F65</f>
        <v>3</v>
      </c>
      <c r="G37" s="54" t="str">
        <f>'Course List'!G65</f>
        <v>S</v>
      </c>
      <c r="H37" s="58" t="str">
        <f>'Course List'!H65</f>
        <v>Prerequisite: CE 3240 (122), CE 4340 (196), 6340  or 6701</v>
      </c>
      <c r="I37" s="52" t="str">
        <f>'Course List'!I65</f>
        <v>EE</v>
      </c>
      <c r="J37" s="54" t="str">
        <f>'Course List'!J65</f>
        <v>EE</v>
      </c>
      <c r="K37" s="53" t="str">
        <f>'Course List'!K65</f>
        <v>Silva</v>
      </c>
      <c r="L37" s="57" t="str">
        <f>'Course List'!L65</f>
        <v>---</v>
      </c>
    </row>
    <row r="38" spans="1:12" ht="21" x14ac:dyDescent="0.3">
      <c r="A38" s="52" t="str">
        <f>'Course List'!A66</f>
        <v>  CE</v>
      </c>
      <c r="B38" s="52" t="str">
        <f>'Course List'!B66</f>
        <v> Civil Engineering</v>
      </c>
      <c r="C38" s="52" t="str">
        <f>'Course List'!C66</f>
        <v>CE 6350</v>
      </c>
      <c r="D38" s="52" t="str">
        <f>'Course List'!D66</f>
        <v>  225</v>
      </c>
      <c r="E38" s="52" t="str">
        <f>'Course List'!E66</f>
        <v> Intro to Biomechanics</v>
      </c>
      <c r="F38" s="53">
        <f>'Course List'!F66</f>
        <v>3</v>
      </c>
      <c r="G38" s="54" t="str">
        <f>'Course List'!G66</f>
        <v>S</v>
      </c>
      <c r="H38" s="58" t="str">
        <f>'Course List'!H66</f>
        <v>Prerequisite: CE 2220 (120)</v>
      </c>
      <c r="I38" s="52" t="str">
        <f>'Course List'!I66</f>
        <v>EE</v>
      </c>
      <c r="J38" s="54" t="str">
        <f>'Course List'!J66</f>
        <v>EE</v>
      </c>
      <c r="K38" s="53" t="str">
        <f>'Course List'!K66</f>
        <v>Eskandarian</v>
      </c>
      <c r="L38" s="57" t="str">
        <f>'Course List'!L66</f>
        <v xml:space="preserve"> ---</v>
      </c>
    </row>
    <row r="39" spans="1:12" ht="21" x14ac:dyDescent="0.3">
      <c r="A39" s="52" t="str">
        <f>'Course List'!A67</f>
        <v>  CE</v>
      </c>
      <c r="B39" s="52" t="str">
        <f>'Course List'!B67</f>
        <v> Civil Engineering</v>
      </c>
      <c r="C39" s="52" t="str">
        <f>'Course List'!C67</f>
        <v>CE 6401</v>
      </c>
      <c r="D39" s="52" t="str">
        <f>'Course List'!D67</f>
        <v>  230</v>
      </c>
      <c r="E39" s="52" t="str">
        <f>'Course List'!E67</f>
        <v> Fundamentals of Soil Behavior</v>
      </c>
      <c r="F39" s="53">
        <f>'Course List'!F67</f>
        <v>3</v>
      </c>
      <c r="G39" s="54" t="str">
        <f>'Course List'!G67</f>
        <v>F (Even)</v>
      </c>
      <c r="H39" s="58" t="str">
        <f>'Course List'!H67</f>
        <v>Prerequisite: CE 4410 (168) or equivalent</v>
      </c>
      <c r="I39" s="52" t="str">
        <f>'Course List'!I67</f>
        <v>EE</v>
      </c>
      <c r="J39" s="54" t="str">
        <f>'Course List'!J67</f>
        <v>EE</v>
      </c>
      <c r="K39" s="53" t="str">
        <f>'Course List'!K67</f>
        <v>Manzari</v>
      </c>
      <c r="L39" s="57" t="str">
        <f>'Course List'!L67</f>
        <v>Geo. Tech.</v>
      </c>
    </row>
    <row r="40" spans="1:12" ht="21" x14ac:dyDescent="0.3">
      <c r="A40" s="52"/>
      <c r="B40" s="52"/>
      <c r="C40" s="52"/>
      <c r="D40" s="52"/>
      <c r="E40" s="52"/>
      <c r="F40" s="53"/>
      <c r="G40" s="54"/>
      <c r="H40" s="58"/>
      <c r="I40" s="52"/>
      <c r="J40" s="54"/>
      <c r="K40" s="53"/>
      <c r="L40" s="57"/>
    </row>
    <row r="41" spans="1:12" ht="21" x14ac:dyDescent="0.3">
      <c r="A41" s="52" t="str">
        <f>'Course List'!A69</f>
        <v>  CE</v>
      </c>
      <c r="B41" s="52" t="str">
        <f>'Course List'!B69</f>
        <v> Civil Engineering</v>
      </c>
      <c r="C41" s="52" t="str">
        <f>'Course List'!C69</f>
        <v>CE 6403</v>
      </c>
      <c r="D41" s="52" t="str">
        <f>'Course List'!D69</f>
        <v>  232</v>
      </c>
      <c r="E41" s="52" t="str">
        <f>'Course List'!E69</f>
        <v> Geotechnical Engineering</v>
      </c>
      <c r="F41" s="53">
        <f>'Course List'!F69</f>
        <v>3</v>
      </c>
      <c r="G41" s="54" t="str">
        <f>'Course List'!G69</f>
        <v>S</v>
      </c>
      <c r="H41" s="58" t="str">
        <f>'Course List'!H69</f>
        <v>Prerequisite: CE 4410 (168) or equivalent</v>
      </c>
      <c r="I41" s="52" t="str">
        <f>'Course List'!I69</f>
        <v>EE</v>
      </c>
      <c r="J41" s="54" t="str">
        <f>'Course List'!J69</f>
        <v>EE</v>
      </c>
      <c r="K41" s="53" t="str">
        <f>'Course List'!K69</f>
        <v>Manzari</v>
      </c>
      <c r="L41" s="57" t="str">
        <f>'Course List'!L69</f>
        <v>Geo. Tech.</v>
      </c>
    </row>
    <row r="42" spans="1:12" ht="21" x14ac:dyDescent="0.3">
      <c r="A42" s="52" t="str">
        <f>'Course List'!A70</f>
        <v>  CE</v>
      </c>
      <c r="B42" s="52" t="str">
        <f>'Course List'!B70</f>
        <v> Civil Engineering</v>
      </c>
      <c r="C42" s="52" t="str">
        <f>'Course List'!C70</f>
        <v>CE 6404</v>
      </c>
      <c r="D42" s="52" t="str">
        <f>'Course List'!D70</f>
        <v>  233</v>
      </c>
      <c r="E42" s="52" t="str">
        <f>'Course List'!E70</f>
        <v> Geotech Earthquake Engr</v>
      </c>
      <c r="F42" s="53">
        <f>'Course List'!F70</f>
        <v>3</v>
      </c>
      <c r="G42" s="54" t="str">
        <f>'Course List'!G70</f>
        <v>AS ARRANG.</v>
      </c>
      <c r="H42" s="58" t="str">
        <f>'Course List'!H70</f>
        <v>Prerequisite: CE 4410 (168) or equivalent</v>
      </c>
      <c r="I42" s="52" t="str">
        <f>'Course List'!I70</f>
        <v>EE</v>
      </c>
      <c r="J42" s="54" t="str">
        <f>'Course List'!J70</f>
        <v>EE</v>
      </c>
      <c r="K42" s="53" t="str">
        <f>'Course List'!K70</f>
        <v>Manzari</v>
      </c>
      <c r="L42" s="57" t="str">
        <f>'Course List'!L70</f>
        <v>Geo. Tech.</v>
      </c>
    </row>
    <row r="43" spans="1:12" ht="21" x14ac:dyDescent="0.3">
      <c r="A43" s="52" t="str">
        <f>'Course List'!A71</f>
        <v>  CE</v>
      </c>
      <c r="B43" s="52" t="str">
        <f>'Course List'!B71</f>
        <v> Civil Engineering</v>
      </c>
      <c r="C43" s="52" t="str">
        <f>'Course List'!C71</f>
        <v>CE 6405</v>
      </c>
      <c r="D43" s="52" t="str">
        <f>'Course List'!D71</f>
        <v>  234</v>
      </c>
      <c r="E43" s="52" t="str">
        <f>'Course List'!E71</f>
        <v> Rock Engineering</v>
      </c>
      <c r="F43" s="53">
        <f>'Course List'!F71</f>
        <v>3</v>
      </c>
      <c r="G43" s="54" t="str">
        <f>'Course List'!G71</f>
        <v>AS ARRANG.</v>
      </c>
      <c r="H43" s="58" t="str">
        <f>'Course List'!H71</f>
        <v>Prerequisite: CE 4410 (168) or equivalent</v>
      </c>
      <c r="I43" s="52" t="str">
        <f>'Course List'!I71</f>
        <v>EE</v>
      </c>
      <c r="J43" s="54" t="str">
        <f>'Course List'!J71</f>
        <v>EE</v>
      </c>
      <c r="K43" s="53" t="str">
        <f>'Course List'!K71</f>
        <v>Manzari</v>
      </c>
      <c r="L43" s="57" t="str">
        <f>'Course List'!L71</f>
        <v>Geo. Tech.</v>
      </c>
    </row>
    <row r="44" spans="1:12" ht="21" x14ac:dyDescent="0.3">
      <c r="A44" s="52" t="str">
        <f>'Course List'!A72</f>
        <v>  CE</v>
      </c>
      <c r="B44" s="52" t="str">
        <f>'Course List'!B72</f>
        <v> Civil Engineering</v>
      </c>
      <c r="C44" s="52" t="str">
        <f>'Course List'!C72</f>
        <v>CE 6501</v>
      </c>
      <c r="D44" s="52" t="str">
        <f>'Course List'!D72</f>
        <v>  240</v>
      </c>
      <c r="E44" s="52" t="str">
        <f>'Course List'!E72</f>
        <v> Environmental Chemistry</v>
      </c>
      <c r="F44" s="53">
        <f>'Course List'!F72</f>
        <v>3</v>
      </c>
      <c r="G44" s="54" t="str">
        <f>'Course List'!G72</f>
        <v>F</v>
      </c>
      <c r="H44" s="58" t="str">
        <f>'Course List'!H72</f>
        <v>Prerequisite: Chem 1111 (11), Chem 1112 (12)</v>
      </c>
      <c r="I44" s="52" t="str">
        <f>'Course List'!I72</f>
        <v>EE</v>
      </c>
      <c r="J44" s="54" t="str">
        <f>'Course List'!J72</f>
        <v>EE</v>
      </c>
      <c r="K44" s="53" t="str">
        <f>'Course List'!K72</f>
        <v>Riffat</v>
      </c>
      <c r="L44" s="57" t="str">
        <f>'Course List'!L72</f>
        <v>Env. Eng.</v>
      </c>
    </row>
    <row r="45" spans="1:12" ht="21" x14ac:dyDescent="0.3">
      <c r="A45" s="52" t="str">
        <f>'Course List'!A73</f>
        <v>  CE</v>
      </c>
      <c r="B45" s="52" t="str">
        <f>'Course List'!B73</f>
        <v> Civil Engineering</v>
      </c>
      <c r="C45" s="52" t="str">
        <f>'Course List'!C73</f>
        <v>CE 6502</v>
      </c>
      <c r="D45" s="52" t="str">
        <f>'Course List'!D73</f>
        <v>  241</v>
      </c>
      <c r="E45" s="52" t="str">
        <f>'Course List'!E73</f>
        <v> Adv Sanitary Engr Design</v>
      </c>
      <c r="F45" s="53">
        <f>'Course List'!F73</f>
        <v>3</v>
      </c>
      <c r="G45" s="54" t="str">
        <f>'Course List'!G73</f>
        <v>S</v>
      </c>
      <c r="H45" s="58" t="str">
        <f>'Course List'!H73</f>
        <v>Prerequisite: CE 4530 (197)</v>
      </c>
      <c r="I45" s="52" t="str">
        <f>'Course List'!I73</f>
        <v>EE</v>
      </c>
      <c r="J45" s="54" t="str">
        <f>'Course List'!J73</f>
        <v>EE</v>
      </c>
      <c r="K45" s="53" t="str">
        <f>'Course List'!K73</f>
        <v>Riffat</v>
      </c>
      <c r="L45" s="57" t="str">
        <f>'Course List'!L73</f>
        <v>Reqd course for BS env option</v>
      </c>
    </row>
    <row r="46" spans="1:12" ht="42" x14ac:dyDescent="0.3">
      <c r="A46" s="52" t="str">
        <f>'Course List'!A74</f>
        <v>  CE</v>
      </c>
      <c r="B46" s="52" t="str">
        <f>'Course List'!B74</f>
        <v> Civil Engineering</v>
      </c>
      <c r="C46" s="52" t="str">
        <f>'Course List'!C74</f>
        <v>CE 6503</v>
      </c>
      <c r="D46" s="52" t="str">
        <f>'Course List'!D74</f>
        <v>  242</v>
      </c>
      <c r="E46" s="52" t="str">
        <f>'Course List'!E74</f>
        <v> Principles of Envr Engr</v>
      </c>
      <c r="F46" s="53">
        <f>'Course List'!F74</f>
        <v>3</v>
      </c>
      <c r="G46" s="54" t="str">
        <f>'Course List'!G74</f>
        <v>F</v>
      </c>
      <c r="H46" s="58" t="str">
        <f>'Course List'!H74</f>
        <v>Prerequisite: CE 3520 or equivalent</v>
      </c>
      <c r="I46" s="52" t="str">
        <f>'Course List'!I74</f>
        <v>EE</v>
      </c>
      <c r="J46" s="54" t="str">
        <f>'Course List'!J74</f>
        <v>EE</v>
      </c>
      <c r="K46" s="53" t="str">
        <f>'Course List'!K74</f>
        <v>Riffat</v>
      </c>
      <c r="L46" s="57" t="str">
        <f>'Course List'!L74</f>
        <v>Core Course for M.Sc. Env. Eng. Students
Core Course for M.Sc. Water R. Students</v>
      </c>
    </row>
    <row r="47" spans="1:12" ht="21" x14ac:dyDescent="0.3">
      <c r="A47" s="52" t="str">
        <f>'Course List'!A75</f>
        <v>  CE</v>
      </c>
      <c r="B47" s="52" t="str">
        <f>'Course List'!B75</f>
        <v> Civil Engineering</v>
      </c>
      <c r="C47" s="52" t="str">
        <f>'Course List'!C75</f>
        <v>CE 6504</v>
      </c>
      <c r="D47" s="52" t="str">
        <f>'Course List'!D75</f>
        <v>  243</v>
      </c>
      <c r="E47" s="52" t="str">
        <f>'Course List'!E75</f>
        <v> Water/Waste Treatment Process</v>
      </c>
      <c r="F47" s="53">
        <f>'Course List'!F75</f>
        <v>3</v>
      </c>
      <c r="G47" s="54" t="str">
        <f>'Course List'!G75</f>
        <v>S</v>
      </c>
      <c r="H47" s="58" t="str">
        <f>'Course List'!H75</f>
        <v>Prerequisite: CE 6503 (242)</v>
      </c>
      <c r="I47" s="52" t="str">
        <f>'Course List'!I75</f>
        <v>EE</v>
      </c>
      <c r="J47" s="54" t="str">
        <f>'Course List'!J75</f>
        <v>EE</v>
      </c>
      <c r="K47" s="53" t="str">
        <f>'Course List'!K75</f>
        <v>Riffat</v>
      </c>
      <c r="L47" s="57" t="str">
        <f>'Course List'!L75</f>
        <v>Env. Eng.</v>
      </c>
    </row>
    <row r="48" spans="1:12" ht="21" x14ac:dyDescent="0.3">
      <c r="A48" s="52" t="str">
        <f>'Course List'!A76</f>
        <v>  CE</v>
      </c>
      <c r="B48" s="52" t="str">
        <f>'Course List'!B76</f>
        <v> Civil Engineering</v>
      </c>
      <c r="C48" s="52" t="str">
        <f>'Course List'!C76</f>
        <v>CE 6505</v>
      </c>
      <c r="D48" s="52" t="str">
        <f>'Course List'!D76</f>
        <v>  244</v>
      </c>
      <c r="E48" s="52" t="str">
        <f>'Course List'!E76</f>
        <v> Environmental Impact Assessmen</v>
      </c>
      <c r="F48" s="53">
        <f>'Course List'!F76</f>
        <v>3</v>
      </c>
      <c r="G48" s="54" t="str">
        <f>'Course List'!G76</f>
        <v>F</v>
      </c>
      <c r="H48" s="58" t="str">
        <f>'Course List'!H76</f>
        <v>Prerequisite: CE 3520 (194) or equivalent</v>
      </c>
      <c r="I48" s="52" t="str">
        <f>'Course List'!I76</f>
        <v>EE</v>
      </c>
      <c r="J48" s="54" t="str">
        <f>'Course List'!J76</f>
        <v>EE</v>
      </c>
      <c r="K48" s="53" t="str">
        <f>'Course List'!K76</f>
        <v>Riffat</v>
      </c>
      <c r="L48" s="57" t="str">
        <f>'Course List'!L76</f>
        <v>Env. Eng.</v>
      </c>
    </row>
    <row r="49" spans="1:12" ht="21" x14ac:dyDescent="0.3">
      <c r="A49" s="52" t="str">
        <f>'Course List'!A77</f>
        <v>  CE</v>
      </c>
      <c r="B49" s="52" t="str">
        <f>'Course List'!B77</f>
        <v> Civil Engineering</v>
      </c>
      <c r="C49" s="52" t="str">
        <f>'Course List'!C77</f>
        <v>CE 6506</v>
      </c>
      <c r="D49" s="52" t="str">
        <f>'Course List'!D77</f>
        <v>  245</v>
      </c>
      <c r="E49" s="52" t="str">
        <f>'Course List'!E77</f>
        <v> Microbiology for EV Engrs</v>
      </c>
      <c r="F49" s="53">
        <f>'Course List'!F77</f>
        <v>3</v>
      </c>
      <c r="G49" s="54" t="str">
        <f>'Course List'!G77</f>
        <v>S (Even)</v>
      </c>
      <c r="H49" s="58" t="str">
        <f>'Course List'!H77</f>
        <v>Prerequisite: CE 3520 (194) or equivalent</v>
      </c>
      <c r="I49" s="52" t="str">
        <f>'Course List'!I77</f>
        <v>EE</v>
      </c>
      <c r="J49" s="54" t="str">
        <f>'Course List'!J77</f>
        <v>EE</v>
      </c>
      <c r="K49" s="53" t="str">
        <f>'Course List'!K77</f>
        <v>Riffat</v>
      </c>
      <c r="L49" s="57" t="str">
        <f>'Course List'!L77</f>
        <v>Env. Eng.</v>
      </c>
    </row>
    <row r="50" spans="1:12" ht="21" x14ac:dyDescent="0.3">
      <c r="A50" s="52" t="str">
        <f>'Course List'!A78</f>
        <v>  CE</v>
      </c>
      <c r="B50" s="52" t="str">
        <f>'Course List'!B78</f>
        <v> Civil Engineering</v>
      </c>
      <c r="C50" s="52" t="str">
        <f>'Course List'!C78</f>
        <v>CE 6507</v>
      </c>
      <c r="D50" s="52" t="str">
        <f>'Course List'!D78</f>
        <v>  246</v>
      </c>
      <c r="E50" s="52" t="str">
        <f>'Course List'!E78</f>
        <v> Advanced Treatment Processes</v>
      </c>
      <c r="F50" s="53">
        <f>'Course List'!F78</f>
        <v>3</v>
      </c>
      <c r="G50" s="54" t="str">
        <f>'Course List'!G78</f>
        <v>F (Even)</v>
      </c>
      <c r="H50" s="58" t="str">
        <f>'Course List'!H78</f>
        <v>Prerequisite: CE 6504 (233) and Graduate standing</v>
      </c>
      <c r="I50" s="52" t="str">
        <f>'Course List'!I78</f>
        <v>EE</v>
      </c>
      <c r="J50" s="54" t="str">
        <f>'Course List'!J78</f>
        <v>EE</v>
      </c>
      <c r="K50" s="53" t="str">
        <f>'Course List'!K78</f>
        <v>Riffat</v>
      </c>
      <c r="L50" s="57" t="str">
        <f>'Course List'!L78</f>
        <v>Env. Eng.</v>
      </c>
    </row>
    <row r="51" spans="1:12" ht="21" x14ac:dyDescent="0.3">
      <c r="A51" s="52" t="str">
        <f>'Course List'!A79</f>
        <v>  CE</v>
      </c>
      <c r="B51" s="52" t="str">
        <f>'Course List'!B79</f>
        <v> Civil Engineering</v>
      </c>
      <c r="C51" s="52" t="str">
        <f>'Course List'!C79</f>
        <v>CE 6508</v>
      </c>
      <c r="D51" s="52" t="str">
        <f>'Course List'!D79</f>
        <v>  247</v>
      </c>
      <c r="E51" s="52" t="str">
        <f>'Course List'!E79</f>
        <v> Industrial Waste Treatment</v>
      </c>
      <c r="F51" s="53">
        <f>'Course List'!F79</f>
        <v>3</v>
      </c>
      <c r="G51" s="54" t="str">
        <f>'Course List'!G79</f>
        <v>F</v>
      </c>
      <c r="H51" s="58" t="str">
        <f>'Course List'!H79</f>
        <v>Prerequisite: CE 3520 (194) or equivalent</v>
      </c>
      <c r="I51" s="52" t="str">
        <f>'Course List'!I79</f>
        <v>EE</v>
      </c>
      <c r="J51" s="54" t="str">
        <f>'Course List'!J79</f>
        <v>EE</v>
      </c>
      <c r="K51" s="53" t="str">
        <f>'Course List'!K79</f>
        <v>Riffat</v>
      </c>
      <c r="L51" s="57" t="str">
        <f>'Course List'!L79</f>
        <v>Env. Eng.</v>
      </c>
    </row>
    <row r="52" spans="1:12" ht="21" x14ac:dyDescent="0.3">
      <c r="A52" s="52" t="str">
        <f>'Course List'!A80</f>
        <v>  CE</v>
      </c>
      <c r="B52" s="52" t="str">
        <f>'Course List'!B80</f>
        <v> Civil Engineering</v>
      </c>
      <c r="C52" s="52" t="str">
        <f>'Course List'!C80</f>
        <v>CE 6509</v>
      </c>
      <c r="D52" s="52" t="str">
        <f>'Course List'!D80</f>
        <v>  248</v>
      </c>
      <c r="E52" s="52" t="str">
        <f>'Course List'!E80</f>
        <v> Intro to Hazardous Wastes</v>
      </c>
      <c r="F52" s="53">
        <f>'Course List'!F80</f>
        <v>3</v>
      </c>
      <c r="G52" s="54" t="str">
        <f>'Course List'!G80</f>
        <v>S</v>
      </c>
      <c r="H52" s="58" t="str">
        <f>'Course List'!H80</f>
        <v>Prerequisite: CE 3520 (194) or equivalent</v>
      </c>
      <c r="I52" s="52" t="str">
        <f>'Course List'!I80</f>
        <v>EE</v>
      </c>
      <c r="J52" s="54" t="str">
        <f>'Course List'!J80</f>
        <v>EE</v>
      </c>
      <c r="K52" s="53" t="str">
        <f>'Course List'!K80</f>
        <v>Riffat</v>
      </c>
      <c r="L52" s="57" t="str">
        <f>'Course List'!L80</f>
        <v>Env. Eng.</v>
      </c>
    </row>
    <row r="53" spans="1:12" ht="42" x14ac:dyDescent="0.3">
      <c r="A53" s="52" t="str">
        <f>'Course List'!A81</f>
        <v>  CE</v>
      </c>
      <c r="B53" s="52" t="str">
        <f>'Course List'!B81</f>
        <v> Civil Engineering</v>
      </c>
      <c r="C53" s="52" t="str">
        <f>'Course List'!C81</f>
        <v>CE 6601</v>
      </c>
      <c r="D53" s="52" t="str">
        <f>'Course List'!D81</f>
        <v>  250</v>
      </c>
      <c r="E53" s="52" t="str">
        <f>'Course List'!E81</f>
        <v> Open Channel Flow</v>
      </c>
      <c r="F53" s="53">
        <f>'Course List'!F81</f>
        <v>3</v>
      </c>
      <c r="G53" s="54" t="str">
        <f>'Course List'!G81</f>
        <v>F</v>
      </c>
      <c r="H53" s="58" t="str">
        <f>'Course List'!H81</f>
        <v>Prerequisite: CE 3610 (193) or equivalent</v>
      </c>
      <c r="I53" s="101" t="s">
        <v>58</v>
      </c>
      <c r="J53" s="54" t="s">
        <v>446</v>
      </c>
      <c r="K53" s="53" t="str">
        <f>'Course List'!K81</f>
        <v>Staff</v>
      </c>
      <c r="L53" s="57" t="str">
        <f>'Course List'!L81</f>
        <v>Core Course for M.Sc. Env. Eng. Students
Core Course for M.Sc. Water R. Students</v>
      </c>
    </row>
    <row r="54" spans="1:12" ht="21" x14ac:dyDescent="0.3">
      <c r="A54" s="52" t="str">
        <f>'Course List'!A82</f>
        <v>  CE</v>
      </c>
      <c r="B54" s="52" t="str">
        <f>'Course List'!B82</f>
        <v> Civil Engineering</v>
      </c>
      <c r="C54" s="52" t="str">
        <f>'Course List'!C82</f>
        <v>CE 6602</v>
      </c>
      <c r="D54" s="52" t="str">
        <f>'Course List'!D82</f>
        <v>  251</v>
      </c>
      <c r="E54" s="52" t="str">
        <f>'Course List'!E82</f>
        <v> Hydraulic Engineering</v>
      </c>
      <c r="F54" s="53">
        <f>'Course List'!F82</f>
        <v>3</v>
      </c>
      <c r="G54" s="54" t="str">
        <f>'Course List'!G82</f>
        <v>AS ARRANG.</v>
      </c>
      <c r="H54" s="58" t="str">
        <f>'Course List'!H82</f>
        <v>Prerequisite: CE 3610 (193)</v>
      </c>
      <c r="I54" s="52" t="str">
        <f>'Course List'!I82</f>
        <v>EE</v>
      </c>
      <c r="J54" s="54" t="str">
        <f>'Course List'!J82</f>
        <v>EE</v>
      </c>
      <c r="K54" s="53" t="str">
        <f>'Course List'!K82</f>
        <v>Haque</v>
      </c>
      <c r="L54" s="57" t="str">
        <f>'Course List'!L82</f>
        <v>Water R.</v>
      </c>
    </row>
    <row r="55" spans="1:12" ht="55.5" customHeight="1" x14ac:dyDescent="0.3">
      <c r="A55" s="52" t="str">
        <f>'Course List'!A83</f>
        <v>  CE</v>
      </c>
      <c r="B55" s="52" t="str">
        <f>'Course List'!B83</f>
        <v> Civil Engineering</v>
      </c>
      <c r="C55" s="52" t="str">
        <f>'Course List'!C83</f>
        <v>CE 6603</v>
      </c>
      <c r="D55" s="52" t="str">
        <f>'Course List'!D83</f>
        <v>  252</v>
      </c>
      <c r="E55" s="52" t="str">
        <f>'Course List'!E83</f>
        <v> Design of Dams</v>
      </c>
      <c r="F55" s="53">
        <f>'Course List'!F83</f>
        <v>3</v>
      </c>
      <c r="G55" s="54" t="str">
        <f>'Course List'!G83</f>
        <v>AS ARRANG.</v>
      </c>
      <c r="H55" s="58" t="str">
        <f>'Course List'!H83</f>
        <v>Prerequisite: CE 3610 (193)</v>
      </c>
      <c r="I55" s="52" t="str">
        <f>'Course List'!I83</f>
        <v>EE</v>
      </c>
      <c r="J55" s="54" t="str">
        <f>'Course List'!J83</f>
        <v>EE</v>
      </c>
      <c r="K55" s="53" t="str">
        <f>'Course List'!K83</f>
        <v>Staff</v>
      </c>
      <c r="L55" s="57" t="str">
        <f>'Course List'!L83</f>
        <v>Water R.</v>
      </c>
    </row>
    <row r="56" spans="1:12" ht="21" x14ac:dyDescent="0.3">
      <c r="A56" s="52" t="str">
        <f>'Course List'!A84</f>
        <v>  CE</v>
      </c>
      <c r="B56" s="52" t="str">
        <f>'Course List'!B84</f>
        <v> Civil Engineering</v>
      </c>
      <c r="C56" s="52" t="str">
        <f>'Course List'!C84</f>
        <v>CE 6604</v>
      </c>
      <c r="D56" s="52" t="str">
        <f>'Course List'!D84</f>
        <v>  253</v>
      </c>
      <c r="E56" s="52" t="str">
        <f>'Course List'!E84</f>
        <v> Advanced Hydrology</v>
      </c>
      <c r="F56" s="53">
        <f>'Course List'!F84</f>
        <v>3</v>
      </c>
      <c r="G56" s="54" t="str">
        <f>'Course List'!G84</f>
        <v>AS ARRANG.</v>
      </c>
      <c r="H56" s="58" t="str">
        <f>'Course List'!H84</f>
        <v>Prerequisite: CE 4620 (195)</v>
      </c>
      <c r="I56" s="52" t="str">
        <f>'Course List'!I84</f>
        <v>EE</v>
      </c>
      <c r="J56" s="54" t="str">
        <f>'Course List'!J84</f>
        <v>EE</v>
      </c>
      <c r="K56" s="53" t="str">
        <f>'Course List'!K84</f>
        <v>Staff</v>
      </c>
      <c r="L56" s="57" t="str">
        <f>'Course List'!L84</f>
        <v>Water R.</v>
      </c>
    </row>
    <row r="57" spans="1:12" s="167" customFormat="1" ht="21" x14ac:dyDescent="0.3">
      <c r="A57" s="52" t="str">
        <f>'Course List'!A86</f>
        <v>  CE</v>
      </c>
      <c r="B57" s="52" t="str">
        <f>'Course List'!B86</f>
        <v> Civil Engineering</v>
      </c>
      <c r="C57" s="52" t="str">
        <f>'Course List'!C86</f>
        <v>CE 6606</v>
      </c>
      <c r="D57" s="52" t="str">
        <f>'Course List'!D86</f>
        <v>  255</v>
      </c>
      <c r="E57" s="52" t="str">
        <f>'Course List'!E86</f>
        <v> Mechanics of Water Waves</v>
      </c>
      <c r="F57" s="53">
        <f>'Course List'!F86</f>
        <v>3</v>
      </c>
      <c r="G57" s="54" t="str">
        <f>'Course List'!G86</f>
        <v>AS ARRANG.</v>
      </c>
      <c r="H57" s="58" t="str">
        <f>'Course List'!H86</f>
        <v>Prerequisite: ApSc 6213 (213)</v>
      </c>
      <c r="I57" s="52" t="str">
        <f>'Course List'!I86</f>
        <v>EE</v>
      </c>
      <c r="J57" s="54" t="str">
        <f>'Course List'!J86</f>
        <v>EE</v>
      </c>
      <c r="K57" s="53" t="str">
        <f>'Course List'!K86</f>
        <v>Haque</v>
      </c>
      <c r="L57" s="57" t="str">
        <f>'Course List'!L86</f>
        <v>Water R.</v>
      </c>
    </row>
    <row r="58" spans="1:12" s="167" customFormat="1" ht="21" x14ac:dyDescent="0.3">
      <c r="A58" s="52" t="str">
        <f>'Course List'!A87</f>
        <v>CE</v>
      </c>
      <c r="B58" s="52" t="str">
        <f>'Course List'!B87</f>
        <v>Civil Engineering</v>
      </c>
      <c r="C58" s="52" t="str">
        <f>'Course List'!C87</f>
        <v>CE 6607</v>
      </c>
      <c r="D58" s="52">
        <f>'Course List'!D87</f>
        <v>256</v>
      </c>
      <c r="E58" s="52" t="str">
        <f>'Course List'!E87</f>
        <v>Water Resources Planning/Contr</v>
      </c>
      <c r="F58" s="53">
        <f>'Course List'!F87</f>
        <v>3</v>
      </c>
      <c r="G58" s="54" t="str">
        <f>'Course List'!G87</f>
        <v>AS ARRANG.</v>
      </c>
      <c r="H58" s="58" t="str">
        <f>'Course List'!H87</f>
        <v>Prerequisite: CE4410 (168) (or equivalent)</v>
      </c>
      <c r="I58" s="52" t="str">
        <f>'Course List'!I87</f>
        <v>EE</v>
      </c>
      <c r="J58" s="54" t="str">
        <f>'Course List'!J87</f>
        <v>EE</v>
      </c>
      <c r="K58" s="53" t="str">
        <f>'Course List'!K87</f>
        <v>Staff</v>
      </c>
      <c r="L58" s="57" t="str">
        <f>'Course List'!L87</f>
        <v>Water R.</v>
      </c>
    </row>
    <row r="59" spans="1:12" s="167" customFormat="1" ht="21" x14ac:dyDescent="0.3">
      <c r="A59" s="52" t="str">
        <f>'Course List'!A88</f>
        <v>  CE</v>
      </c>
      <c r="B59" s="52" t="str">
        <f>'Course List'!B88</f>
        <v> Civil Engineering</v>
      </c>
      <c r="C59" s="52" t="str">
        <f>'Course List'!C88</f>
        <v>CE 6608</v>
      </c>
      <c r="D59" s="52" t="str">
        <f>'Course List'!D88</f>
        <v>  257</v>
      </c>
      <c r="E59" s="52" t="str">
        <f>'Course List'!E88</f>
        <v> Hydraulic Modeling</v>
      </c>
      <c r="F59" s="53">
        <f>'Course List'!F88</f>
        <v>3</v>
      </c>
      <c r="G59" s="54" t="str">
        <f>'Course List'!G88</f>
        <v>AS ARRANG.</v>
      </c>
      <c r="H59" s="58" t="str">
        <f>'Course List'!H88</f>
        <v>Prerequisite: CE 3610 (193)</v>
      </c>
      <c r="I59" s="52" t="str">
        <f>'Course List'!I88</f>
        <v>EE</v>
      </c>
      <c r="J59" s="54" t="str">
        <f>'Course List'!J88</f>
        <v>EE</v>
      </c>
      <c r="K59" s="53" t="str">
        <f>'Course List'!K88</f>
        <v>Staff</v>
      </c>
      <c r="L59" s="57" t="str">
        <f>'Course List'!L88</f>
        <v>Water R.</v>
      </c>
    </row>
    <row r="60" spans="1:12" s="167" customFormat="1" ht="42" x14ac:dyDescent="0.3">
      <c r="A60" s="52" t="str">
        <f>'Course List'!A89</f>
        <v>  CE</v>
      </c>
      <c r="B60" s="52" t="str">
        <f>'Course List'!B89</f>
        <v> Civil Engineering</v>
      </c>
      <c r="C60" s="52" t="str">
        <f>'Course List'!C89</f>
        <v>CE 6609</v>
      </c>
      <c r="D60" s="52" t="str">
        <f>'Course List'!D89</f>
        <v>  258</v>
      </c>
      <c r="E60" s="52" t="str">
        <f>'Course List'!E89</f>
        <v> Numerical Methods in EV Engr</v>
      </c>
      <c r="F60" s="53">
        <f>'Course List'!F89</f>
        <v>3</v>
      </c>
      <c r="G60" s="54" t="str">
        <f>'Course List'!G89</f>
        <v>S</v>
      </c>
      <c r="H60" s="58" t="str">
        <f>'Course List'!H89</f>
        <v>Prerequisite: MAE3126 ( or equivalent)  
&amp; CE 2210 (or equivalent)</v>
      </c>
      <c r="I60" s="52" t="str">
        <f>'Course List'!I89</f>
        <v>EE</v>
      </c>
      <c r="J60" s="54" t="str">
        <f>'Course List'!J89</f>
        <v>EE</v>
      </c>
      <c r="K60" s="53" t="str">
        <f>'Course List'!K89</f>
        <v>Staff</v>
      </c>
      <c r="L60" s="57" t="str">
        <f>'Course List'!L89</f>
        <v>Core Course for M.Sc. Env. Eng. Students
Core Course for M.Sc. Water R. Students</v>
      </c>
    </row>
    <row r="61" spans="1:12" s="167" customFormat="1" ht="54" customHeight="1" x14ac:dyDescent="0.3">
      <c r="A61" s="52" t="str">
        <f>'Course List'!A91</f>
        <v>  CE</v>
      </c>
      <c r="B61" s="52" t="str">
        <f>'Course List'!B91</f>
        <v> Civil Engineering</v>
      </c>
      <c r="C61" s="52" t="str">
        <f>'Course List'!C91</f>
        <v>CE 6701</v>
      </c>
      <c r="D61" s="52" t="str">
        <f>'Course List'!D91</f>
        <v>  260</v>
      </c>
      <c r="E61" s="52" t="str">
        <f>'Course List'!E91</f>
        <v> Analytical Mechanics</v>
      </c>
      <c r="F61" s="53">
        <f>'Course List'!F91</f>
        <v>3</v>
      </c>
      <c r="G61" s="54" t="str">
        <f>'Course List'!G91</f>
        <v>F</v>
      </c>
      <c r="H61" s="58" t="str">
        <f>'Course List'!H91</f>
        <v>Prerequisite: ApSc 2058 (58),  ApSc 2113 (113) &amp; Senior Standing</v>
      </c>
      <c r="I61" s="52" t="str">
        <f>'Course List'!I91</f>
        <v>EE</v>
      </c>
      <c r="J61" s="54" t="str">
        <f>'Course List'!J91</f>
        <v>EE</v>
      </c>
      <c r="K61" s="53" t="str">
        <f>'Course List'!K91</f>
        <v>Eskandarian</v>
      </c>
      <c r="L61" s="57" t="str">
        <f>'Course List'!L91</f>
        <v>Core Course for M.Sc. Trans. Eng. Students</v>
      </c>
    </row>
    <row r="62" spans="1:12" s="167" customFormat="1" ht="21" x14ac:dyDescent="0.3">
      <c r="A62" s="52" t="str">
        <f>'Course List'!A92</f>
        <v>  CE</v>
      </c>
      <c r="B62" s="52" t="str">
        <f>'Course List'!B92</f>
        <v> Civil Engineering</v>
      </c>
      <c r="C62" s="52" t="str">
        <f>'Course List'!C92</f>
        <v>CE 6702</v>
      </c>
      <c r="D62" s="52" t="str">
        <f>'Course List'!D92</f>
        <v>  261</v>
      </c>
      <c r="E62" s="52" t="str">
        <f>'Course List'!E92</f>
        <v> Vehicle Dynamics</v>
      </c>
      <c r="F62" s="53">
        <f>'Course List'!F92</f>
        <v>3</v>
      </c>
      <c r="G62" s="54" t="str">
        <f>'Course List'!G92</f>
        <v>S (Even)</v>
      </c>
      <c r="H62" s="58" t="str">
        <f>'Course List'!H92</f>
        <v>Prerequisite: CE 6701 (260)</v>
      </c>
      <c r="I62" s="52" t="str">
        <f>'Course List'!I92</f>
        <v>EE</v>
      </c>
      <c r="J62" s="54" t="str">
        <f>'Course List'!J92</f>
        <v>EE</v>
      </c>
      <c r="K62" s="53" t="str">
        <f>'Course List'!K92</f>
        <v>Eskandarian</v>
      </c>
      <c r="L62" s="57" t="str">
        <f>'Course List'!L92</f>
        <v>Trans. Safety</v>
      </c>
    </row>
    <row r="63" spans="1:12" s="167" customFormat="1" ht="42" x14ac:dyDescent="0.3">
      <c r="A63" s="52" t="str">
        <f>'Course List'!A93</f>
        <v>  CE</v>
      </c>
      <c r="B63" s="52" t="str">
        <f>'Course List'!B93</f>
        <v> Civil Engineering</v>
      </c>
      <c r="C63" s="52" t="str">
        <f>'Course List'!C93</f>
        <v>CE 6703</v>
      </c>
      <c r="D63" s="52" t="str">
        <f>'Course List'!D93</f>
        <v>  262</v>
      </c>
      <c r="E63" s="52" t="str">
        <f>'Course List'!E93</f>
        <v> Vehicle Stand &amp; Crsh Test Anal</v>
      </c>
      <c r="F63" s="53">
        <f>'Course List'!F93</f>
        <v>3</v>
      </c>
      <c r="G63" s="54" t="str">
        <f>'Course List'!G93</f>
        <v>F</v>
      </c>
      <c r="H63" s="58" t="str">
        <f>'Course List'!H93</f>
        <v>Prerequisite: ApSC 2058 (58), CE 2220 (120) &amp; Senior Standing</v>
      </c>
      <c r="I63" s="52" t="str">
        <f>'Course List'!I93</f>
        <v>EE</v>
      </c>
      <c r="J63" s="54" t="str">
        <f>'Course List'!J93</f>
        <v>EE</v>
      </c>
      <c r="K63" s="53" t="str">
        <f>'Course List'!K93</f>
        <v>Digges</v>
      </c>
      <c r="L63" s="57" t="str">
        <f>'Course List'!L93</f>
        <v>Trans. Safety</v>
      </c>
    </row>
    <row r="64" spans="1:12" s="167" customFormat="1" ht="42" x14ac:dyDescent="0.3">
      <c r="A64" s="52" t="str">
        <f>'Course List'!A94</f>
        <v>  CE</v>
      </c>
      <c r="B64" s="52" t="str">
        <f>'Course List'!B94</f>
        <v> Civil Engineering</v>
      </c>
      <c r="C64" s="52" t="str">
        <f>'Course List'!C94</f>
        <v>CE 6704</v>
      </c>
      <c r="D64" s="52" t="str">
        <f>'Course List'!D94</f>
        <v>  263</v>
      </c>
      <c r="E64" s="52" t="str">
        <f>'Course List'!E94</f>
        <v> Crash Investigation &amp; Analysis</v>
      </c>
      <c r="F64" s="53">
        <f>'Course List'!F94</f>
        <v>3</v>
      </c>
      <c r="G64" s="54" t="str">
        <f>'Course List'!G94</f>
        <v>S</v>
      </c>
      <c r="H64" s="58" t="str">
        <f>'Course List'!H94</f>
        <v>Prerequisite: ApSC 2058 (58), CE 2220 (120), ApSc 3115 (115) (or Equiv.)  &amp; Senior Standing</v>
      </c>
      <c r="I64" s="52" t="str">
        <f>'Course List'!I94</f>
        <v>EE</v>
      </c>
      <c r="J64" s="54" t="str">
        <f>'Course List'!J94</f>
        <v>EE</v>
      </c>
      <c r="K64" s="53" t="str">
        <f>'Course List'!K94</f>
        <v>Digges</v>
      </c>
      <c r="L64" s="57" t="str">
        <f>'Course List'!L94</f>
        <v>Trans. Safety</v>
      </c>
    </row>
    <row r="65" spans="1:23" s="167" customFormat="1" ht="42" x14ac:dyDescent="0.3">
      <c r="A65" s="52" t="str">
        <f>'Course List'!A95</f>
        <v>  CE</v>
      </c>
      <c r="B65" s="52" t="str">
        <f>'Course List'!B95</f>
        <v> Civil Engineering</v>
      </c>
      <c r="C65" s="52" t="str">
        <f>'Course List'!C95</f>
        <v>CE 6705</v>
      </c>
      <c r="D65" s="52" t="str">
        <f>'Course List'!D95</f>
        <v>  264</v>
      </c>
      <c r="E65" s="52" t="str">
        <f>'Course List'!E95</f>
        <v> Non-Linear FEM &amp; Simulation</v>
      </c>
      <c r="F65" s="53">
        <f>'Course List'!F95</f>
        <v>3</v>
      </c>
      <c r="G65" s="54" t="str">
        <f>'Course List'!G95</f>
        <v>S</v>
      </c>
      <c r="H65" s="58" t="str">
        <f>'Course List'!H95</f>
        <v>Prerequisite: CE 2220 (120) &amp; CE 6210 (227) &amp; Senior Standing</v>
      </c>
      <c r="I65" s="52" t="str">
        <f>'Course List'!I95</f>
        <v>EE</v>
      </c>
      <c r="J65" s="54" t="str">
        <f>'Course List'!J95</f>
        <v>EE</v>
      </c>
      <c r="K65" s="53" t="str">
        <f>'Course List'!K95</f>
        <v>Eskandarian</v>
      </c>
      <c r="L65" s="57" t="str">
        <f>'Course List'!L95</f>
        <v>Trans. Safety</v>
      </c>
    </row>
    <row r="66" spans="1:23" s="167" customFormat="1" ht="21" x14ac:dyDescent="0.3">
      <c r="A66" s="52" t="str">
        <f>'Course List'!A96</f>
        <v>CE</v>
      </c>
      <c r="B66" s="52" t="str">
        <f>'Course List'!B96</f>
        <v> Civil Engineering</v>
      </c>
      <c r="C66" s="52" t="str">
        <f>'Course List'!C96</f>
        <v>CE 6706</v>
      </c>
      <c r="D66" s="52" t="str">
        <f>'Course List'!D96</f>
        <v>  269</v>
      </c>
      <c r="E66" s="52" t="str">
        <f>'Course List'!E96</f>
        <v> Pavement &amp; Runway Design</v>
      </c>
      <c r="F66" s="53">
        <f>'Course List'!F96</f>
        <v>3</v>
      </c>
      <c r="G66" s="54" t="str">
        <f>'Course List'!G96</f>
        <v>S (Odd)</v>
      </c>
      <c r="H66" s="58" t="str">
        <f>'Course List'!H96</f>
        <v>Prerequisite: CE 4410 (168) or equivalent</v>
      </c>
      <c r="I66" s="52" t="str">
        <f>'Course List'!I96</f>
        <v>EE</v>
      </c>
      <c r="J66" s="54" t="str">
        <f>'Course List'!J96</f>
        <v>EE</v>
      </c>
      <c r="K66" s="53" t="str">
        <f>'Course List'!K96</f>
        <v>Manzari</v>
      </c>
      <c r="L66" s="57" t="str">
        <f>'Course List'!L96</f>
        <v>Pavment</v>
      </c>
    </row>
    <row r="67" spans="1:23" s="167" customFormat="1" ht="42" x14ac:dyDescent="0.3">
      <c r="A67" s="52" t="str">
        <f>'Course List'!A97</f>
        <v>  CE</v>
      </c>
      <c r="B67" s="52" t="str">
        <f>'Course List'!B97</f>
        <v> Civil Engineering</v>
      </c>
      <c r="C67" s="52" t="str">
        <f>'Course List'!C97</f>
        <v>CE 6707</v>
      </c>
      <c r="D67" s="52" t="str">
        <f>'Course List'!D97</f>
        <v>  270</v>
      </c>
      <c r="E67" s="52" t="str">
        <f>'Course List'!E97</f>
        <v> Systs Dynamics Modeling&amp;Contol</v>
      </c>
      <c r="F67" s="53">
        <f>'Course List'!F97</f>
        <v>3</v>
      </c>
      <c r="G67" s="54" t="str">
        <f>'Course List'!G97</f>
        <v>F</v>
      </c>
      <c r="H67" s="58" t="str">
        <f>'Course List'!H97</f>
        <v>Prerequisite: ApSc 2058 (58),  ApSc 2113 (113) &amp; Senior Standing</v>
      </c>
      <c r="I67" s="52" t="str">
        <f>'Course List'!I97</f>
        <v>EE</v>
      </c>
      <c r="J67" s="54" t="str">
        <f>'Course List'!J97</f>
        <v>EE</v>
      </c>
      <c r="K67" s="53" t="str">
        <f>'Course List'!K97</f>
        <v>Eskandarian</v>
      </c>
      <c r="L67" s="57" t="str">
        <f>'Course List'!L97</f>
        <v>Trans. Safety</v>
      </c>
    </row>
    <row r="68" spans="1:23" s="167" customFormat="1" ht="21" x14ac:dyDescent="0.3">
      <c r="A68" s="52"/>
      <c r="B68" s="52"/>
      <c r="C68" s="52"/>
      <c r="D68" s="52"/>
      <c r="E68" s="52"/>
      <c r="F68" s="53"/>
      <c r="G68" s="54"/>
      <c r="H68" s="58"/>
      <c r="I68" s="52"/>
      <c r="J68" s="54"/>
      <c r="K68" s="53"/>
      <c r="L68" s="57"/>
    </row>
    <row r="69" spans="1:23" s="167" customFormat="1" ht="42" x14ac:dyDescent="0.3">
      <c r="A69" s="52" t="str">
        <f>'Course List'!A99</f>
        <v>  CE</v>
      </c>
      <c r="B69" s="52" t="str">
        <f>'Course List'!B99</f>
        <v> Civil Engineering</v>
      </c>
      <c r="C69" s="52" t="str">
        <f>'Course List'!C99</f>
        <v>CE 6722</v>
      </c>
      <c r="D69" s="52" t="str">
        <f>'Course List'!D99</f>
        <v>  273</v>
      </c>
      <c r="E69" s="52" t="str">
        <f>'Course List'!E99</f>
        <v> Intelligent Transportation Sys</v>
      </c>
      <c r="F69" s="53">
        <f>'Course List'!F99</f>
        <v>3</v>
      </c>
      <c r="G69" s="54" t="str">
        <f>'Course List'!G99</f>
        <v>S</v>
      </c>
      <c r="H69" s="58" t="str">
        <f>'Course List'!H99</f>
        <v>Prerequisite: CE 2710 (170) or CE 3720 (171) &amp; Senior Standing</v>
      </c>
      <c r="I69" s="52" t="str">
        <f>'Course List'!I99</f>
        <v>EE</v>
      </c>
      <c r="J69" s="54" t="str">
        <f>'Course List'!J99</f>
        <v>EE</v>
      </c>
      <c r="K69" s="53" t="str">
        <f>'Course List'!K99</f>
        <v>Eskandarian</v>
      </c>
      <c r="L69" s="57" t="str">
        <f>'Course List'!L99</f>
        <v>Core Course for M.Sc. Trans. Eng. Students</v>
      </c>
    </row>
    <row r="70" spans="1:23" s="167" customFormat="1" ht="21" x14ac:dyDescent="0.3">
      <c r="A70" s="52" t="str">
        <f>'Course List'!A100</f>
        <v>  CE</v>
      </c>
      <c r="B70" s="52" t="str">
        <f>'Course List'!B100</f>
        <v> Civil Engineering</v>
      </c>
      <c r="C70" s="52" t="str">
        <f>'Course List'!C100</f>
        <v>CE 6730</v>
      </c>
      <c r="D70" s="52" t="str">
        <f>'Course List'!D100</f>
        <v>---</v>
      </c>
      <c r="E70" s="52" t="str">
        <f>'Course List'!E100</f>
        <v>Sustainable Urban Planning</v>
      </c>
      <c r="F70" s="53">
        <f>'Course List'!F100</f>
        <v>3</v>
      </c>
      <c r="G70" s="54" t="str">
        <f>'Course List'!G100</f>
        <v>S</v>
      </c>
      <c r="H70" s="58" t="str">
        <f>'Course List'!H100</f>
        <v>Prerequisite: CE 2710 &amp; Approval of Department</v>
      </c>
      <c r="I70" s="52" t="str">
        <f>'Course List'!I100</f>
        <v>---</v>
      </c>
      <c r="J70" s="54" t="str">
        <f>'Course List'!J100</f>
        <v>---</v>
      </c>
      <c r="K70" s="53" t="str">
        <f>'Course List'!K100</f>
        <v>Hamdar/Eskandarian</v>
      </c>
      <c r="L70" s="57" t="str">
        <f>'Course List'!L100</f>
        <v>Used for Sus. &amp; Trans. Option</v>
      </c>
    </row>
    <row r="71" spans="1:23" ht="21" x14ac:dyDescent="0.3">
      <c r="A71" s="52" t="str">
        <f>'Course List'!A101</f>
        <v>  CE</v>
      </c>
      <c r="B71" s="52" t="str">
        <f>'Course List'!B101</f>
        <v> Civil Engineering</v>
      </c>
      <c r="C71" s="52" t="str">
        <f>'Course List'!C101</f>
        <v>CE 6800</v>
      </c>
      <c r="D71" s="52" t="str">
        <f>'Course List'!D101</f>
        <v>  290</v>
      </c>
      <c r="E71" s="52" t="str">
        <f>'Course List'!E101</f>
        <v> Special Topics</v>
      </c>
      <c r="F71" s="53">
        <f>'Course List'!F101</f>
        <v>3</v>
      </c>
      <c r="G71" s="54" t="str">
        <f>'Course List'!G101</f>
        <v>F &amp; S</v>
      </c>
      <c r="H71" s="58" t="str">
        <f>'Course List'!H101</f>
        <v>---</v>
      </c>
      <c r="I71" s="52" t="str">
        <f>'Course List'!I101</f>
        <v>EE</v>
      </c>
      <c r="J71" s="54" t="str">
        <f>'Course List'!J101</f>
        <v>EE</v>
      </c>
      <c r="K71" s="53" t="str">
        <f>'Course List'!K101</f>
        <v>Staff</v>
      </c>
      <c r="L71" s="57">
        <f>'Course List'!L101</f>
        <v>0</v>
      </c>
      <c r="N71" s="167"/>
      <c r="O71" s="167"/>
      <c r="P71" s="167"/>
      <c r="Q71" s="167"/>
      <c r="R71" s="167"/>
      <c r="S71" s="167"/>
    </row>
    <row r="72" spans="1:23" x14ac:dyDescent="0.3">
      <c r="A72" s="6"/>
      <c r="B72" s="6"/>
      <c r="C72" s="6"/>
      <c r="D72" s="6"/>
      <c r="E72" s="6"/>
      <c r="F72" s="5"/>
      <c r="G72" s="6"/>
      <c r="H72" s="5"/>
      <c r="I72" s="5"/>
      <c r="J72" s="6"/>
    </row>
    <row r="73" spans="1:23" ht="14.4" x14ac:dyDescent="0.3">
      <c r="A73" s="163"/>
      <c r="B73" s="163"/>
      <c r="C73" s="163"/>
      <c r="D73" s="163"/>
      <c r="E73" s="163"/>
      <c r="F73" s="163"/>
      <c r="G73" s="163"/>
      <c r="H73" s="163"/>
      <c r="I73" s="163"/>
      <c r="J73" s="163"/>
      <c r="K73" s="163"/>
      <c r="L73" s="163"/>
    </row>
    <row r="74" spans="1:23" ht="14.4" x14ac:dyDescent="0.3">
      <c r="A74" s="163"/>
      <c r="B74" s="163"/>
      <c r="C74" s="163"/>
      <c r="D74" s="163"/>
      <c r="E74" s="163"/>
      <c r="F74" s="163"/>
      <c r="G74" s="163"/>
      <c r="H74" s="163"/>
      <c r="I74" s="163"/>
      <c r="J74" s="163"/>
      <c r="K74" s="163"/>
      <c r="L74" s="163"/>
    </row>
    <row r="75" spans="1:23" x14ac:dyDescent="0.3">
      <c r="A75" s="163"/>
      <c r="B75" s="163"/>
      <c r="C75" s="163"/>
      <c r="D75" s="163"/>
      <c r="E75" s="163"/>
      <c r="F75" s="163"/>
      <c r="G75" s="163"/>
      <c r="H75" s="163"/>
      <c r="I75" s="163"/>
      <c r="J75" s="163"/>
      <c r="K75" s="163"/>
      <c r="L75" s="163"/>
      <c r="M75" s="6"/>
      <c r="N75" s="6"/>
      <c r="O75" s="6"/>
      <c r="P75" s="6"/>
      <c r="Q75" s="5"/>
      <c r="R75" s="6"/>
      <c r="S75" s="5"/>
      <c r="T75" s="5"/>
      <c r="U75" s="6"/>
      <c r="V75" s="31"/>
      <c r="W75" s="152"/>
    </row>
    <row r="76" spans="1:23" x14ac:dyDescent="0.3">
      <c r="A76" s="163"/>
      <c r="B76" s="163"/>
      <c r="C76" s="163"/>
      <c r="D76" s="163"/>
      <c r="E76" s="163"/>
      <c r="F76" s="163"/>
      <c r="G76" s="163"/>
      <c r="H76" s="163"/>
      <c r="I76" s="163"/>
      <c r="J76" s="163"/>
      <c r="K76" s="163"/>
      <c r="L76" s="163"/>
      <c r="M76" s="6"/>
      <c r="N76" s="6"/>
      <c r="O76" s="6"/>
      <c r="P76" s="6"/>
      <c r="Q76" s="5"/>
      <c r="R76" s="6"/>
      <c r="S76" s="5"/>
      <c r="T76" s="5"/>
      <c r="U76" s="6"/>
      <c r="V76" s="31"/>
      <c r="W76" s="152"/>
    </row>
    <row r="77" spans="1:23" x14ac:dyDescent="0.3">
      <c r="A77" s="163"/>
      <c r="B77" s="163"/>
      <c r="C77" s="163"/>
      <c r="D77" s="163"/>
      <c r="E77" s="163"/>
      <c r="F77" s="163"/>
      <c r="G77" s="163"/>
      <c r="H77" s="163"/>
      <c r="I77" s="163"/>
      <c r="J77" s="163"/>
      <c r="K77" s="163"/>
      <c r="L77" s="163"/>
      <c r="M77" s="6"/>
      <c r="N77" s="6"/>
      <c r="O77" s="6"/>
      <c r="P77" s="6"/>
      <c r="Q77" s="5"/>
      <c r="R77" s="6"/>
      <c r="S77" s="5"/>
      <c r="T77" s="5"/>
      <c r="U77" s="6"/>
      <c r="V77" s="31"/>
      <c r="W77" s="152"/>
    </row>
    <row r="78" spans="1:23" x14ac:dyDescent="0.3">
      <c r="A78" s="163"/>
      <c r="B78" s="163"/>
      <c r="C78" s="163"/>
      <c r="D78" s="163"/>
      <c r="E78" s="163"/>
      <c r="F78" s="163"/>
      <c r="G78" s="163"/>
      <c r="H78" s="163"/>
      <c r="I78" s="163"/>
      <c r="J78" s="163"/>
      <c r="K78" s="163"/>
      <c r="L78" s="163"/>
      <c r="M78" s="6"/>
      <c r="N78" s="6"/>
      <c r="O78" s="6"/>
      <c r="P78" s="6"/>
      <c r="Q78" s="5"/>
      <c r="R78" s="6"/>
      <c r="S78" s="5"/>
      <c r="T78" s="5"/>
      <c r="U78" s="6"/>
      <c r="V78" s="31"/>
      <c r="W78" s="152"/>
    </row>
    <row r="79" spans="1:23" x14ac:dyDescent="0.3">
      <c r="A79" s="6"/>
      <c r="B79" s="6"/>
      <c r="C79" s="6"/>
      <c r="D79" s="6"/>
      <c r="E79" s="6"/>
      <c r="F79" s="5"/>
      <c r="G79" s="6"/>
      <c r="H79" s="5"/>
      <c r="I79" s="5"/>
      <c r="J79" s="6"/>
    </row>
    <row r="80" spans="1:23" x14ac:dyDescent="0.3">
      <c r="A80" s="6"/>
      <c r="B80" s="6"/>
      <c r="C80" s="6"/>
      <c r="D80" s="6"/>
      <c r="E80" s="6"/>
      <c r="F80" s="5"/>
      <c r="G80" s="6"/>
      <c r="H80" s="5"/>
      <c r="I80" s="5"/>
      <c r="J80" s="6"/>
    </row>
    <row r="81" spans="1:10" x14ac:dyDescent="0.3">
      <c r="A81" s="6"/>
      <c r="B81" s="6"/>
      <c r="C81" s="6"/>
      <c r="D81" s="6"/>
      <c r="E81" s="6"/>
      <c r="F81" s="5"/>
      <c r="G81" s="6"/>
      <c r="H81" s="5"/>
      <c r="I81" s="5"/>
      <c r="J81" s="6"/>
    </row>
    <row r="82" spans="1:10" x14ac:dyDescent="0.3">
      <c r="A82" s="6"/>
      <c r="B82" s="6"/>
      <c r="C82" s="6"/>
      <c r="D82" s="6"/>
      <c r="E82" s="6"/>
      <c r="F82" s="5"/>
      <c r="G82" s="6"/>
      <c r="H82" s="5"/>
      <c r="I82" s="5"/>
      <c r="J82" s="6"/>
    </row>
    <row r="83" spans="1:10" x14ac:dyDescent="0.3">
      <c r="A83" s="6"/>
      <c r="B83" s="6"/>
      <c r="C83" s="6"/>
      <c r="D83" s="6"/>
      <c r="E83" s="6"/>
      <c r="F83" s="5"/>
      <c r="G83" s="6"/>
      <c r="H83" s="5"/>
      <c r="I83" s="5"/>
      <c r="J83" s="6"/>
    </row>
    <row r="84" spans="1:10" x14ac:dyDescent="0.3">
      <c r="A84" s="6"/>
      <c r="B84" s="6"/>
      <c r="C84" s="6"/>
      <c r="D84" s="6"/>
      <c r="E84" s="6"/>
      <c r="F84" s="5"/>
      <c r="G84" s="6"/>
      <c r="H84" s="5"/>
      <c r="I84" s="5"/>
      <c r="J84" s="6"/>
    </row>
    <row r="85" spans="1:10" x14ac:dyDescent="0.3">
      <c r="A85" s="6"/>
      <c r="B85" s="6"/>
      <c r="C85" s="6"/>
      <c r="D85" s="6"/>
      <c r="E85" s="6"/>
      <c r="F85" s="5"/>
      <c r="G85" s="6"/>
      <c r="H85" s="5"/>
      <c r="I85" s="5"/>
      <c r="J85" s="6"/>
    </row>
    <row r="86" spans="1:10" x14ac:dyDescent="0.3">
      <c r="A86" s="6"/>
      <c r="B86" s="6"/>
      <c r="C86" s="6"/>
      <c r="D86" s="6"/>
      <c r="E86" s="6"/>
      <c r="F86" s="5"/>
      <c r="G86" s="6"/>
      <c r="H86" s="5"/>
      <c r="I86" s="5"/>
      <c r="J86" s="6"/>
    </row>
    <row r="87" spans="1:10" x14ac:dyDescent="0.3">
      <c r="A87" s="6"/>
      <c r="B87" s="6"/>
      <c r="C87" s="6"/>
      <c r="D87" s="6"/>
      <c r="E87" s="6"/>
      <c r="F87" s="5"/>
      <c r="G87" s="6"/>
      <c r="H87" s="5"/>
      <c r="I87" s="5"/>
      <c r="J87" s="6"/>
    </row>
    <row r="88" spans="1:10" x14ac:dyDescent="0.3">
      <c r="A88" s="6"/>
      <c r="B88" s="6"/>
      <c r="C88" s="6"/>
      <c r="D88" s="6"/>
      <c r="E88" s="6"/>
      <c r="F88" s="5"/>
      <c r="G88" s="6"/>
      <c r="H88" s="5"/>
      <c r="I88" s="5"/>
      <c r="J88" s="6"/>
    </row>
    <row r="89" spans="1:10" x14ac:dyDescent="0.3">
      <c r="A89" s="6"/>
      <c r="B89" s="6"/>
      <c r="C89" s="6"/>
      <c r="D89" s="6"/>
      <c r="E89" s="6"/>
      <c r="F89" s="5"/>
      <c r="G89" s="6"/>
      <c r="H89" s="5"/>
      <c r="I89" s="5"/>
      <c r="J89" s="6"/>
    </row>
    <row r="90" spans="1:10" x14ac:dyDescent="0.3">
      <c r="A90" s="6"/>
      <c r="B90" s="6"/>
      <c r="C90" s="6"/>
      <c r="D90" s="6"/>
      <c r="E90" s="6"/>
      <c r="F90" s="5"/>
      <c r="G90" s="6"/>
      <c r="H90" s="5"/>
      <c r="I90" s="5"/>
      <c r="J90" s="6"/>
    </row>
    <row r="91" spans="1:10" x14ac:dyDescent="0.3">
      <c r="A91" s="6"/>
      <c r="B91" s="6"/>
      <c r="C91" s="6"/>
      <c r="D91" s="6"/>
      <c r="E91" s="6"/>
      <c r="F91" s="5"/>
      <c r="G91" s="6"/>
      <c r="H91" s="5"/>
      <c r="I91" s="5"/>
      <c r="J91" s="6"/>
    </row>
    <row r="92" spans="1:10" x14ac:dyDescent="0.3">
      <c r="A92" s="6"/>
      <c r="B92" s="6"/>
      <c r="C92" s="6"/>
      <c r="D92" s="6"/>
      <c r="E92" s="6"/>
      <c r="F92" s="5"/>
      <c r="G92" s="6"/>
      <c r="H92" s="5"/>
      <c r="I92" s="5"/>
      <c r="J92" s="6"/>
    </row>
    <row r="93" spans="1:10" x14ac:dyDescent="0.3">
      <c r="A93" s="6"/>
      <c r="B93" s="6"/>
      <c r="C93" s="6"/>
      <c r="D93" s="6"/>
      <c r="E93" s="6"/>
      <c r="F93" s="5"/>
      <c r="G93" s="6"/>
      <c r="H93" s="5"/>
      <c r="I93" s="5"/>
      <c r="J93" s="6"/>
    </row>
    <row r="94" spans="1:10" x14ac:dyDescent="0.3">
      <c r="A94" s="6"/>
      <c r="B94" s="6"/>
      <c r="C94" s="6"/>
      <c r="D94" s="6"/>
      <c r="E94" s="6"/>
      <c r="F94" s="5"/>
      <c r="G94" s="6"/>
      <c r="H94" s="5"/>
      <c r="I94" s="5"/>
      <c r="J94" s="6"/>
    </row>
    <row r="95" spans="1:10" x14ac:dyDescent="0.3">
      <c r="A95" s="6"/>
      <c r="B95" s="6"/>
      <c r="C95" s="6"/>
      <c r="D95" s="6"/>
      <c r="E95" s="6"/>
      <c r="F95" s="5"/>
      <c r="G95" s="6"/>
      <c r="H95" s="5"/>
      <c r="I95" s="5"/>
      <c r="J95" s="6"/>
    </row>
    <row r="96" spans="1:10" x14ac:dyDescent="0.3">
      <c r="A96" s="6"/>
      <c r="B96" s="6"/>
      <c r="C96" s="6"/>
      <c r="D96" s="6"/>
      <c r="E96" s="6"/>
      <c r="F96" s="5"/>
      <c r="G96" s="6"/>
      <c r="H96" s="5"/>
      <c r="I96" s="5"/>
      <c r="J96" s="6"/>
    </row>
    <row r="97" spans="1:10" x14ac:dyDescent="0.3">
      <c r="A97" s="6"/>
      <c r="B97" s="6"/>
      <c r="C97" s="6"/>
      <c r="D97" s="6"/>
      <c r="E97" s="6"/>
      <c r="F97" s="5"/>
      <c r="G97" s="6"/>
      <c r="H97" s="5"/>
      <c r="I97" s="5"/>
      <c r="J97" s="6"/>
    </row>
    <row r="98" spans="1:10" x14ac:dyDescent="0.3">
      <c r="A98" s="6"/>
      <c r="B98" s="6"/>
      <c r="C98" s="6"/>
      <c r="D98" s="6"/>
      <c r="E98" s="6"/>
      <c r="F98" s="5"/>
      <c r="G98" s="6"/>
      <c r="H98" s="5"/>
      <c r="I98" s="5"/>
      <c r="J98" s="6"/>
    </row>
    <row r="99" spans="1:10" x14ac:dyDescent="0.3">
      <c r="A99" s="6"/>
      <c r="B99" s="6"/>
      <c r="C99" s="6"/>
      <c r="D99" s="6"/>
      <c r="E99" s="6"/>
      <c r="F99" s="5"/>
      <c r="G99" s="6"/>
      <c r="H99" s="5"/>
      <c r="I99" s="5"/>
      <c r="J99" s="6"/>
    </row>
    <row r="100" spans="1:10" x14ac:dyDescent="0.3">
      <c r="A100" s="6"/>
      <c r="B100" s="6"/>
      <c r="C100" s="6"/>
      <c r="D100" s="6"/>
      <c r="E100" s="6"/>
      <c r="F100" s="5"/>
      <c r="G100" s="6"/>
      <c r="H100" s="5"/>
      <c r="I100" s="5"/>
      <c r="J100" s="6"/>
    </row>
    <row r="101" spans="1:10" x14ac:dyDescent="0.3">
      <c r="A101" s="6"/>
      <c r="B101" s="6"/>
      <c r="C101" s="6"/>
      <c r="D101" s="6"/>
      <c r="E101" s="6"/>
      <c r="F101" s="5"/>
      <c r="G101" s="6"/>
      <c r="H101" s="5"/>
      <c r="I101" s="5"/>
      <c r="J101" s="6"/>
    </row>
    <row r="102" spans="1:10" x14ac:dyDescent="0.3">
      <c r="A102" s="6"/>
      <c r="B102" s="6"/>
      <c r="C102" s="6"/>
      <c r="D102" s="6"/>
      <c r="E102" s="6"/>
      <c r="F102" s="5"/>
      <c r="G102" s="6"/>
      <c r="H102" s="5"/>
      <c r="I102" s="5"/>
      <c r="J102" s="6"/>
    </row>
    <row r="103" spans="1:10" x14ac:dyDescent="0.3">
      <c r="A103" s="6"/>
      <c r="B103" s="6"/>
      <c r="C103" s="6"/>
      <c r="D103" s="6"/>
      <c r="E103" s="6"/>
      <c r="F103" s="5"/>
      <c r="G103" s="6"/>
      <c r="H103" s="5"/>
      <c r="I103" s="5"/>
      <c r="J103" s="6"/>
    </row>
    <row r="104" spans="1:10" x14ac:dyDescent="0.3">
      <c r="A104" s="6"/>
      <c r="B104" s="6"/>
      <c r="C104" s="6"/>
      <c r="D104" s="6"/>
      <c r="E104" s="6"/>
      <c r="F104" s="5"/>
      <c r="G104" s="6"/>
      <c r="H104" s="5"/>
      <c r="I104" s="5"/>
      <c r="J104" s="6"/>
    </row>
    <row r="105" spans="1:10" x14ac:dyDescent="0.3">
      <c r="A105" s="6"/>
      <c r="B105" s="6"/>
      <c r="C105" s="6"/>
      <c r="D105" s="6"/>
      <c r="E105" s="6"/>
      <c r="F105" s="5"/>
      <c r="G105" s="6"/>
      <c r="H105" s="5"/>
      <c r="I105" s="5"/>
      <c r="J105" s="6"/>
    </row>
    <row r="106" spans="1:10" x14ac:dyDescent="0.3">
      <c r="A106" s="6"/>
      <c r="B106" s="6"/>
      <c r="C106" s="6"/>
      <c r="D106" s="6"/>
      <c r="E106" s="6"/>
      <c r="F106" s="5"/>
      <c r="G106" s="6"/>
      <c r="H106" s="5"/>
      <c r="I106" s="5"/>
      <c r="J106" s="6"/>
    </row>
    <row r="107" spans="1:10" x14ac:dyDescent="0.3">
      <c r="A107" s="6"/>
      <c r="B107" s="6"/>
      <c r="C107" s="6"/>
      <c r="D107" s="6"/>
      <c r="E107" s="6"/>
      <c r="F107" s="5"/>
      <c r="G107" s="6"/>
      <c r="H107" s="5"/>
      <c r="I107" s="5"/>
      <c r="J107" s="6"/>
    </row>
    <row r="108" spans="1:10" x14ac:dyDescent="0.3">
      <c r="A108" s="6"/>
      <c r="B108" s="6"/>
      <c r="C108" s="6"/>
      <c r="D108" s="6"/>
      <c r="E108" s="6"/>
      <c r="F108" s="5"/>
      <c r="G108" s="6"/>
      <c r="H108" s="5"/>
      <c r="I108" s="5"/>
      <c r="J108" s="6"/>
    </row>
    <row r="109" spans="1:10" x14ac:dyDescent="0.3">
      <c r="A109" s="6"/>
      <c r="B109" s="6"/>
      <c r="C109" s="6"/>
      <c r="D109" s="6"/>
      <c r="E109" s="6"/>
      <c r="F109" s="5"/>
      <c r="G109" s="6"/>
      <c r="H109" s="5"/>
      <c r="I109" s="5"/>
      <c r="J109" s="6"/>
    </row>
    <row r="110" spans="1:10" x14ac:dyDescent="0.3">
      <c r="A110" s="6"/>
      <c r="B110" s="6"/>
      <c r="C110" s="6"/>
      <c r="D110" s="6"/>
      <c r="E110" s="6"/>
      <c r="F110" s="5"/>
      <c r="G110" s="6"/>
      <c r="H110" s="5"/>
      <c r="I110" s="5"/>
      <c r="J110" s="6"/>
    </row>
    <row r="111" spans="1:10" x14ac:dyDescent="0.3">
      <c r="A111" s="6"/>
      <c r="B111" s="6"/>
      <c r="C111" s="6"/>
      <c r="D111" s="6"/>
      <c r="E111" s="6"/>
      <c r="F111" s="5"/>
      <c r="G111" s="6"/>
      <c r="H111" s="5"/>
      <c r="I111" s="5"/>
      <c r="J111" s="6"/>
    </row>
    <row r="112" spans="1:10" x14ac:dyDescent="0.3">
      <c r="A112" s="6"/>
      <c r="B112" s="6"/>
      <c r="C112" s="6"/>
      <c r="D112" s="6"/>
      <c r="E112" s="6"/>
      <c r="F112" s="5"/>
      <c r="G112" s="6"/>
      <c r="H112" s="5"/>
      <c r="I112" s="5"/>
      <c r="J112" s="6"/>
    </row>
    <row r="113" spans="1:10" x14ac:dyDescent="0.3">
      <c r="A113" s="6"/>
      <c r="B113" s="6"/>
      <c r="C113" s="6"/>
      <c r="D113" s="6"/>
      <c r="E113" s="6"/>
      <c r="F113" s="5"/>
      <c r="G113" s="6"/>
      <c r="H113" s="5"/>
      <c r="I113" s="5"/>
      <c r="J113" s="6"/>
    </row>
    <row r="114" spans="1:10" x14ac:dyDescent="0.3">
      <c r="A114" s="6"/>
      <c r="B114" s="6"/>
      <c r="C114" s="6"/>
      <c r="D114" s="6"/>
      <c r="E114" s="6"/>
      <c r="F114" s="5"/>
      <c r="G114" s="6"/>
      <c r="H114" s="5"/>
      <c r="I114" s="5"/>
      <c r="J114" s="6"/>
    </row>
    <row r="115" spans="1:10" x14ac:dyDescent="0.3">
      <c r="A115" s="6"/>
      <c r="B115" s="6"/>
      <c r="C115" s="6"/>
      <c r="D115" s="6"/>
      <c r="E115" s="6"/>
      <c r="F115" s="5"/>
      <c r="G115" s="6"/>
      <c r="H115" s="5"/>
      <c r="I115" s="5"/>
      <c r="J115" s="6"/>
    </row>
    <row r="116" spans="1:10" x14ac:dyDescent="0.3">
      <c r="A116" s="6"/>
      <c r="B116" s="6"/>
      <c r="C116" s="6"/>
      <c r="D116" s="6"/>
      <c r="E116" s="6"/>
      <c r="F116" s="5"/>
      <c r="G116" s="6"/>
      <c r="H116" s="5"/>
      <c r="I116" s="5"/>
      <c r="J116" s="6"/>
    </row>
    <row r="117" spans="1:10" x14ac:dyDescent="0.3">
      <c r="A117" s="6"/>
      <c r="B117" s="6"/>
      <c r="C117" s="6"/>
      <c r="D117" s="6"/>
      <c r="E117" s="6"/>
      <c r="F117" s="5"/>
      <c r="G117" s="6"/>
      <c r="H117" s="5"/>
      <c r="I117" s="5"/>
      <c r="J117" s="6"/>
    </row>
    <row r="118" spans="1:10" x14ac:dyDescent="0.3">
      <c r="A118" s="6"/>
      <c r="B118" s="6"/>
      <c r="C118" s="6"/>
      <c r="D118" s="6"/>
      <c r="E118" s="6"/>
      <c r="F118" s="5"/>
      <c r="G118" s="6"/>
      <c r="H118" s="5"/>
      <c r="I118" s="5"/>
      <c r="J118" s="6"/>
    </row>
    <row r="119" spans="1:10" x14ac:dyDescent="0.3">
      <c r="A119" s="6"/>
      <c r="B119" s="6"/>
      <c r="C119" s="6"/>
      <c r="D119" s="6"/>
      <c r="E119" s="6"/>
      <c r="F119" s="5"/>
      <c r="G119" s="6"/>
      <c r="H119" s="5"/>
      <c r="I119" s="5"/>
      <c r="J119" s="6"/>
    </row>
    <row r="120" spans="1:10" x14ac:dyDescent="0.3">
      <c r="A120" s="6"/>
      <c r="B120" s="6"/>
      <c r="C120" s="6"/>
      <c r="D120" s="6"/>
      <c r="E120" s="6"/>
      <c r="F120" s="5"/>
      <c r="G120" s="6"/>
      <c r="H120" s="5"/>
      <c r="I120" s="5"/>
      <c r="J120" s="6"/>
    </row>
    <row r="121" spans="1:10" x14ac:dyDescent="0.3">
      <c r="A121" s="6"/>
      <c r="B121" s="6"/>
      <c r="C121" s="6"/>
      <c r="D121" s="6"/>
      <c r="E121" s="6"/>
      <c r="F121" s="5"/>
      <c r="G121" s="6"/>
      <c r="H121" s="5"/>
      <c r="I121" s="5"/>
      <c r="J121" s="6"/>
    </row>
    <row r="122" spans="1:10" x14ac:dyDescent="0.3">
      <c r="A122" s="6"/>
      <c r="B122" s="6"/>
      <c r="C122" s="6"/>
      <c r="D122" s="6"/>
      <c r="E122" s="6"/>
      <c r="F122" s="5"/>
      <c r="G122" s="6"/>
      <c r="H122" s="5"/>
      <c r="I122" s="5"/>
      <c r="J122" s="6"/>
    </row>
    <row r="123" spans="1:10" x14ac:dyDescent="0.3">
      <c r="A123" s="6"/>
      <c r="B123" s="6"/>
      <c r="C123" s="6"/>
      <c r="D123" s="6"/>
      <c r="E123" s="6"/>
      <c r="F123" s="5"/>
      <c r="G123" s="6"/>
      <c r="H123" s="5"/>
      <c r="I123" s="5"/>
      <c r="J123" s="6"/>
    </row>
    <row r="124" spans="1:10" x14ac:dyDescent="0.3">
      <c r="A124" s="6"/>
      <c r="B124" s="6"/>
      <c r="C124" s="6"/>
      <c r="D124" s="6"/>
      <c r="E124" s="6"/>
      <c r="F124" s="5"/>
      <c r="G124" s="6"/>
      <c r="H124" s="5"/>
      <c r="I124" s="5"/>
      <c r="J124" s="6"/>
    </row>
    <row r="125" spans="1:10" x14ac:dyDescent="0.3">
      <c r="A125" s="6"/>
      <c r="B125" s="6"/>
      <c r="C125" s="6"/>
      <c r="D125" s="6"/>
      <c r="E125" s="6"/>
      <c r="F125" s="5"/>
      <c r="G125" s="6"/>
      <c r="H125" s="5"/>
      <c r="I125" s="5"/>
      <c r="J125" s="6"/>
    </row>
    <row r="126" spans="1:10" x14ac:dyDescent="0.3">
      <c r="A126" s="6"/>
      <c r="B126" s="6"/>
      <c r="C126" s="6"/>
      <c r="D126" s="6"/>
      <c r="E126" s="6"/>
      <c r="F126" s="5"/>
      <c r="G126" s="6"/>
      <c r="H126" s="5"/>
      <c r="I126" s="5"/>
      <c r="J126" s="6"/>
    </row>
    <row r="127" spans="1:10" x14ac:dyDescent="0.3">
      <c r="A127" s="6"/>
      <c r="B127" s="6"/>
      <c r="C127" s="6"/>
      <c r="D127" s="6"/>
      <c r="E127" s="6"/>
      <c r="F127" s="5"/>
      <c r="G127" s="6"/>
      <c r="H127" s="5"/>
      <c r="I127" s="5"/>
      <c r="J127" s="6"/>
    </row>
    <row r="128" spans="1:10" x14ac:dyDescent="0.3">
      <c r="A128" s="6"/>
      <c r="B128" s="6"/>
      <c r="C128" s="6"/>
      <c r="D128" s="6"/>
      <c r="E128" s="6"/>
      <c r="F128" s="5"/>
      <c r="G128" s="6"/>
      <c r="H128" s="5"/>
      <c r="I128" s="5"/>
      <c r="J128" s="6"/>
    </row>
  </sheetData>
  <sheetProtection algorithmName="SHA-512" hashValue="NyvL1utCwSkTkXUZsOk+PzZQBxmk3Jkz0OwDR91Qdhjs5/hkXifbBj/o7u/pg1vz48jwrDML+ujBVOhHRjpDqw==" saltValue="IZ3Fz7lJYHBZL9joDPjp7A==" spinCount="100000" sheet="1" objects="1" scenarios="1"/>
  <customSheetViews>
    <customSheetView guid="{01C77170-9B80-4B41-93A1-200096C3CB54}" scale="50" showGridLines="0" fitToPage="1">
      <pane ySplit="5" topLeftCell="A6" activePane="bottomLeft" state="frozen"/>
      <selection pane="bottomLeft" activeCell="A3" sqref="A3"/>
      <pageMargins left="0.43" right="0.17" top="0.18" bottom="0.16" header="0.16" footer="0.16"/>
      <pageSetup scale="39" fitToHeight="3" orientation="landscape" r:id="rId1"/>
    </customSheetView>
  </customSheetViews>
  <mergeCells count="4">
    <mergeCell ref="A18:L18"/>
    <mergeCell ref="A2:L2"/>
    <mergeCell ref="A6:L6"/>
    <mergeCell ref="I5:J5"/>
  </mergeCells>
  <pageMargins left="0.43" right="0.17" top="0.18" bottom="0.16" header="0.16" footer="0.16"/>
  <pageSetup scale="39" fitToHeight="3"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109"/>
  <sheetViews>
    <sheetView showGridLines="0" zoomScaleNormal="100" workbookViewId="0">
      <pane ySplit="9" topLeftCell="A10" activePane="bottomLeft" state="frozen"/>
      <selection pane="bottomLeft" activeCell="C11" sqref="C11"/>
    </sheetView>
  </sheetViews>
  <sheetFormatPr defaultColWidth="9.109375" defaultRowHeight="15.6" x14ac:dyDescent="0.3"/>
  <cols>
    <col min="1" max="1" width="9.109375" style="27"/>
    <col min="2" max="2" width="4.6640625" style="27" customWidth="1"/>
    <col min="3" max="3" width="21.88671875" style="27" customWidth="1"/>
    <col min="4" max="4" width="9.109375" style="27" customWidth="1"/>
    <col min="5" max="5" width="47.6640625" style="27" customWidth="1"/>
    <col min="6" max="6" width="8.33203125" style="27" customWidth="1"/>
    <col min="7" max="7" width="10.5546875" style="27" customWidth="1"/>
    <col min="8" max="8" width="64.109375" style="27" customWidth="1"/>
    <col min="9" max="9" width="8.5546875" style="27" customWidth="1"/>
    <col min="10" max="10" width="12.5546875" style="27" customWidth="1"/>
    <col min="11" max="11" width="14.109375" style="6" customWidth="1"/>
    <col min="12" max="12" width="67.33203125" style="216" customWidth="1"/>
    <col min="13" max="13" width="8" style="6" customWidth="1"/>
    <col min="14" max="15" width="6.6640625" style="6" customWidth="1"/>
    <col min="16" max="16" width="7.6640625" style="6" customWidth="1"/>
    <col min="17" max="26" width="9.109375" style="6"/>
    <col min="27" max="16384" width="9.109375" style="27"/>
  </cols>
  <sheetData>
    <row r="1" spans="1:26" s="218" customFormat="1" x14ac:dyDescent="0.3">
      <c r="A1" s="236"/>
      <c r="B1" s="332" t="s">
        <v>0</v>
      </c>
      <c r="C1" s="332"/>
      <c r="D1" s="332"/>
      <c r="E1" s="332"/>
      <c r="F1" s="332"/>
      <c r="G1" s="332"/>
      <c r="H1" s="332"/>
      <c r="I1" s="332"/>
      <c r="J1" s="332"/>
      <c r="K1" s="332"/>
      <c r="L1" s="209"/>
      <c r="M1" s="71"/>
      <c r="N1" s="71"/>
      <c r="O1" s="71"/>
      <c r="P1" s="71"/>
      <c r="Q1" s="71"/>
      <c r="R1" s="71"/>
      <c r="S1" s="71"/>
      <c r="T1" s="71"/>
      <c r="U1" s="71"/>
      <c r="V1" s="71"/>
      <c r="W1" s="71"/>
      <c r="X1" s="71"/>
      <c r="Y1" s="71"/>
      <c r="Z1" s="71"/>
    </row>
    <row r="2" spans="1:26" s="218" customFormat="1" x14ac:dyDescent="0.3">
      <c r="A2" s="236"/>
      <c r="B2" s="332" t="s">
        <v>1</v>
      </c>
      <c r="C2" s="332"/>
      <c r="D2" s="332"/>
      <c r="E2" s="332"/>
      <c r="F2" s="332"/>
      <c r="G2" s="332"/>
      <c r="H2" s="332"/>
      <c r="I2" s="332"/>
      <c r="J2" s="332"/>
      <c r="K2" s="332"/>
      <c r="L2" s="209"/>
      <c r="M2" s="71"/>
      <c r="N2" s="71"/>
      <c r="O2" s="71"/>
      <c r="P2" s="71"/>
      <c r="Q2" s="71"/>
      <c r="R2" s="71"/>
      <c r="S2" s="71"/>
      <c r="T2" s="71"/>
      <c r="U2" s="71"/>
      <c r="V2" s="71"/>
      <c r="W2" s="71"/>
      <c r="X2" s="71"/>
      <c r="Y2" s="71"/>
      <c r="Z2" s="71"/>
    </row>
    <row r="3" spans="1:26" s="218" customFormat="1" ht="16.2" thickBot="1" x14ac:dyDescent="0.35">
      <c r="A3" s="236"/>
      <c r="B3" s="332" t="s">
        <v>2</v>
      </c>
      <c r="C3" s="332"/>
      <c r="D3" s="332"/>
      <c r="E3" s="332"/>
      <c r="F3" s="332"/>
      <c r="G3" s="332"/>
      <c r="H3" s="332"/>
      <c r="I3" s="332"/>
      <c r="J3" s="332"/>
      <c r="K3" s="332"/>
      <c r="L3" s="209"/>
      <c r="M3" s="71"/>
      <c r="N3" s="71"/>
      <c r="O3" s="71"/>
      <c r="P3" s="71"/>
      <c r="Q3" s="71"/>
      <c r="R3" s="71"/>
      <c r="S3" s="71"/>
      <c r="T3" s="71"/>
      <c r="U3" s="71"/>
      <c r="V3" s="71"/>
      <c r="W3" s="71"/>
      <c r="X3" s="71"/>
      <c r="Y3" s="71"/>
      <c r="Z3" s="71"/>
    </row>
    <row r="4" spans="1:26" x14ac:dyDescent="0.3">
      <c r="C4" s="326" t="s">
        <v>389</v>
      </c>
      <c r="D4" s="327"/>
      <c r="E4" s="206">
        <f>NOTES!O12</f>
        <v>2018</v>
      </c>
      <c r="F4" s="328">
        <f>E4+1</f>
        <v>2019</v>
      </c>
      <c r="G4" s="329"/>
      <c r="H4" s="206" t="s">
        <v>396</v>
      </c>
      <c r="I4" s="206">
        <f>E4+3</f>
        <v>2021</v>
      </c>
      <c r="J4" s="213">
        <f>F4+3</f>
        <v>2022</v>
      </c>
      <c r="K4" s="18" t="s">
        <v>427</v>
      </c>
      <c r="L4" s="182"/>
    </row>
    <row r="5" spans="1:26" s="5" customFormat="1" ht="16.5" customHeight="1" thickBot="1" x14ac:dyDescent="0.35">
      <c r="C5" s="313" t="s">
        <v>455</v>
      </c>
      <c r="D5" s="314"/>
      <c r="E5" s="314"/>
      <c r="F5" s="314"/>
      <c r="G5" s="314"/>
      <c r="H5" s="201" t="s">
        <v>425</v>
      </c>
      <c r="I5" s="330">
        <f>F10+F19+F28+F37+F46+F55+F64+F73</f>
        <v>142</v>
      </c>
      <c r="J5" s="331"/>
      <c r="K5" s="19">
        <f>O9</f>
        <v>0</v>
      </c>
      <c r="L5" s="183"/>
      <c r="M5" s="214"/>
      <c r="P5" s="6"/>
    </row>
    <row r="6" spans="1:26" s="71" customFormat="1" ht="15.75" customHeight="1" x14ac:dyDescent="0.3">
      <c r="C6" s="305" t="s">
        <v>400</v>
      </c>
      <c r="D6" s="306"/>
      <c r="E6" s="309"/>
      <c r="F6" s="309"/>
      <c r="G6" s="309"/>
      <c r="H6" s="199" t="s">
        <v>398</v>
      </c>
      <c r="I6" s="309"/>
      <c r="J6" s="311"/>
      <c r="K6" s="18" t="s">
        <v>426</v>
      </c>
      <c r="L6" s="182"/>
      <c r="N6" s="6"/>
      <c r="O6" s="6"/>
      <c r="P6" s="6"/>
    </row>
    <row r="7" spans="1:26" s="71" customFormat="1" ht="16.5" customHeight="1" thickBot="1" x14ac:dyDescent="0.35">
      <c r="C7" s="307" t="s">
        <v>401</v>
      </c>
      <c r="D7" s="308"/>
      <c r="E7" s="310"/>
      <c r="F7" s="310"/>
      <c r="G7" s="310"/>
      <c r="H7" s="200" t="s">
        <v>399</v>
      </c>
      <c r="I7" s="310"/>
      <c r="J7" s="312"/>
      <c r="K7" s="20">
        <f>IF(O9=0,0,ROUND(N9/O9,2))</f>
        <v>0</v>
      </c>
      <c r="L7" s="183"/>
      <c r="M7" s="220"/>
      <c r="N7" s="6"/>
      <c r="O7" s="6"/>
      <c r="P7" s="6"/>
    </row>
    <row r="8" spans="1:26" s="71" customFormat="1" ht="16.2" thickBot="1" x14ac:dyDescent="0.35">
      <c r="D8" s="5"/>
      <c r="F8" s="5"/>
      <c r="G8" s="5"/>
      <c r="H8" s="5"/>
      <c r="I8" s="5"/>
      <c r="J8" s="5"/>
      <c r="K8" s="5"/>
      <c r="L8" s="183"/>
      <c r="N8" s="6"/>
      <c r="O8" s="6"/>
      <c r="P8" s="6"/>
    </row>
    <row r="9" spans="1:26" s="5" customFormat="1" ht="32.25" customHeight="1" thickBot="1" x14ac:dyDescent="0.35">
      <c r="C9" s="13" t="s">
        <v>365</v>
      </c>
      <c r="D9" s="14" t="s">
        <v>397</v>
      </c>
      <c r="E9" s="14" t="s">
        <v>15</v>
      </c>
      <c r="F9" s="14" t="s">
        <v>16</v>
      </c>
      <c r="G9" s="14" t="s">
        <v>17</v>
      </c>
      <c r="H9" s="14" t="s">
        <v>18</v>
      </c>
      <c r="I9" s="14" t="s">
        <v>5</v>
      </c>
      <c r="J9" s="154" t="s">
        <v>6</v>
      </c>
      <c r="K9" s="23" t="s">
        <v>407</v>
      </c>
      <c r="L9" s="324" t="s">
        <v>813</v>
      </c>
      <c r="N9" s="17">
        <f>N10+N19+N28+N37+N46+N55+N64+N73</f>
        <v>0</v>
      </c>
      <c r="O9" s="17">
        <f>O10+O19+O28+O37+O46+O55+O64+O73</f>
        <v>0</v>
      </c>
    </row>
    <row r="10" spans="1:26" s="71" customFormat="1" ht="16.2" thickBot="1" x14ac:dyDescent="0.35">
      <c r="A10" s="321" t="s">
        <v>864</v>
      </c>
      <c r="B10" s="155"/>
      <c r="C10" s="156" t="s">
        <v>17</v>
      </c>
      <c r="D10" s="156">
        <v>1</v>
      </c>
      <c r="E10" s="156" t="s">
        <v>388</v>
      </c>
      <c r="F10" s="156">
        <f>SUM(F11:F18)</f>
        <v>16</v>
      </c>
      <c r="G10" s="77" t="s">
        <v>3</v>
      </c>
      <c r="H10" s="77">
        <f>E4</f>
        <v>2018</v>
      </c>
      <c r="I10" s="21"/>
      <c r="J10" s="22"/>
      <c r="K10" s="24">
        <f>IF(O10=0,0,ROUND(N10/O10,2))</f>
        <v>0</v>
      </c>
      <c r="L10" s="325"/>
      <c r="N10" s="15">
        <f>SUM(N11:N18)</f>
        <v>0</v>
      </c>
      <c r="O10" s="16">
        <f>SUM(O11:O18)</f>
        <v>0</v>
      </c>
      <c r="P10" s="214"/>
    </row>
    <row r="11" spans="1:26" s="71" customFormat="1" x14ac:dyDescent="0.3">
      <c r="A11" s="322"/>
      <c r="B11" s="157">
        <v>1</v>
      </c>
      <c r="C11" s="75" t="s">
        <v>265</v>
      </c>
      <c r="D11" s="75" t="str">
        <f>IF(C11=0,"",LOOKUP($C11,'Course List'!$C$7:$C$1029,'Course List'!D$7:D$1029))</f>
        <v>  001</v>
      </c>
      <c r="E11" s="75" t="str">
        <f>IF(C11=0,"",LOOKUP($C11,'Course List'!$C$7:$C$1029,'Course List'!E$7:E$1029))</f>
        <v> Intro:Civil &amp; Environmentl Eng</v>
      </c>
      <c r="F11" s="75">
        <f>IF(C11=0,"",LOOKUP($C11,'Course List'!$C$7:$C$1029,'Course List'!F$7:F$1029))</f>
        <v>1</v>
      </c>
      <c r="G11" s="75" t="str">
        <f>IF(C11=0,"",LOOKUP($C11,'Course List'!$C$7:$C$1029,'Course List'!G$7:G$1029))</f>
        <v>F</v>
      </c>
      <c r="H11" s="75" t="str">
        <f>IF(C11=0,"",LOOKUP($C11,'Course List'!$C$7:$C$1029,'Course List'!H$7:H$1029))</f>
        <v>None</v>
      </c>
      <c r="I11" s="45"/>
      <c r="J11" s="72"/>
      <c r="K11" s="67" t="str">
        <f>IF(I11=0,"",LOOKUP(I11,'GPA Table'!$B$5:$B$16,'GPA Table'!$E$5:$E$16))</f>
        <v/>
      </c>
      <c r="L11" s="184"/>
      <c r="N11" s="6">
        <f>IF(F11=0,0,IF(I11=0,0,K11*F11))</f>
        <v>0</v>
      </c>
      <c r="O11" s="6">
        <f>IF(I11=0,0,F11)</f>
        <v>0</v>
      </c>
      <c r="P11" s="6"/>
    </row>
    <row r="12" spans="1:26" s="71" customFormat="1" x14ac:dyDescent="0.3">
      <c r="A12" s="322"/>
      <c r="B12" s="157">
        <f>B11+1</f>
        <v>2</v>
      </c>
      <c r="C12" s="158" t="s">
        <v>366</v>
      </c>
      <c r="D12" s="75">
        <f>IF(C12=0,"",LOOKUP($C12,'Course List'!$C$7:$C$1029,'Course List'!D$7:D$1029))</f>
        <v>11</v>
      </c>
      <c r="E12" s="75" t="str">
        <f>IF(C12=0,"",LOOKUP($C12,'Course List'!$C$7:$C$1029,'Course List'!E$7:E$1029))</f>
        <v>General Chemistry I</v>
      </c>
      <c r="F12" s="75">
        <f>IF(C12=0,"",LOOKUP($C12,'Course List'!$C$7:$C$1029,'Course List'!F$7:F$1029))</f>
        <v>4</v>
      </c>
      <c r="G12" s="75" t="str">
        <f>IF(C12=0,"",LOOKUP($C12,'Course List'!$C$7:$C$1029,'Course List'!G$7:G$1029))</f>
        <v>F &amp; S</v>
      </c>
      <c r="H12" s="75" t="str">
        <f>IF(C12=0,"",LOOKUP($C12,'Course List'!$C$7:$C$1029,'Course List'!H$7:H$1029))</f>
        <v>One year of high school algebra</v>
      </c>
      <c r="I12" s="45"/>
      <c r="J12" s="72"/>
      <c r="K12" s="68" t="str">
        <f>IF(I12=0,"",LOOKUP(I12,'GPA Table'!$B$5:$B$16,'GPA Table'!$E$5:$E$16))</f>
        <v/>
      </c>
      <c r="L12" s="185"/>
      <c r="N12" s="6">
        <f t="shared" ref="N12:N18" si="0">IF(F12=0,0,IF(I12=0,0,K12*F12))</f>
        <v>0</v>
      </c>
      <c r="O12" s="6">
        <f t="shared" ref="O12:O18" si="1">IF(I12=0,0,F12)</f>
        <v>0</v>
      </c>
      <c r="P12" s="6"/>
    </row>
    <row r="13" spans="1:26" s="71" customFormat="1" x14ac:dyDescent="0.3">
      <c r="A13" s="322"/>
      <c r="B13" s="157">
        <f t="shared" ref="B13:B18" si="2">B12+1</f>
        <v>3</v>
      </c>
      <c r="C13" s="75" t="s">
        <v>383</v>
      </c>
      <c r="D13" s="75" t="str">
        <f>IF(C13=0,"",LOOKUP($C13,'Course List'!$C$7:$C$1029,'Course List'!D$7:D$1029))</f>
        <v>---</v>
      </c>
      <c r="E13" s="75" t="str">
        <f>IF(C13=0,"",LOOKUP($C13,'Course List'!$C$7:$C$1029,'Course List'!E$7:E$1029))</f>
        <v>See the H/SS List</v>
      </c>
      <c r="F13" s="75">
        <f>IF(C13=0,"",LOOKUP($C13,'Course List'!$C$7:$C$1029,'Course List'!F$7:F$1029))</f>
        <v>3</v>
      </c>
      <c r="G13" s="75" t="str">
        <f>IF(C13=0,"",LOOKUP($C13,'Course List'!$C$7:$C$1029,'Course List'!G$7:G$1029))</f>
        <v>F &amp; S</v>
      </c>
      <c r="H13" s="75" t="str">
        <f>IF(C13=0,"",LOOKUP($C13,'Course List'!$C$7:$C$1029,'Course List'!H$7:H$1029))</f>
        <v xml:space="preserve"> ---</v>
      </c>
      <c r="I13" s="45"/>
      <c r="J13" s="72"/>
      <c r="K13" s="68" t="str">
        <f>IF(I13=0,"",LOOKUP(I13,'GPA Table'!$B$5:$B$16,'GPA Table'!$E$5:$E$16))</f>
        <v/>
      </c>
      <c r="L13" s="185"/>
      <c r="N13" s="6">
        <f t="shared" si="0"/>
        <v>0</v>
      </c>
      <c r="O13" s="6">
        <f t="shared" si="1"/>
        <v>0</v>
      </c>
      <c r="P13" s="6"/>
    </row>
    <row r="14" spans="1:26" s="71" customFormat="1" ht="32.4" customHeight="1" x14ac:dyDescent="0.3">
      <c r="A14" s="322"/>
      <c r="B14" s="157">
        <f t="shared" si="2"/>
        <v>4</v>
      </c>
      <c r="C14" s="75" t="s">
        <v>363</v>
      </c>
      <c r="D14" s="75">
        <f>IF(C14=0,"",LOOKUP($C14,'Course List'!$C$7:$C$1029,'Course List'!D$7:D$1029))</f>
        <v>31</v>
      </c>
      <c r="E14" s="75" t="str">
        <f>IF(C14=0,"",LOOKUP($C14,'Course List'!$C$7:$C$1029,'Course List'!E$7:E$1029))</f>
        <v>Single-Variable Calculus I </v>
      </c>
      <c r="F14" s="75">
        <f>IF(C14=0,"",LOOKUP($C14,'Course List'!$C$7:$C$1029,'Course List'!F$7:F$1029))</f>
        <v>3</v>
      </c>
      <c r="G14" s="75" t="str">
        <f>IF(C14=0,"",LOOKUP($C14,'Course List'!$C$7:$C$1029,'Course List'!G$7:G$1029))</f>
        <v>F &amp; S</v>
      </c>
      <c r="H14" s="75" t="str">
        <f>IF(C14=0,"",LOOKUP($C14,'Course List'!$C$7:$C$1029,'Course List'!H$7:H$1029))</f>
        <v>The placement examination or a score of 720 or above on the SAT II in mathematics</v>
      </c>
      <c r="I14" s="45"/>
      <c r="J14" s="72"/>
      <c r="K14" s="68" t="str">
        <f>IF(I14=0,"",LOOKUP(I14,'GPA Table'!$B$5:$B$16,'GPA Table'!$E$5:$E$16))</f>
        <v/>
      </c>
      <c r="L14" s="185"/>
      <c r="N14" s="6">
        <f t="shared" si="0"/>
        <v>0</v>
      </c>
      <c r="O14" s="6">
        <f t="shared" si="1"/>
        <v>0</v>
      </c>
      <c r="P14" s="6"/>
    </row>
    <row r="15" spans="1:26" s="71" customFormat="1" x14ac:dyDescent="0.3">
      <c r="A15" s="322"/>
      <c r="B15" s="157">
        <f t="shared" si="2"/>
        <v>5</v>
      </c>
      <c r="C15" s="75" t="s">
        <v>364</v>
      </c>
      <c r="D15" s="75" t="str">
        <f>IF(C15=0,"",LOOKUP($C15,'Course List'!$C$7:$C$1029,'Course List'!D$7:D$1029))</f>
        <v>  001</v>
      </c>
      <c r="E15" s="75" t="str">
        <f>IF(C15=0,"",LOOKUP($C15,'Course List'!$C$7:$C$1029,'Course List'!E$7:E$1029))</f>
        <v> Engineering Orientation</v>
      </c>
      <c r="F15" s="75">
        <f>IF(C15=0,"",LOOKUP($C15,'Course List'!$C$7:$C$1029,'Course List'!F$7:F$1029))</f>
        <v>1</v>
      </c>
      <c r="G15" s="75" t="str">
        <f>IF(C15=0,"",LOOKUP($C15,'Course List'!$C$7:$C$1029,'Course List'!G$7:G$1029))</f>
        <v>F</v>
      </c>
      <c r="H15" s="75" t="str">
        <f>IF(C15=0,"",LOOKUP($C15,'Course List'!$C$7:$C$1029,'Course List'!H$7:H$1029))</f>
        <v xml:space="preserve"> ---</v>
      </c>
      <c r="I15" s="45"/>
      <c r="J15" s="72"/>
      <c r="K15" s="68" t="str">
        <f>IF(I15=0,"",LOOKUP(I15,'GPA Table'!$B$5:$B$16,'GPA Table'!$E$5:$E$16))</f>
        <v/>
      </c>
      <c r="L15" s="185"/>
      <c r="N15" s="6">
        <f t="shared" si="0"/>
        <v>0</v>
      </c>
      <c r="O15" s="6">
        <f t="shared" si="1"/>
        <v>0</v>
      </c>
      <c r="P15" s="6"/>
    </row>
    <row r="16" spans="1:26" s="71" customFormat="1" x14ac:dyDescent="0.3">
      <c r="A16" s="322"/>
      <c r="B16" s="157">
        <f t="shared" si="2"/>
        <v>6</v>
      </c>
      <c r="C16" s="75" t="s">
        <v>264</v>
      </c>
      <c r="D16" s="75">
        <f>IF(C16=0,"",LOOKUP($C16,'Course List'!$C$7:$C$1029,'Course List'!D$7:D$1029))</f>
        <v>20</v>
      </c>
      <c r="E16" s="75" t="str">
        <f>IF(C16=0,"",LOOKUP($C16,'Course List'!$C$7:$C$1029,'Course List'!E$7:E$1029))</f>
        <v>University Writing </v>
      </c>
      <c r="F16" s="75">
        <f>IF(C16=0,"",LOOKUP($C16,'Course List'!$C$7:$C$1029,'Course List'!F$7:F$1029))</f>
        <v>4</v>
      </c>
      <c r="G16" s="75" t="str">
        <f>IF(C16=0,"",LOOKUP($C16,'Course List'!$C$7:$C$1029,'Course List'!G$7:G$1029))</f>
        <v>F &amp; S</v>
      </c>
      <c r="H16" s="75" t="str">
        <f>IF(C16=0,"",LOOKUP($C16,'Course List'!$C$7:$C$1029,'Course List'!H$7:H$1029))</f>
        <v xml:space="preserve"> ---</v>
      </c>
      <c r="I16" s="45"/>
      <c r="J16" s="72"/>
      <c r="K16" s="68" t="str">
        <f>IF(I16=0,"",LOOKUP(I16,'GPA Table'!$B$5:$B$16,'GPA Table'!$E$5:$E$16))</f>
        <v/>
      </c>
      <c r="L16" s="185"/>
      <c r="N16" s="6">
        <f t="shared" si="0"/>
        <v>0</v>
      </c>
      <c r="O16" s="6">
        <f t="shared" si="1"/>
        <v>0</v>
      </c>
      <c r="P16" s="6"/>
    </row>
    <row r="17" spans="1:16" s="71" customFormat="1" x14ac:dyDescent="0.3">
      <c r="A17" s="322"/>
      <c r="B17" s="157">
        <f t="shared" si="2"/>
        <v>7</v>
      </c>
      <c r="C17" s="45"/>
      <c r="D17" s="45" t="str">
        <f>IF(C17=0,"",LOOKUP($C17,'Course List'!$C$7:$C$1029,'Course List'!D$7:D$1029))</f>
        <v/>
      </c>
      <c r="E17" s="45" t="str">
        <f>IF(C17=0,"",LOOKUP($C17,'Course List'!$C$7:$C$1029,'Course List'!E$7:E$1029))</f>
        <v/>
      </c>
      <c r="F17" s="45" t="str">
        <f>IF(C17=0,"",LOOKUP($C17,'Course List'!$C$7:$C$1029,'Course List'!F$7:F$1029))</f>
        <v/>
      </c>
      <c r="G17" s="45" t="str">
        <f>IF(C17=0,"",LOOKUP($C17,'Course List'!$C$7:$C$1029,'Course List'!G$7:G$1029))</f>
        <v/>
      </c>
      <c r="H17" s="45" t="str">
        <f>IF(C17=0,"",LOOKUP($C17,'Course List'!$C$7:$C$1029,'Course List'!H$7:H$1029))</f>
        <v/>
      </c>
      <c r="I17" s="45"/>
      <c r="J17" s="72"/>
      <c r="K17" s="68" t="str">
        <f>IF(I17=0,"",LOOKUP(I17,'GPA Table'!$B$5:$B$16,'GPA Table'!$E$5:$E$16))</f>
        <v/>
      </c>
      <c r="L17" s="185"/>
      <c r="N17" s="6">
        <f t="shared" si="0"/>
        <v>0</v>
      </c>
      <c r="O17" s="6">
        <f t="shared" si="1"/>
        <v>0</v>
      </c>
      <c r="P17" s="6"/>
    </row>
    <row r="18" spans="1:16" s="71" customFormat="1" ht="16.2" thickBot="1" x14ac:dyDescent="0.35">
      <c r="A18" s="322"/>
      <c r="B18" s="160">
        <f t="shared" si="2"/>
        <v>8</v>
      </c>
      <c r="C18" s="46"/>
      <c r="D18" s="46" t="str">
        <f>IF(C18=0,"",LOOKUP($C18,'Course List'!$C$7:$C$1029,'Course List'!D$7:D$1029))</f>
        <v/>
      </c>
      <c r="E18" s="46" t="str">
        <f>IF(C18=0,"",LOOKUP($C18,'Course List'!$C$7:$C$1029,'Course List'!E$7:E$1029))</f>
        <v/>
      </c>
      <c r="F18" s="45" t="str">
        <f>IF(C18=0,"",LOOKUP($C18,'Course List'!$C$7:$C$1029,'Course List'!F$7:F$1029))</f>
        <v/>
      </c>
      <c r="G18" s="46" t="str">
        <f>IF(C18=0,"",LOOKUP($C18,'Course List'!$C$7:$C$1029,'Course List'!G$7:G$1029))</f>
        <v/>
      </c>
      <c r="H18" s="46" t="str">
        <f>IF(C18=0,"",LOOKUP($C18,'Course List'!$C$7:$C$1029,'Course List'!H$7:H$1029))</f>
        <v/>
      </c>
      <c r="I18" s="46"/>
      <c r="J18" s="73"/>
      <c r="K18" s="69" t="str">
        <f>IF(I18=0,"",LOOKUP(I18,'GPA Table'!$B$5:$B$16,'GPA Table'!$E$5:$E$16))</f>
        <v/>
      </c>
      <c r="L18" s="185"/>
      <c r="N18" s="6">
        <f t="shared" si="0"/>
        <v>0</v>
      </c>
      <c r="O18" s="6">
        <f t="shared" si="1"/>
        <v>0</v>
      </c>
      <c r="P18" s="6"/>
    </row>
    <row r="19" spans="1:16" s="71" customFormat="1" ht="16.2" thickBot="1" x14ac:dyDescent="0.35">
      <c r="A19" s="322"/>
      <c r="B19" s="155"/>
      <c r="C19" s="156" t="str">
        <f>C10</f>
        <v>Semester</v>
      </c>
      <c r="D19" s="156">
        <f>D10+1</f>
        <v>2</v>
      </c>
      <c r="E19" s="156" t="str">
        <f>E10</f>
        <v>Total Credit Hours</v>
      </c>
      <c r="F19" s="156">
        <f>SUM(F20:F27)</f>
        <v>17</v>
      </c>
      <c r="G19" s="77" t="s">
        <v>4</v>
      </c>
      <c r="H19" s="77">
        <f>H10+1</f>
        <v>2019</v>
      </c>
      <c r="I19" s="21"/>
      <c r="J19" s="22"/>
      <c r="K19" s="24">
        <f>IF(O19=0,0,ROUND(N19/O19,2))</f>
        <v>0</v>
      </c>
      <c r="L19" s="186"/>
      <c r="N19" s="15">
        <f>SUM(N20:N27)</f>
        <v>0</v>
      </c>
      <c r="O19" s="16">
        <f t="shared" ref="O19" si="3">SUM(O20:O27)</f>
        <v>0</v>
      </c>
      <c r="P19" s="214"/>
    </row>
    <row r="20" spans="1:16" s="71" customFormat="1" x14ac:dyDescent="0.3">
      <c r="A20" s="322"/>
      <c r="B20" s="157">
        <v>1</v>
      </c>
      <c r="C20" s="75" t="s">
        <v>558</v>
      </c>
      <c r="D20" s="75" t="str">
        <f>IF(C20=0,"",LOOKUP($C20,'Course List'!$C$7:$C$1029,'Course List'!D$7:D$1029))</f>
        <v>---</v>
      </c>
      <c r="E20" s="75" t="str">
        <f>IF(C20=0,"",LOOKUP($C20,'Course List'!$C$7:$C$1029,'Course List'!E$7:E$1029))</f>
        <v>Introduction to C Programming</v>
      </c>
      <c r="F20" s="75">
        <f>IF(C20=0,"",LOOKUP($C20,'Course List'!$C$7:$C$1029,'Course List'!F$7:F$1029))</f>
        <v>3</v>
      </c>
      <c r="G20" s="75" t="str">
        <f>IF(C20=0,"",LOOKUP($C20,'Course List'!$C$7:$C$1029,'Course List'!G$7:G$1029))</f>
        <v>S</v>
      </c>
      <c r="H20" s="75" t="str">
        <f>IF(C20=0,"",LOOKUP($C20,'Course List'!$C$7:$C$1029,'Course List'!H$7:H$1029))</f>
        <v>Prerequisite: Math 1220 (20) or Math 1231 (31)</v>
      </c>
      <c r="I20" s="45"/>
      <c r="J20" s="72"/>
      <c r="K20" s="67" t="str">
        <f>IF(I20=0,"",LOOKUP(I20,'GPA Table'!$B$5:$B$16,'GPA Table'!$E$5:$E$16))</f>
        <v/>
      </c>
      <c r="L20" s="184"/>
      <c r="N20" s="6">
        <f t="shared" ref="N20:N27" si="4">IF(F20=0,0,IF(I20=0,0,K20*F20))</f>
        <v>0</v>
      </c>
      <c r="O20" s="6">
        <f t="shared" ref="O20:O27" si="5">IF(I20=0,0,F20)</f>
        <v>0</v>
      </c>
      <c r="P20" s="6"/>
    </row>
    <row r="21" spans="1:16" s="71" customFormat="1" x14ac:dyDescent="0.3">
      <c r="A21" s="322"/>
      <c r="B21" s="157">
        <f>B20+1</f>
        <v>2</v>
      </c>
      <c r="C21" s="158" t="s">
        <v>402</v>
      </c>
      <c r="D21" s="75">
        <f>IF(C21=0,"",LOOKUP($C21,'Course List'!$C$7:$C$1029,'Course List'!D$7:D$1029))</f>
        <v>12</v>
      </c>
      <c r="E21" s="75" t="str">
        <f>IF(C21=0,"",LOOKUP($C21,'Course List'!$C$7:$C$1029,'Course List'!E$7:E$1029))</f>
        <v>General Chemistry II</v>
      </c>
      <c r="F21" s="75">
        <f>IF(C21=0,"",LOOKUP($C21,'Course List'!$C$7:$C$1029,'Course List'!F$7:F$1029))</f>
        <v>4</v>
      </c>
      <c r="G21" s="75" t="str">
        <f>IF(C21=0,"",LOOKUP($C21,'Course List'!$C$7:$C$1029,'Course List'!G$7:G$1029))</f>
        <v>F &amp; S</v>
      </c>
      <c r="H21" s="75" t="str">
        <f>IF(C21=0,"",LOOKUP($C21,'Course List'!$C$7:$C$1029,'Course List'!H$7:H$1029))</f>
        <v>Prerequisite: Chem 1111 (11)</v>
      </c>
      <c r="I21" s="45"/>
      <c r="J21" s="72"/>
      <c r="K21" s="68" t="str">
        <f>IF(I21=0,"",LOOKUP(I21,'GPA Table'!$B$5:$B$16,'GPA Table'!$E$5:$E$16))</f>
        <v/>
      </c>
      <c r="L21" s="185"/>
      <c r="N21" s="6">
        <f t="shared" si="4"/>
        <v>0</v>
      </c>
      <c r="O21" s="6">
        <f t="shared" si="5"/>
        <v>0</v>
      </c>
      <c r="P21" s="6"/>
    </row>
    <row r="22" spans="1:16" s="71" customFormat="1" x14ac:dyDescent="0.3">
      <c r="A22" s="322"/>
      <c r="B22" s="157">
        <f t="shared" ref="B22:B27" si="6">B21+1</f>
        <v>3</v>
      </c>
      <c r="C22" s="75" t="s">
        <v>256</v>
      </c>
      <c r="D22" s="75">
        <f>IF(C22=0,"",LOOKUP($C22,'Course List'!$C$7:$C$1029,'Course List'!D$7:D$1029))</f>
        <v>4</v>
      </c>
      <c r="E22" s="75" t="str">
        <f>IF(C22=0,"",LOOKUP($C22,'Course List'!$C$7:$C$1029,'Course List'!E$7:E$1029))</f>
        <v>Engineering Drawing and Computer Graphics</v>
      </c>
      <c r="F22" s="75">
        <f>IF(C22=0,"",LOOKUP($C22,'Course List'!$C$7:$C$1029,'Course List'!F$7:F$1029))</f>
        <v>3</v>
      </c>
      <c r="G22" s="75" t="str">
        <f>IF(C22=0,"",LOOKUP($C22,'Course List'!$C$7:$C$1029,'Course List'!G$7:G$1029))</f>
        <v>F &amp; S</v>
      </c>
      <c r="H22" s="75" t="str">
        <f>IF(C22=0,"",LOOKUP($C22,'Course List'!$C$7:$C$1029,'Course List'!H$7:H$1029))</f>
        <v xml:space="preserve"> ---</v>
      </c>
      <c r="I22" s="45"/>
      <c r="J22" s="72"/>
      <c r="K22" s="68" t="str">
        <f>IF(I22=0,"",LOOKUP(I22,'GPA Table'!$B$5:$B$16,'GPA Table'!$E$5:$E$16))</f>
        <v/>
      </c>
      <c r="L22" s="185"/>
      <c r="N22" s="6">
        <f t="shared" si="4"/>
        <v>0</v>
      </c>
      <c r="O22" s="6">
        <f t="shared" si="5"/>
        <v>0</v>
      </c>
      <c r="P22" s="6"/>
    </row>
    <row r="23" spans="1:16" s="71" customFormat="1" ht="18" customHeight="1" x14ac:dyDescent="0.3">
      <c r="A23" s="322"/>
      <c r="B23" s="157">
        <f t="shared" si="6"/>
        <v>4</v>
      </c>
      <c r="C23" s="75" t="s">
        <v>386</v>
      </c>
      <c r="D23" s="75">
        <f>IF(C23=0,"",LOOKUP($C23,'Course List'!$C$7:$C$1029,'Course List'!D$7:D$1029))</f>
        <v>32</v>
      </c>
      <c r="E23" s="75" t="str">
        <f>IF(C23=0,"",LOOKUP($C23,'Course List'!$C$7:$C$1029,'Course List'!E$7:E$1029))</f>
        <v>Single-Variable Calculus II</v>
      </c>
      <c r="F23" s="75">
        <f>IF(C23=0,"",LOOKUP($C23,'Course List'!$C$7:$C$1029,'Course List'!F$7:F$1029))</f>
        <v>3</v>
      </c>
      <c r="G23" s="75" t="str">
        <f>IF(C23=0,"",LOOKUP($C23,'Course List'!$C$7:$C$1029,'Course List'!G$7:G$1029))</f>
        <v>F &amp; S</v>
      </c>
      <c r="H23" s="75" t="str">
        <f>IF(C23=0,"",LOOKUP($C23,'Course List'!$C$7:$C$1029,'Course List'!H$7:H$1029))</f>
        <v>Prerequisite: Math 1221 (21) or 1231 (31)</v>
      </c>
      <c r="I23" s="45"/>
      <c r="J23" s="72"/>
      <c r="K23" s="68" t="str">
        <f>IF(I23=0,"",LOOKUP(I23,'GPA Table'!$B$5:$B$16,'GPA Table'!$E$5:$E$16))</f>
        <v/>
      </c>
      <c r="L23" s="185"/>
      <c r="N23" s="6">
        <f t="shared" si="4"/>
        <v>0</v>
      </c>
      <c r="O23" s="6">
        <f t="shared" si="5"/>
        <v>0</v>
      </c>
      <c r="P23" s="6"/>
    </row>
    <row r="24" spans="1:16" s="71" customFormat="1" x14ac:dyDescent="0.3">
      <c r="A24" s="322"/>
      <c r="B24" s="157">
        <f t="shared" si="6"/>
        <v>5</v>
      </c>
      <c r="C24" s="75" t="s">
        <v>387</v>
      </c>
      <c r="D24" s="75">
        <f>IF(C24=0,"",LOOKUP($C24,'Course List'!$C$7:$C$1029,'Course List'!D$7:D$1029))</f>
        <v>21</v>
      </c>
      <c r="E24" s="75" t="str">
        <f>IF(C24=0,"",LOOKUP($C24,'Course List'!$C$7:$C$1029,'Course List'!E$7:E$1029))</f>
        <v>University Physics I</v>
      </c>
      <c r="F24" s="75">
        <f>IF(C24=0,"",LOOKUP($C24,'Course List'!$C$7:$C$1029,'Course List'!F$7:F$1029))</f>
        <v>4</v>
      </c>
      <c r="G24" s="75" t="str">
        <f>IF(C24=0,"",LOOKUP($C24,'Course List'!$C$7:$C$1029,'Course List'!G$7:G$1029))</f>
        <v>F &amp; S</v>
      </c>
      <c r="H24" s="75" t="str">
        <f>IF(C24=0,"",LOOKUP($C24,'Course List'!$C$7:$C$1029,'Course List'!H$7:H$1029))</f>
        <v>Prerequisite: Math 1231 (31), co-requisite Math 1232 (32)</v>
      </c>
      <c r="I24" s="45"/>
      <c r="J24" s="72"/>
      <c r="K24" s="68" t="str">
        <f>IF(I24=0,"",LOOKUP(I24,'GPA Table'!$B$5:$B$16,'GPA Table'!$E$5:$E$16))</f>
        <v/>
      </c>
      <c r="L24" s="185"/>
      <c r="N24" s="6">
        <f t="shared" si="4"/>
        <v>0</v>
      </c>
      <c r="O24" s="6">
        <f t="shared" si="5"/>
        <v>0</v>
      </c>
      <c r="P24" s="6"/>
    </row>
    <row r="25" spans="1:16" s="71" customFormat="1" x14ac:dyDescent="0.3">
      <c r="A25" s="322"/>
      <c r="B25" s="157">
        <f t="shared" si="6"/>
        <v>6</v>
      </c>
      <c r="C25" s="45"/>
      <c r="D25" s="45" t="str">
        <f>IF(C25=0,"",LOOKUP($C25,'Course List'!$C$7:$C$1029,'Course List'!D$7:D$1029))</f>
        <v/>
      </c>
      <c r="E25" s="45" t="str">
        <f>IF(C25=0,"",LOOKUP($C25,'Course List'!$C$7:$C$1029,'Course List'!E$7:E$1029))</f>
        <v/>
      </c>
      <c r="F25" s="45" t="str">
        <f>IF(C25=0,"",LOOKUP($C25,'Course List'!$C$7:$C$1029,'Course List'!F$7:F$1029))</f>
        <v/>
      </c>
      <c r="G25" s="45" t="str">
        <f>IF(C25=0,"",LOOKUP($C25,'Course List'!$C$7:$C$1029,'Course List'!G$7:G$1029))</f>
        <v/>
      </c>
      <c r="H25" s="45" t="str">
        <f>IF(C25=0,"",LOOKUP($C25,'Course List'!$C$7:$C$1029,'Course List'!H$7:H$1029))</f>
        <v/>
      </c>
      <c r="I25" s="45"/>
      <c r="J25" s="72"/>
      <c r="K25" s="68" t="str">
        <f>IF(I25=0,"",LOOKUP(I25,'GPA Table'!$B$5:$B$16,'GPA Table'!$E$5:$E$16))</f>
        <v/>
      </c>
      <c r="L25" s="185"/>
      <c r="N25" s="6">
        <f t="shared" si="4"/>
        <v>0</v>
      </c>
      <c r="O25" s="6">
        <f t="shared" si="5"/>
        <v>0</v>
      </c>
      <c r="P25" s="6"/>
    </row>
    <row r="26" spans="1:16" s="71" customFormat="1" x14ac:dyDescent="0.3">
      <c r="A26" s="322"/>
      <c r="B26" s="157">
        <f t="shared" si="6"/>
        <v>7</v>
      </c>
      <c r="C26" s="45"/>
      <c r="D26" s="45" t="str">
        <f>IF(C26=0,"",LOOKUP($C26,'Course List'!$C$7:$C$1029,'Course List'!D$7:D$1029))</f>
        <v/>
      </c>
      <c r="E26" s="45" t="str">
        <f>IF(C26=0,"",LOOKUP($C26,'Course List'!$C$7:$C$1029,'Course List'!E$7:E$1029))</f>
        <v/>
      </c>
      <c r="F26" s="45" t="str">
        <f>IF(C26=0,"",LOOKUP($C26,'Course List'!$C$7:$C$1029,'Course List'!F$7:F$1029))</f>
        <v/>
      </c>
      <c r="G26" s="45" t="str">
        <f>IF(C26=0,"",LOOKUP($C26,'Course List'!$C$7:$C$1029,'Course List'!G$7:G$1029))</f>
        <v/>
      </c>
      <c r="H26" s="45" t="str">
        <f>IF(C26=0,"",LOOKUP($C26,'Course List'!$C$7:$C$1029,'Course List'!H$7:H$1029))</f>
        <v/>
      </c>
      <c r="I26" s="45"/>
      <c r="J26" s="72"/>
      <c r="K26" s="68" t="str">
        <f>IF(I26=0,"",LOOKUP(I26,'GPA Table'!$B$5:$B$16,'GPA Table'!$E$5:$E$16))</f>
        <v/>
      </c>
      <c r="L26" s="185"/>
      <c r="N26" s="6">
        <f t="shared" si="4"/>
        <v>0</v>
      </c>
      <c r="O26" s="6">
        <f t="shared" si="5"/>
        <v>0</v>
      </c>
      <c r="P26" s="6"/>
    </row>
    <row r="27" spans="1:16" s="71" customFormat="1" ht="16.2" thickBot="1" x14ac:dyDescent="0.35">
      <c r="A27" s="323"/>
      <c r="B27" s="160">
        <f t="shared" si="6"/>
        <v>8</v>
      </c>
      <c r="C27" s="46"/>
      <c r="D27" s="46" t="str">
        <f>IF(C27=0,"",LOOKUP($C27,'Course List'!$C$7:$C$1029,'Course List'!D$7:D$1029))</f>
        <v/>
      </c>
      <c r="E27" s="46" t="str">
        <f>IF(C27=0,"",LOOKUP($C27,'Course List'!$C$7:$C$1029,'Course List'!E$7:E$1029))</f>
        <v/>
      </c>
      <c r="F27" s="45" t="str">
        <f>IF(C27=0,"",LOOKUP($C27,'Course List'!$C$7:$C$1029,'Course List'!F$7:F$1029))</f>
        <v/>
      </c>
      <c r="G27" s="46" t="str">
        <f>IF(C27=0,"",LOOKUP($C27,'Course List'!$C$7:$C$1029,'Course List'!G$7:G$1029))</f>
        <v/>
      </c>
      <c r="H27" s="46" t="str">
        <f>IF(C27=0,"",LOOKUP($C27,'Course List'!$C$7:$C$1029,'Course List'!H$7:H$1029))</f>
        <v/>
      </c>
      <c r="I27" s="46"/>
      <c r="J27" s="73"/>
      <c r="K27" s="69" t="str">
        <f>IF(I27=0,"",LOOKUP(I27,'GPA Table'!$B$5:$B$16,'GPA Table'!$E$5:$E$16))</f>
        <v/>
      </c>
      <c r="L27" s="185"/>
      <c r="N27" s="6">
        <f t="shared" si="4"/>
        <v>0</v>
      </c>
      <c r="O27" s="6">
        <f t="shared" si="5"/>
        <v>0</v>
      </c>
      <c r="P27" s="6"/>
    </row>
    <row r="28" spans="1:16" s="71" customFormat="1" ht="16.2" thickBot="1" x14ac:dyDescent="0.35">
      <c r="A28" s="321" t="s">
        <v>865</v>
      </c>
      <c r="B28" s="155"/>
      <c r="C28" s="156" t="str">
        <f>C19</f>
        <v>Semester</v>
      </c>
      <c r="D28" s="156">
        <f>D19+1</f>
        <v>3</v>
      </c>
      <c r="E28" s="156" t="str">
        <f>E19</f>
        <v>Total Credit Hours</v>
      </c>
      <c r="F28" s="156">
        <f>SUM(F29:F36)</f>
        <v>20</v>
      </c>
      <c r="G28" s="77" t="str">
        <f>G10</f>
        <v>FALL</v>
      </c>
      <c r="H28" s="77">
        <f>H19</f>
        <v>2019</v>
      </c>
      <c r="I28" s="21"/>
      <c r="J28" s="22"/>
      <c r="K28" s="24">
        <f>IF(O28=0,0,ROUND(N28/O28,2))</f>
        <v>0</v>
      </c>
      <c r="L28" s="186"/>
      <c r="N28" s="15">
        <f t="shared" ref="N28:O28" si="7">SUM(N29:N36)</f>
        <v>0</v>
      </c>
      <c r="O28" s="16">
        <f t="shared" si="7"/>
        <v>0</v>
      </c>
      <c r="P28" s="214"/>
    </row>
    <row r="29" spans="1:16" s="71" customFormat="1" x14ac:dyDescent="0.3">
      <c r="A29" s="322"/>
      <c r="B29" s="157">
        <v>1</v>
      </c>
      <c r="C29" s="75" t="s">
        <v>253</v>
      </c>
      <c r="D29" s="75" t="str">
        <f>IF(C29=0,"",LOOKUP($C29,'Course List'!$C$7:$C$1029,'Course List'!D$7:D$1029))</f>
        <v>  057</v>
      </c>
      <c r="E29" s="75" t="str">
        <f>IF(C29=0,"",LOOKUP($C29,'Course List'!$C$7:$C$1029,'Course List'!E$7:E$1029))</f>
        <v> Analytical Mechanics I (w 2-hr recitation)</v>
      </c>
      <c r="F29" s="75">
        <f>IF(C29=0,"",LOOKUP($C29,'Course List'!$C$7:$C$1029,'Course List'!F$7:F$1029))</f>
        <v>3</v>
      </c>
      <c r="G29" s="75" t="str">
        <f>IF(C29=0,"",LOOKUP($C29,'Course List'!$C$7:$C$1029,'Course List'!G$7:G$1029))</f>
        <v>F &amp; S</v>
      </c>
      <c r="H29" s="75" t="str">
        <f>IF(C29=0,"",LOOKUP($C29,'Course List'!$C$7:$C$1029,'Course List'!H$7:H$1029))</f>
        <v>Prerequisite: Phys 1021 (21)</v>
      </c>
      <c r="I29" s="45"/>
      <c r="J29" s="72"/>
      <c r="K29" s="67" t="str">
        <f>IF(I29=0,"",LOOKUP(I29,'GPA Table'!$B$5:$B$16,'GPA Table'!$E$5:$E$16))</f>
        <v/>
      </c>
      <c r="L29" s="184"/>
      <c r="N29" s="6">
        <f t="shared" ref="N29:N36" si="8">IF(F29=0,0,IF(I29=0,0,K29*F29))</f>
        <v>0</v>
      </c>
      <c r="O29" s="6">
        <f t="shared" ref="O29:O36" si="9">IF(I29=0,0,F29)</f>
        <v>0</v>
      </c>
      <c r="P29" s="6"/>
    </row>
    <row r="30" spans="1:16" s="71" customFormat="1" x14ac:dyDescent="0.3">
      <c r="A30" s="322"/>
      <c r="B30" s="157">
        <f>B29+1</f>
        <v>2</v>
      </c>
      <c r="C30" s="158" t="s">
        <v>390</v>
      </c>
      <c r="D30" s="75" t="str">
        <f>IF(C30=0,"",LOOKUP($C30,'Course List'!$C$7:$C$1029,'Course List'!D$7:D$1029))</f>
        <v>  113</v>
      </c>
      <c r="E30" s="75" t="str">
        <f>IF(C30=0,"",LOOKUP($C30,'Course List'!$C$7:$C$1029,'Course List'!E$7:E$1029))</f>
        <v> Engineering Analysis I</v>
      </c>
      <c r="F30" s="75">
        <f>IF(C30=0,"",LOOKUP($C30,'Course List'!$C$7:$C$1029,'Course List'!F$7:F$1029))</f>
        <v>3</v>
      </c>
      <c r="G30" s="75" t="str">
        <f>IF(C30=0,"",LOOKUP($C30,'Course List'!$C$7:$C$1029,'Course List'!G$7:G$1029))</f>
        <v>F &amp; S</v>
      </c>
      <c r="H30" s="75" t="str">
        <f>IF(C30=0,"",LOOKUP($C30,'Course List'!$C$7:$C$1029,'Course List'!H$7:H$1029))</f>
        <v xml:space="preserve"> Prerequisite or Corequisite: Math 2233</v>
      </c>
      <c r="I30" s="45"/>
      <c r="J30" s="72"/>
      <c r="K30" s="68" t="str">
        <f>IF(I30=0,"",LOOKUP(I30,'GPA Table'!$B$5:$B$16,'GPA Table'!$E$5:$E$16))</f>
        <v/>
      </c>
      <c r="L30" s="185"/>
      <c r="N30" s="6">
        <f t="shared" si="8"/>
        <v>0</v>
      </c>
      <c r="O30" s="6">
        <f t="shared" si="9"/>
        <v>0</v>
      </c>
      <c r="P30" s="6"/>
    </row>
    <row r="31" spans="1:16" s="71" customFormat="1" x14ac:dyDescent="0.3">
      <c r="A31" s="322"/>
      <c r="B31" s="157">
        <f t="shared" ref="B31:B36" si="10">B30+1</f>
        <v>3</v>
      </c>
      <c r="C31" s="158" t="s">
        <v>475</v>
      </c>
      <c r="D31" s="75">
        <f>IF(C31=0,"",LOOKUP($C31,'Course List'!$C$7:$C$1029,'Course List'!D$7:D$1029))</f>
        <v>11</v>
      </c>
      <c r="E31" s="75" t="str">
        <f>IF(C31=0,"",LOOKUP($C31,'Course List'!$C$7:$C$1029,'Course List'!E$7:E$1029))</f>
        <v>Introductory Biology: Cells and Molecules</v>
      </c>
      <c r="F31" s="75">
        <f>IF(C31=0,"",LOOKUP($C31,'Course List'!$C$7:$C$1029,'Course List'!F$7:F$1029))</f>
        <v>4</v>
      </c>
      <c r="G31" s="75" t="str">
        <f>IF(C31=0,"",LOOKUP($C31,'Course List'!$C$7:$C$1029,'Course List'!G$7:G$1029))</f>
        <v>F</v>
      </c>
      <c r="H31" s="75" t="str">
        <f>IF(C31=0,"",LOOKUP($C31,'Course List'!$C$7:$C$1029,'Course List'!H$7:H$1029))</f>
        <v>---</v>
      </c>
      <c r="I31" s="45"/>
      <c r="J31" s="72"/>
      <c r="K31" s="68" t="str">
        <f>IF(I31=0,"",LOOKUP(I31,'GPA Table'!$B$5:$B$16,'GPA Table'!$E$5:$E$16))</f>
        <v/>
      </c>
      <c r="L31" s="185"/>
      <c r="N31" s="6">
        <f t="shared" si="8"/>
        <v>0</v>
      </c>
      <c r="O31" s="6">
        <f t="shared" si="9"/>
        <v>0</v>
      </c>
      <c r="P31" s="6"/>
    </row>
    <row r="32" spans="1:16" s="71" customFormat="1" ht="18" customHeight="1" x14ac:dyDescent="0.3">
      <c r="A32" s="322"/>
      <c r="B32" s="157">
        <f t="shared" si="10"/>
        <v>4</v>
      </c>
      <c r="C32" s="75" t="s">
        <v>385</v>
      </c>
      <c r="D32" s="75" t="str">
        <f>IF(C32=0,"",LOOKUP($C32,'Course List'!$C$7:$C$1029,'Course List'!D$7:D$1029))</f>
        <v>---</v>
      </c>
      <c r="E32" s="75" t="str">
        <f>IF(C32=0,"",LOOKUP($C32,'Course List'!$C$7:$C$1029,'Course List'!E$7:E$1029))</f>
        <v>See the H/SS List</v>
      </c>
      <c r="F32" s="75">
        <f>IF(C32=0,"",LOOKUP($C32,'Course List'!$C$7:$C$1029,'Course List'!F$7:F$1029))</f>
        <v>3</v>
      </c>
      <c r="G32" s="75" t="str">
        <f>IF(C32=0,"",LOOKUP($C32,'Course List'!$C$7:$C$1029,'Course List'!G$7:G$1029))</f>
        <v>F &amp; S</v>
      </c>
      <c r="H32" s="75" t="str">
        <f>IF(C32=0,"",LOOKUP($C32,'Course List'!$C$7:$C$1029,'Course List'!H$7:H$1029))</f>
        <v xml:space="preserve"> ---</v>
      </c>
      <c r="I32" s="45"/>
      <c r="J32" s="72"/>
      <c r="K32" s="68" t="str">
        <f>IF(I32=0,"",LOOKUP(I32,'GPA Table'!$B$5:$B$16,'GPA Table'!$E$5:$E$16))</f>
        <v/>
      </c>
      <c r="L32" s="185"/>
      <c r="N32" s="6">
        <f t="shared" si="8"/>
        <v>0</v>
      </c>
      <c r="O32" s="6">
        <f t="shared" si="9"/>
        <v>0</v>
      </c>
      <c r="P32" s="6"/>
    </row>
    <row r="33" spans="1:16" s="71" customFormat="1" x14ac:dyDescent="0.3">
      <c r="A33" s="322"/>
      <c r="B33" s="157">
        <f t="shared" si="10"/>
        <v>5</v>
      </c>
      <c r="C33" s="75" t="s">
        <v>67</v>
      </c>
      <c r="D33" s="75">
        <f>IF(C33=0,"",LOOKUP($C33,'Course List'!$C$7:$C$1029,'Course List'!D$7:D$1029))</f>
        <v>33</v>
      </c>
      <c r="E33" s="75" t="str">
        <f>IF(C33=0,"",LOOKUP($C33,'Course List'!$C$7:$C$1029,'Course List'!E$7:E$1029))</f>
        <v>Multivariable Calculus</v>
      </c>
      <c r="F33" s="75">
        <f>IF(C33=0,"",LOOKUP($C33,'Course List'!$C$7:$C$1029,'Course List'!F$7:F$1029))</f>
        <v>3</v>
      </c>
      <c r="G33" s="75" t="str">
        <f>IF(C33=0,"",LOOKUP($C33,'Course List'!$C$7:$C$1029,'Course List'!G$7:G$1029))</f>
        <v>F &amp; S</v>
      </c>
      <c r="H33" s="75" t="str">
        <f>IF(C33=0,"",LOOKUP($C33,'Course List'!$C$7:$C$1029,'Course List'!H$7:H$1029))</f>
        <v>Prerequisite: Math 1232 (32)</v>
      </c>
      <c r="I33" s="45"/>
      <c r="J33" s="72"/>
      <c r="K33" s="68" t="str">
        <f>IF(I33=0,"",LOOKUP(I33,'GPA Table'!$B$5:$B$16,'GPA Table'!$E$5:$E$16))</f>
        <v/>
      </c>
      <c r="L33" s="185"/>
      <c r="N33" s="6">
        <f t="shared" si="8"/>
        <v>0</v>
      </c>
      <c r="O33" s="6">
        <f t="shared" si="9"/>
        <v>0</v>
      </c>
      <c r="P33" s="6"/>
    </row>
    <row r="34" spans="1:16" s="71" customFormat="1" x14ac:dyDescent="0.3">
      <c r="A34" s="322"/>
      <c r="B34" s="157">
        <f t="shared" si="10"/>
        <v>6</v>
      </c>
      <c r="C34" s="75" t="s">
        <v>391</v>
      </c>
      <c r="D34" s="75">
        <f>IF(C34=0,"",LOOKUP($C34,'Course List'!$C$7:$C$1029,'Course List'!D$7:D$1029))</f>
        <v>22</v>
      </c>
      <c r="E34" s="75" t="str">
        <f>IF(C34=0,"",LOOKUP($C34,'Course List'!$C$7:$C$1029,'Course List'!E$7:E$1029))</f>
        <v>University Physics II</v>
      </c>
      <c r="F34" s="75">
        <f>IF(C34=0,"",LOOKUP($C34,'Course List'!$C$7:$C$1029,'Course List'!F$7:F$1029))</f>
        <v>4</v>
      </c>
      <c r="G34" s="75" t="str">
        <f>IF(C34=0,"",LOOKUP($C34,'Course List'!$C$7:$C$1029,'Course List'!G$7:G$1029))</f>
        <v>F &amp; S</v>
      </c>
      <c r="H34" s="75" t="str">
        <f>IF(C34=0,"",LOOKUP($C34,'Course List'!$C$7:$C$1029,'Course List'!H$7:H$1029))</f>
        <v>Prerequisite: PHYS 1021 (21) or PHYS 1025; and MATH 1232</v>
      </c>
      <c r="I34" s="45"/>
      <c r="J34" s="72"/>
      <c r="K34" s="68" t="str">
        <f>IF(I34=0,"",LOOKUP(I34,'GPA Table'!$B$5:$B$16,'GPA Table'!$E$5:$E$16))</f>
        <v/>
      </c>
      <c r="L34" s="185"/>
      <c r="N34" s="6">
        <f t="shared" si="8"/>
        <v>0</v>
      </c>
      <c r="O34" s="6">
        <f t="shared" si="9"/>
        <v>0</v>
      </c>
      <c r="P34" s="6"/>
    </row>
    <row r="35" spans="1:16" s="71" customFormat="1" x14ac:dyDescent="0.3">
      <c r="A35" s="322"/>
      <c r="B35" s="157">
        <f t="shared" si="10"/>
        <v>7</v>
      </c>
      <c r="C35" s="45"/>
      <c r="D35" s="45" t="str">
        <f>IF(C35=0,"",LOOKUP($C35,'Course List'!$C$7:$C$1029,'Course List'!D$7:D$1029))</f>
        <v/>
      </c>
      <c r="E35" s="45" t="str">
        <f>IF(C35=0,"",LOOKUP($C35,'Course List'!$C$7:$C$1029,'Course List'!E$7:E$1029))</f>
        <v/>
      </c>
      <c r="F35" s="45" t="str">
        <f>IF(C35=0,"",LOOKUP($C35,'Course List'!$C$7:$C$1029,'Course List'!F$7:F$1029))</f>
        <v/>
      </c>
      <c r="G35" s="45" t="str">
        <f>IF(C35=0,"",LOOKUP($C35,'Course List'!$C$7:$C$1029,'Course List'!G$7:G$1029))</f>
        <v/>
      </c>
      <c r="H35" s="45" t="str">
        <f>IF(C35=0,"",LOOKUP($C35,'Course List'!$C$7:$C$1029,'Course List'!H$7:H$1029))</f>
        <v/>
      </c>
      <c r="I35" s="45"/>
      <c r="J35" s="72"/>
      <c r="K35" s="68" t="str">
        <f>IF(I35=0,"",LOOKUP(I35,'GPA Table'!$B$5:$B$16,'GPA Table'!$E$5:$E$16))</f>
        <v/>
      </c>
      <c r="L35" s="185"/>
      <c r="N35" s="6">
        <f t="shared" si="8"/>
        <v>0</v>
      </c>
      <c r="O35" s="6">
        <f t="shared" si="9"/>
        <v>0</v>
      </c>
      <c r="P35" s="6"/>
    </row>
    <row r="36" spans="1:16" s="71" customFormat="1" ht="16.2" thickBot="1" x14ac:dyDescent="0.35">
      <c r="A36" s="322"/>
      <c r="B36" s="160">
        <f t="shared" si="10"/>
        <v>8</v>
      </c>
      <c r="C36" s="46"/>
      <c r="D36" s="46" t="str">
        <f>IF(C36=0,"",LOOKUP($C36,'Course List'!$C$7:$C$1029,'Course List'!D$7:D$1029))</f>
        <v/>
      </c>
      <c r="E36" s="46" t="str">
        <f>IF(C36=0,"",LOOKUP($C36,'Course List'!$C$7:$C$1029,'Course List'!E$7:E$1029))</f>
        <v/>
      </c>
      <c r="F36" s="45" t="str">
        <f>IF(C36=0,"",LOOKUP($C36,'Course List'!$C$7:$C$1029,'Course List'!F$7:F$1029))</f>
        <v/>
      </c>
      <c r="G36" s="46" t="str">
        <f>IF(C36=0,"",LOOKUP($C36,'Course List'!$C$7:$C$1029,'Course List'!G$7:G$1029))</f>
        <v/>
      </c>
      <c r="H36" s="46" t="str">
        <f>IF(C36=0,"",LOOKUP($C36,'Course List'!$C$7:$C$1029,'Course List'!H$7:H$1029))</f>
        <v/>
      </c>
      <c r="I36" s="46"/>
      <c r="J36" s="73"/>
      <c r="K36" s="69" t="str">
        <f>IF(I36=0,"",LOOKUP(I36,'GPA Table'!$B$5:$B$16,'GPA Table'!$E$5:$E$16))</f>
        <v/>
      </c>
      <c r="L36" s="185"/>
      <c r="N36" s="6">
        <f t="shared" si="8"/>
        <v>0</v>
      </c>
      <c r="O36" s="6">
        <f t="shared" si="9"/>
        <v>0</v>
      </c>
      <c r="P36" s="6"/>
    </row>
    <row r="37" spans="1:16" s="71" customFormat="1" ht="16.2" thickBot="1" x14ac:dyDescent="0.35">
      <c r="A37" s="322"/>
      <c r="B37" s="155"/>
      <c r="C37" s="156" t="str">
        <f>C28</f>
        <v>Semester</v>
      </c>
      <c r="D37" s="156">
        <f>D28+1</f>
        <v>4</v>
      </c>
      <c r="E37" s="156" t="str">
        <f>E28</f>
        <v>Total Credit Hours</v>
      </c>
      <c r="F37" s="156">
        <f>SUM(F38:F45)</f>
        <v>19</v>
      </c>
      <c r="G37" s="77" t="str">
        <f>G19</f>
        <v>SPRING</v>
      </c>
      <c r="H37" s="77">
        <f>H28+1</f>
        <v>2020</v>
      </c>
      <c r="I37" s="21"/>
      <c r="J37" s="22"/>
      <c r="K37" s="24">
        <f>IF(O37=0,0,ROUND(N37/O37,2))</f>
        <v>0</v>
      </c>
      <c r="L37" s="186"/>
      <c r="N37" s="15">
        <f t="shared" ref="N37:O37" si="11">SUM(N38:N45)</f>
        <v>0</v>
      </c>
      <c r="O37" s="16">
        <f t="shared" si="11"/>
        <v>0</v>
      </c>
      <c r="P37" s="214"/>
    </row>
    <row r="38" spans="1:16" s="71" customFormat="1" x14ac:dyDescent="0.3">
      <c r="A38" s="322"/>
      <c r="B38" s="157">
        <v>1</v>
      </c>
      <c r="C38" s="75" t="s">
        <v>392</v>
      </c>
      <c r="D38" s="75" t="str">
        <f>IF(C38=0,"",LOOKUP($C38,'Course List'!$C$7:$C$1029,'Course List'!D$7:D$1029))</f>
        <v>  058</v>
      </c>
      <c r="E38" s="75" t="str">
        <f>IF(C38=0,"",LOOKUP($C38,'Course List'!$C$7:$C$1029,'Course List'!E$7:E$1029))</f>
        <v> Analytical Mechanics II (w 2-hr recitation)</v>
      </c>
      <c r="F38" s="75">
        <f>IF(C38=0,"",LOOKUP($C38,'Course List'!$C$7:$C$1029,'Course List'!F$7:F$1029))</f>
        <v>3</v>
      </c>
      <c r="G38" s="75" t="str">
        <f>IF(C38=0,"",LOOKUP($C38,'Course List'!$C$7:$C$1029,'Course List'!G$7:G$1029))</f>
        <v>F &amp; S</v>
      </c>
      <c r="H38" s="75" t="str">
        <f>IF(C38=0,"",LOOKUP($C38,'Course List'!$C$7:$C$1029,'Course List'!H$7:H$1029))</f>
        <v>Prerequisite: ApSc 2057 (57)</v>
      </c>
      <c r="I38" s="45"/>
      <c r="J38" s="72"/>
      <c r="K38" s="67" t="str">
        <f>IF(I38=0,"",LOOKUP(I38,'GPA Table'!$B$5:$B$16,'GPA Table'!$E$5:$E$16))</f>
        <v/>
      </c>
      <c r="L38" s="184"/>
      <c r="N38" s="6">
        <f t="shared" ref="N38:N45" si="12">IF(F38=0,0,IF(I38=0,0,K38*F38))</f>
        <v>0</v>
      </c>
      <c r="O38" s="6">
        <f t="shared" ref="O38:O45" si="13">IF(I38=0,0,F38)</f>
        <v>0</v>
      </c>
      <c r="P38" s="6"/>
    </row>
    <row r="39" spans="1:16" s="71" customFormat="1" ht="17.25" customHeight="1" x14ac:dyDescent="0.3">
      <c r="A39" s="322"/>
      <c r="B39" s="157">
        <f>B38+1</f>
        <v>2</v>
      </c>
      <c r="C39" s="158" t="s">
        <v>477</v>
      </c>
      <c r="D39" s="75">
        <f>IF(C39=0,"",LOOKUP($C39,'Course List'!$C$7:$C$1029,'Course List'!D$7:D$1029))</f>
        <v>12</v>
      </c>
      <c r="E39" s="75" t="str">
        <f>IF(C39=0,"",LOOKUP($C39,'Course List'!$C$7:$C$1029,'Course List'!E$7:E$1029))</f>
        <v>Introductory Biology: The Biology of Organisms</v>
      </c>
      <c r="F39" s="75">
        <f>IF(C39=0,"",LOOKUP($C39,'Course List'!$C$7:$C$1029,'Course List'!F$7:F$1029))</f>
        <v>4</v>
      </c>
      <c r="G39" s="75" t="str">
        <f>IF(C39=0,"",LOOKUP($C39,'Course List'!$C$7:$C$1029,'Course List'!G$7:G$1029))</f>
        <v>S</v>
      </c>
      <c r="H39" s="75" t="str">
        <f>IF(C39=0,"",LOOKUP($C39,'Course List'!$C$7:$C$1029,'Course List'!H$7:H$1029))</f>
        <v>---</v>
      </c>
      <c r="I39" s="45"/>
      <c r="J39" s="72"/>
      <c r="K39" s="68" t="str">
        <f>IF(I39=0,"",LOOKUP(I39,'GPA Table'!$B$5:$B$16,'GPA Table'!$E$5:$E$16))</f>
        <v/>
      </c>
      <c r="L39" s="185"/>
      <c r="N39" s="6">
        <f t="shared" si="12"/>
        <v>0</v>
      </c>
      <c r="O39" s="6">
        <f t="shared" si="13"/>
        <v>0</v>
      </c>
      <c r="P39" s="6"/>
    </row>
    <row r="40" spans="1:16" s="71" customFormat="1" x14ac:dyDescent="0.3">
      <c r="A40" s="322"/>
      <c r="B40" s="157">
        <f t="shared" ref="B40:B42" si="14">B39+1</f>
        <v>3</v>
      </c>
      <c r="C40" s="75" t="s">
        <v>267</v>
      </c>
      <c r="D40" s="75" t="str">
        <f>IF(C40=0,"",LOOKUP($C40,'Course List'!$C$7:$C$1029,'Course List'!D$7:D$1029))</f>
        <v>  117</v>
      </c>
      <c r="E40" s="75" t="str">
        <f>IF(C40=0,"",LOOKUP($C40,'Course List'!$C$7:$C$1029,'Course List'!E$7:E$1029))</f>
        <v> Engineering Computations (w 2-hr recitation)</v>
      </c>
      <c r="F40" s="75">
        <f>IF(C40=0,"",LOOKUP($C40,'Course List'!$C$7:$C$1029,'Course List'!F$7:F$1029))</f>
        <v>3</v>
      </c>
      <c r="G40" s="75" t="str">
        <f>IF(C40=0,"",LOOKUP($C40,'Course List'!$C$7:$C$1029,'Course List'!G$7:G$1029))</f>
        <v>S</v>
      </c>
      <c r="H40" s="75" t="str">
        <f>IF(C40=0,"",LOOKUP($C40,'Course List'!$C$7:$C$1029,'Course List'!H$7:H$1029))</f>
        <v>Prerequisite: ApSc 2113, CSCI 1121</v>
      </c>
      <c r="I40" s="45"/>
      <c r="J40" s="72"/>
      <c r="K40" s="68" t="str">
        <f>IF(I40=0,"",LOOKUP(I40,'GPA Table'!$B$5:$B$16,'GPA Table'!$E$5:$E$16))</f>
        <v/>
      </c>
      <c r="L40" s="185"/>
      <c r="N40" s="6">
        <f t="shared" si="12"/>
        <v>0</v>
      </c>
      <c r="O40" s="6">
        <f t="shared" si="13"/>
        <v>0</v>
      </c>
      <c r="P40" s="6"/>
    </row>
    <row r="41" spans="1:16" s="71" customFormat="1" ht="16.5" customHeight="1" x14ac:dyDescent="0.3">
      <c r="A41" s="322"/>
      <c r="B41" s="157">
        <f t="shared" si="14"/>
        <v>4</v>
      </c>
      <c r="C41" s="75" t="s">
        <v>268</v>
      </c>
      <c r="D41" s="75" t="str">
        <f>IF(C41=0,"",LOOKUP($C41,'Course List'!$C$7:$C$1029,'Course List'!D$7:D$1029))</f>
        <v>  120</v>
      </c>
      <c r="E41" s="75" t="str">
        <f>IF(C41=0,"",LOOKUP($C41,'Course List'!$C$7:$C$1029,'Course List'!E$7:E$1029))</f>
        <v> Intro to Mechanics of Solids</v>
      </c>
      <c r="F41" s="75">
        <f>IF(C41=0,"",LOOKUP($C41,'Course List'!$C$7:$C$1029,'Course List'!F$7:F$1029))</f>
        <v>3</v>
      </c>
      <c r="G41" s="75" t="str">
        <f>IF(C41=0,"",LOOKUP($C41,'Course List'!$C$7:$C$1029,'Course List'!G$7:G$1029))</f>
        <v>F &amp; S</v>
      </c>
      <c r="H41" s="75" t="str">
        <f>IF(C41=0,"",LOOKUP($C41,'Course List'!$C$7:$C$1029,'Course List'!H$7:H$1029))</f>
        <v>Prerequisite: ApSc 2057 (57), ApSc 2113 (113)</v>
      </c>
      <c r="I41" s="45"/>
      <c r="J41" s="72"/>
      <c r="K41" s="68" t="str">
        <f>IF(I41=0,"",LOOKUP(I41,'GPA Table'!$B$5:$B$16,'GPA Table'!$E$5:$E$16))</f>
        <v/>
      </c>
      <c r="L41" s="185"/>
      <c r="N41" s="6">
        <f t="shared" si="12"/>
        <v>0</v>
      </c>
      <c r="O41" s="6">
        <f t="shared" si="13"/>
        <v>0</v>
      </c>
      <c r="P41" s="6"/>
    </row>
    <row r="42" spans="1:16" s="71" customFormat="1" x14ac:dyDescent="0.3">
      <c r="A42" s="322"/>
      <c r="B42" s="157">
        <f t="shared" si="14"/>
        <v>5</v>
      </c>
      <c r="C42" s="75" t="s">
        <v>276</v>
      </c>
      <c r="D42" s="75" t="str">
        <f>IF(C42=0,"",LOOKUP($C42,'Course List'!$C$7:$C$1029,'Course List'!D$7:D$1029))</f>
        <v>  170</v>
      </c>
      <c r="E42" s="75" t="str">
        <f>IF(C42=0,"",LOOKUP($C42,'Course List'!$C$7:$C$1029,'Course List'!E$7:E$1029))</f>
        <v> Intro to Transportation Engine</v>
      </c>
      <c r="F42" s="75">
        <f>IF(C42=0,"",LOOKUP($C42,'Course List'!$C$7:$C$1029,'Course List'!F$7:F$1029))</f>
        <v>3</v>
      </c>
      <c r="G42" s="75" t="str">
        <f>IF(C42=0,"",LOOKUP($C42,'Course List'!$C$7:$C$1029,'Course List'!G$7:G$1029))</f>
        <v>S</v>
      </c>
      <c r="H42" s="75" t="str">
        <f>IF(C42=0,"",LOOKUP($C42,'Course List'!$C$7:$C$1029,'Course List'!H$7:H$1029))</f>
        <v>Prerequisite: Math 2233 (33)</v>
      </c>
      <c r="I42" s="45"/>
      <c r="J42" s="72"/>
      <c r="K42" s="68" t="str">
        <f>IF(I42=0,"",LOOKUP(I42,'GPA Table'!$B$5:$B$16,'GPA Table'!$E$5:$E$16))</f>
        <v/>
      </c>
      <c r="L42" s="185"/>
      <c r="N42" s="6">
        <f t="shared" si="12"/>
        <v>0</v>
      </c>
      <c r="O42" s="6">
        <f t="shared" si="13"/>
        <v>0</v>
      </c>
      <c r="P42" s="6"/>
    </row>
    <row r="43" spans="1:16" s="71" customFormat="1" x14ac:dyDescent="0.3">
      <c r="A43" s="322"/>
      <c r="B43" s="157">
        <f>B42+1</f>
        <v>6</v>
      </c>
      <c r="C43" s="75" t="s">
        <v>393</v>
      </c>
      <c r="D43" s="75">
        <f>IF(C43=0,"",LOOKUP($C43,'Course List'!$C$7:$C$1029,'Course List'!D$7:D$1029))</f>
        <v>1</v>
      </c>
      <c r="E43" s="75" t="str">
        <f>IF(C43=0,"",LOOKUP($C43,'Course List'!$C$7:$C$1029,'Course List'!E$7:E$1029))</f>
        <v>Physical Geology</v>
      </c>
      <c r="F43" s="75">
        <f>IF(C43=0,"",LOOKUP($C43,'Course List'!$C$7:$C$1029,'Course List'!F$7:F$1029))</f>
        <v>3</v>
      </c>
      <c r="G43" s="75" t="str">
        <f>IF(C43=0,"",LOOKUP($C43,'Course List'!$C$7:$C$1029,'Course List'!G$7:G$1029))</f>
        <v>F &amp; S</v>
      </c>
      <c r="H43" s="75" t="str">
        <f>IF(C43=0,"",LOOKUP($C43,'Course List'!$C$7:$C$1029,'Course List'!H$7:H$1029))</f>
        <v xml:space="preserve"> ---</v>
      </c>
      <c r="I43" s="45"/>
      <c r="J43" s="72"/>
      <c r="K43" s="68" t="str">
        <f>IF(I43=0,"",LOOKUP(I43,'GPA Table'!$B$5:$B$16,'GPA Table'!$E$5:$E$16))</f>
        <v/>
      </c>
      <c r="L43" s="185"/>
      <c r="N43" s="6">
        <f t="shared" si="12"/>
        <v>0</v>
      </c>
      <c r="O43" s="6">
        <f t="shared" si="13"/>
        <v>0</v>
      </c>
      <c r="P43" s="6"/>
    </row>
    <row r="44" spans="1:16" s="71" customFormat="1" x14ac:dyDescent="0.3">
      <c r="A44" s="322"/>
      <c r="B44" s="157">
        <f>B43+1</f>
        <v>7</v>
      </c>
      <c r="C44" s="45"/>
      <c r="D44" s="45" t="str">
        <f>IF(C44=0,"",LOOKUP($C44,'Course List'!$C$7:$C$1029,'Course List'!D$7:D$1029))</f>
        <v/>
      </c>
      <c r="E44" s="45" t="str">
        <f>IF(C44=0,"",LOOKUP($C44,'Course List'!$C$7:$C$1029,'Course List'!E$7:E$1029))</f>
        <v/>
      </c>
      <c r="F44" s="45" t="str">
        <f>IF(C44=0,"",LOOKUP($C44,'Course List'!$C$7:$C$1029,'Course List'!F$7:F$1029))</f>
        <v/>
      </c>
      <c r="G44" s="45" t="str">
        <f>IF(C44=0,"",LOOKUP($C44,'Course List'!$C$7:$C$1029,'Course List'!G$7:G$1029))</f>
        <v/>
      </c>
      <c r="H44" s="45" t="str">
        <f>IF(C44=0,"",LOOKUP($C44,'Course List'!$C$7:$C$1029,'Course List'!H$7:H$1029))</f>
        <v/>
      </c>
      <c r="I44" s="45"/>
      <c r="J44" s="72"/>
      <c r="K44" s="68" t="str">
        <f>IF(I44=0,"",LOOKUP(I44,'GPA Table'!$B$5:$B$16,'GPA Table'!$E$5:$E$16))</f>
        <v/>
      </c>
      <c r="L44" s="185"/>
      <c r="N44" s="6">
        <f t="shared" si="12"/>
        <v>0</v>
      </c>
      <c r="O44" s="6">
        <f t="shared" si="13"/>
        <v>0</v>
      </c>
      <c r="P44" s="6"/>
    </row>
    <row r="45" spans="1:16" s="71" customFormat="1" ht="16.2" thickBot="1" x14ac:dyDescent="0.35">
      <c r="A45" s="323"/>
      <c r="B45" s="160">
        <f t="shared" ref="B45" si="15">B44+1</f>
        <v>8</v>
      </c>
      <c r="C45" s="46"/>
      <c r="D45" s="46" t="str">
        <f>IF(C45=0,"",LOOKUP($C45,'Course List'!$C$7:$C$1029,'Course List'!D$7:D$1029))</f>
        <v/>
      </c>
      <c r="E45" s="46" t="str">
        <f>IF(C45=0,"",LOOKUP($C45,'Course List'!$C$7:$C$1029,'Course List'!E$7:E$1029))</f>
        <v/>
      </c>
      <c r="F45" s="45" t="str">
        <f>IF(C45=0,"",LOOKUP($C45,'Course List'!$C$7:$C$1029,'Course List'!F$7:F$1029))</f>
        <v/>
      </c>
      <c r="G45" s="46" t="str">
        <f>IF(C45=0,"",LOOKUP($C45,'Course List'!$C$7:$C$1029,'Course List'!G$7:G$1029))</f>
        <v/>
      </c>
      <c r="H45" s="46" t="str">
        <f>IF(C45=0,"",LOOKUP($C45,'Course List'!$C$7:$C$1029,'Course List'!H$7:H$1029))</f>
        <v/>
      </c>
      <c r="I45" s="46"/>
      <c r="J45" s="73"/>
      <c r="K45" s="69" t="str">
        <f>IF(I45=0,"",LOOKUP(I45,'GPA Table'!$B$5:$B$16,'GPA Table'!$E$5:$E$16))</f>
        <v/>
      </c>
      <c r="L45" s="185"/>
      <c r="N45" s="6">
        <f t="shared" si="12"/>
        <v>0</v>
      </c>
      <c r="O45" s="6">
        <f t="shared" si="13"/>
        <v>0</v>
      </c>
      <c r="P45" s="6"/>
    </row>
    <row r="46" spans="1:16" s="71" customFormat="1" ht="16.2" thickBot="1" x14ac:dyDescent="0.35">
      <c r="A46" s="321" t="s">
        <v>866</v>
      </c>
      <c r="B46" s="155"/>
      <c r="C46" s="156" t="str">
        <f>C37</f>
        <v>Semester</v>
      </c>
      <c r="D46" s="156">
        <f>D37+1</f>
        <v>5</v>
      </c>
      <c r="E46" s="156" t="str">
        <f>E37</f>
        <v>Total Credit Hours</v>
      </c>
      <c r="F46" s="156">
        <f>SUM(F47:F54)</f>
        <v>17</v>
      </c>
      <c r="G46" s="77" t="str">
        <f>G28</f>
        <v>FALL</v>
      </c>
      <c r="H46" s="77">
        <f>H37</f>
        <v>2020</v>
      </c>
      <c r="I46" s="21"/>
      <c r="J46" s="22"/>
      <c r="K46" s="24">
        <f>IF(O46=0,0,ROUND(N46/O46,2))</f>
        <v>0</v>
      </c>
      <c r="L46" s="186"/>
      <c r="N46" s="15">
        <f t="shared" ref="N46:O46" si="16">SUM(N47:N54)</f>
        <v>0</v>
      </c>
      <c r="O46" s="16">
        <f t="shared" si="16"/>
        <v>0</v>
      </c>
      <c r="P46" s="214"/>
    </row>
    <row r="47" spans="1:16" s="71" customFormat="1" x14ac:dyDescent="0.3">
      <c r="A47" s="322"/>
      <c r="B47" s="157">
        <v>1</v>
      </c>
      <c r="C47" s="75" t="s">
        <v>279</v>
      </c>
      <c r="D47" s="75" t="str">
        <f>IF(C47=0,"",LOOKUP($C47,'Course List'!$C$7:$C$1029,'Course List'!D$7:D$1029))</f>
        <v>  121</v>
      </c>
      <c r="E47" s="75" t="str">
        <f>IF(C47=0,"",LOOKUP($C47,'Course List'!$C$7:$C$1029,'Course List'!E$7:E$1029))</f>
        <v> Structural Theory I (w 2-hr recitation)</v>
      </c>
      <c r="F47" s="75">
        <f>IF(C47=0,"",LOOKUP($C47,'Course List'!$C$7:$C$1029,'Course List'!F$7:F$1029))</f>
        <v>3</v>
      </c>
      <c r="G47" s="75" t="str">
        <f>IF(C47=0,"",LOOKUP($C47,'Course List'!$C$7:$C$1029,'Course List'!G$7:G$1029))</f>
        <v>F</v>
      </c>
      <c r="H47" s="75" t="str">
        <f>IF(C47=0,"",LOOKUP($C47,'Course List'!$C$7:$C$1029,'Course List'!H$7:H$1029))</f>
        <v>Prerequisite: CE 2210 (117), CE 2220 (120)</v>
      </c>
      <c r="I47" s="45"/>
      <c r="J47" s="72"/>
      <c r="K47" s="67" t="str">
        <f>IF(I47=0,"",LOOKUP(I47,'GPA Table'!$B$5:$B$16,'GPA Table'!$E$5:$E$16))</f>
        <v/>
      </c>
      <c r="L47" s="184"/>
      <c r="N47" s="6">
        <f t="shared" ref="N47:N54" si="17">IF(F47=0,0,IF(I47=0,0,K47*F47))</f>
        <v>0</v>
      </c>
      <c r="O47" s="6">
        <f t="shared" ref="O47:O54" si="18">IF(I47=0,0,F47)</f>
        <v>0</v>
      </c>
      <c r="P47" s="6"/>
    </row>
    <row r="48" spans="1:16" s="71" customFormat="1" x14ac:dyDescent="0.3">
      <c r="A48" s="322"/>
      <c r="B48" s="157">
        <f>B47+1</f>
        <v>2</v>
      </c>
      <c r="C48" s="158" t="s">
        <v>277</v>
      </c>
      <c r="D48" s="75" t="str">
        <f>IF(C48=0,"",LOOKUP($C48,'Course List'!$C$7:$C$1029,'Course List'!D$7:D$1029))</f>
        <v>  166</v>
      </c>
      <c r="E48" s="75" t="str">
        <f>IF(C48=0,"",LOOKUP($C48,'Course List'!$C$7:$C$1029,'Course List'!E$7:E$1029))</f>
        <v> Materials Engineering</v>
      </c>
      <c r="F48" s="75">
        <f>IF(C48=0,"",LOOKUP($C48,'Course List'!$C$7:$C$1029,'Course List'!F$7:F$1029))</f>
        <v>2</v>
      </c>
      <c r="G48" s="75" t="str">
        <f>IF(C48=0,"",LOOKUP($C48,'Course List'!$C$7:$C$1029,'Course List'!G$7:G$1029))</f>
        <v>F</v>
      </c>
      <c r="H48" s="75" t="str">
        <f>IF(C48=0,"",LOOKUP($C48,'Course List'!$C$7:$C$1029,'Course List'!H$7:H$1029))</f>
        <v xml:space="preserve">Prerequisite: CE 2220 (120) </v>
      </c>
      <c r="I48" s="45"/>
      <c r="J48" s="72"/>
      <c r="K48" s="68" t="str">
        <f>IF(I48=0,"",LOOKUP(I48,'GPA Table'!$B$5:$B$16,'GPA Table'!$E$5:$E$16))</f>
        <v/>
      </c>
      <c r="L48" s="185"/>
      <c r="N48" s="6">
        <f t="shared" si="17"/>
        <v>0</v>
      </c>
      <c r="O48" s="6">
        <f t="shared" si="18"/>
        <v>0</v>
      </c>
      <c r="P48" s="6"/>
    </row>
    <row r="49" spans="1:18" s="71" customFormat="1" x14ac:dyDescent="0.3">
      <c r="A49" s="322"/>
      <c r="B49" s="157">
        <f t="shared" ref="B49:B51" si="19">B48+1</f>
        <v>3</v>
      </c>
      <c r="C49" s="75" t="s">
        <v>278</v>
      </c>
      <c r="D49" s="75" t="str">
        <f>IF(C49=0,"",LOOKUP($C49,'Course List'!$C$7:$C$1029,'Course List'!D$7:D$1029))</f>
        <v>  167W</v>
      </c>
      <c r="E49" s="75" t="str">
        <f>IF(C49=0,"",LOOKUP($C49,'Course List'!$C$7:$C$1029,'Course List'!E$7:E$1029))</f>
        <v> Mechanics of Materials Lab (WID)</v>
      </c>
      <c r="F49" s="75">
        <f>IF(C49=0,"",LOOKUP($C49,'Course List'!$C$7:$C$1029,'Course List'!F$7:F$1029))</f>
        <v>1</v>
      </c>
      <c r="G49" s="75" t="str">
        <f>IF(C49=0,"",LOOKUP($C49,'Course List'!$C$7:$C$1029,'Course List'!G$7:G$1029))</f>
        <v>F</v>
      </c>
      <c r="H49" s="75" t="str">
        <f>IF(C49=0,"",LOOKUP($C49,'Course List'!$C$7:$C$1029,'Course List'!H$7:H$1029))</f>
        <v>Prerequisite or corequisite: CE3110 (166)</v>
      </c>
      <c r="I49" s="45"/>
      <c r="J49" s="72"/>
      <c r="K49" s="68" t="str">
        <f>IF(I49=0,"",LOOKUP(I49,'GPA Table'!$B$5:$B$16,'GPA Table'!$E$5:$E$16))</f>
        <v/>
      </c>
      <c r="L49" s="185"/>
      <c r="N49" s="6">
        <f t="shared" si="17"/>
        <v>0</v>
      </c>
      <c r="O49" s="6">
        <f t="shared" si="18"/>
        <v>0</v>
      </c>
      <c r="P49" s="6"/>
    </row>
    <row r="50" spans="1:18" s="71" customFormat="1" ht="15" customHeight="1" x14ac:dyDescent="0.3">
      <c r="A50" s="322"/>
      <c r="B50" s="157">
        <f t="shared" si="19"/>
        <v>4</v>
      </c>
      <c r="C50" s="75" t="s">
        <v>479</v>
      </c>
      <c r="D50" s="75">
        <f>IF(C50=0,"",LOOKUP($C50,'Course List'!$C$7:$C$1029,'Course List'!D$7:D$1029))</f>
        <v>151</v>
      </c>
      <c r="E50" s="75" t="str">
        <f>IF(C50=0,"",LOOKUP($C50,'Course List'!$C$7:$C$1029,'Course List'!E$7:E$1029))</f>
        <v>Organic Chemistry</v>
      </c>
      <c r="F50" s="75">
        <f>IF(C50=0,"",LOOKUP($C50,'Course List'!$C$7:$C$1029,'Course List'!F$7:F$1029))</f>
        <v>3</v>
      </c>
      <c r="G50" s="75" t="str">
        <f>IF(C50=0,"",LOOKUP($C50,'Course List'!$C$7:$C$1029,'Course List'!G$7:G$1029))</f>
        <v>AY</v>
      </c>
      <c r="H50" s="75" t="str">
        <f>IF(C50=0,"",LOOKUP($C50,'Course List'!$C$7:$C$1029,'Course List'!H$7:H$1029))</f>
        <v>Prerequisite: Chem 1112 (12)</v>
      </c>
      <c r="I50" s="45"/>
      <c r="J50" s="72"/>
      <c r="K50" s="68" t="str">
        <f>IF(I50=0,"",LOOKUP(I50,'GPA Table'!$B$5:$B$16,'GPA Table'!$E$5:$E$16))</f>
        <v/>
      </c>
      <c r="L50" s="185"/>
      <c r="N50" s="6">
        <f t="shared" si="17"/>
        <v>0</v>
      </c>
      <c r="O50" s="6">
        <f t="shared" si="18"/>
        <v>0</v>
      </c>
      <c r="P50" s="6"/>
    </row>
    <row r="51" spans="1:18" s="71" customFormat="1" x14ac:dyDescent="0.3">
      <c r="A51" s="322"/>
      <c r="B51" s="157">
        <f t="shared" si="19"/>
        <v>5</v>
      </c>
      <c r="C51" s="75" t="s">
        <v>480</v>
      </c>
      <c r="D51" s="75">
        <f>IF(C51=0,"",LOOKUP($C51,'Course List'!$C$7:$C$1029,'Course List'!D$7:D$1029))</f>
        <v>153</v>
      </c>
      <c r="E51" s="75" t="str">
        <f>IF(C51=0,"",LOOKUP($C51,'Course List'!$C$7:$C$1029,'Course List'!E$7:E$1029))</f>
        <v>Organic Chemistry Laboratory</v>
      </c>
      <c r="F51" s="75">
        <f>IF(C51=0,"",LOOKUP($C51,'Course List'!$C$7:$C$1029,'Course List'!F$7:F$1029))</f>
        <v>1</v>
      </c>
      <c r="G51" s="75" t="str">
        <f>IF(C51=0,"",LOOKUP($C51,'Course List'!$C$7:$C$1029,'Course List'!G$7:G$1029))</f>
        <v>AY</v>
      </c>
      <c r="H51" s="75" t="str">
        <f>IF(C51=0,"",LOOKUP($C51,'Course List'!$C$7:$C$1029,'Course List'!H$7:H$1029))</f>
        <v xml:space="preserve"> Corequisite: Chem 2151 (51)</v>
      </c>
      <c r="I51" s="45"/>
      <c r="J51" s="72"/>
      <c r="K51" s="68" t="str">
        <f>IF(I51=0,"",LOOKUP(I51,'GPA Table'!$B$5:$B$16,'GPA Table'!$E$5:$E$16))</f>
        <v/>
      </c>
      <c r="L51" s="185"/>
      <c r="N51" s="6">
        <f t="shared" si="17"/>
        <v>0</v>
      </c>
      <c r="O51" s="6">
        <f t="shared" si="18"/>
        <v>0</v>
      </c>
      <c r="P51" s="6"/>
    </row>
    <row r="52" spans="1:18" s="71" customFormat="1" x14ac:dyDescent="0.3">
      <c r="A52" s="322"/>
      <c r="B52" s="157">
        <f>B51+1</f>
        <v>6</v>
      </c>
      <c r="C52" s="75" t="s">
        <v>464</v>
      </c>
      <c r="D52" s="75">
        <f>IF(C52=0,"",LOOKUP($C52,'Course List'!$C$7:$C$1029,'Course List'!D$7:D$1029))</f>
        <v>11</v>
      </c>
      <c r="E52" s="75" t="str">
        <f>IF(C52=0,"",LOOKUP($C52,'Course List'!$C$7:$C$1029,'Course List'!E$7:E$1029))</f>
        <v>Circuit Theory</v>
      </c>
      <c r="F52" s="75">
        <f>IF(C52=0,"",LOOKUP($C52,'Course List'!$C$7:$C$1029,'Course List'!F$7:F$1029))</f>
        <v>4</v>
      </c>
      <c r="G52" s="75" t="str">
        <f>IF(C52=0,"",LOOKUP($C52,'Course List'!$C$7:$C$1029,'Course List'!G$7:G$1029))</f>
        <v>F &amp; S</v>
      </c>
      <c r="H52" s="75" t="str">
        <f>IF(C52=0,"",LOOKUP($C52,'Course List'!$C$7:$C$1029,'Course List'!H$7:H$1029))</f>
        <v>Corequisite: ApSc 2113 (113), Phys 1022 (22)</v>
      </c>
      <c r="I52" s="45"/>
      <c r="J52" s="72"/>
      <c r="K52" s="68" t="str">
        <f>IF(I52=0,"",LOOKUP(I52,'GPA Table'!$B$5:$B$16,'GPA Table'!$E$5:$E$16))</f>
        <v/>
      </c>
      <c r="L52" s="185"/>
      <c r="N52" s="6">
        <f t="shared" si="17"/>
        <v>0</v>
      </c>
      <c r="O52" s="6">
        <f t="shared" si="18"/>
        <v>0</v>
      </c>
      <c r="P52" s="6"/>
    </row>
    <row r="53" spans="1:18" s="71" customFormat="1" x14ac:dyDescent="0.3">
      <c r="A53" s="322"/>
      <c r="B53" s="157">
        <f>B52+1</f>
        <v>7</v>
      </c>
      <c r="C53" s="75" t="s">
        <v>257</v>
      </c>
      <c r="D53" s="75">
        <f>IF(C53=0,"",LOOKUP($C53,'Course List'!$C$7:$C$1029,'Course List'!D$7:D$1029))</f>
        <v>126</v>
      </c>
      <c r="E53" s="75" t="str">
        <f>IF(C53=0,"",LOOKUP($C53,'Course List'!$C$7:$C$1029,'Course List'!E$7:E$1029))</f>
        <v>Fluid Mechanics</v>
      </c>
      <c r="F53" s="75">
        <f>IF(C53=0,"",LOOKUP($C53,'Course List'!$C$7:$C$1029,'Course List'!F$7:F$1029))</f>
        <v>3</v>
      </c>
      <c r="G53" s="75" t="str">
        <f>IF(C53=0,"",LOOKUP($C53,'Course List'!$C$7:$C$1029,'Course List'!G$7:G$1029))</f>
        <v>F</v>
      </c>
      <c r="H53" s="75" t="str">
        <f>IF(C53=0,"",LOOKUP($C53,'Course List'!$C$7:$C$1029,'Course List'!H$7:H$1029))</f>
        <v>Prerequisite: ApSc 2058 (58)</v>
      </c>
      <c r="I53" s="45"/>
      <c r="J53" s="72"/>
      <c r="K53" s="68" t="str">
        <f>IF(I53=0,"",LOOKUP(I53,'GPA Table'!$B$5:$B$16,'GPA Table'!$E$5:$E$16))</f>
        <v/>
      </c>
      <c r="L53" s="185"/>
      <c r="N53" s="6">
        <f t="shared" si="17"/>
        <v>0</v>
      </c>
      <c r="O53" s="6">
        <f t="shared" si="18"/>
        <v>0</v>
      </c>
      <c r="P53" s="6"/>
    </row>
    <row r="54" spans="1:18" s="71" customFormat="1" ht="16.2" thickBot="1" x14ac:dyDescent="0.35">
      <c r="A54" s="322"/>
      <c r="B54" s="160">
        <f t="shared" ref="B54" si="20">B53+1</f>
        <v>8</v>
      </c>
      <c r="C54" s="46"/>
      <c r="D54" s="46" t="str">
        <f>IF(C54=0,"",LOOKUP($C54,'Course List'!$C$7:$C$1029,'Course List'!D$7:D$1029))</f>
        <v/>
      </c>
      <c r="E54" s="46" t="str">
        <f>IF(C54=0,"",LOOKUP($C54,'Course List'!$C$7:$C$1029,'Course List'!E$7:E$1029))</f>
        <v/>
      </c>
      <c r="F54" s="45" t="str">
        <f>IF(C54=0,"",LOOKUP($C54,'Course List'!$C$7:$C$1029,'Course List'!F$7:F$1029))</f>
        <v/>
      </c>
      <c r="G54" s="46" t="str">
        <f>IF(C54=0,"",LOOKUP($C54,'Course List'!$C$7:$C$1029,'Course List'!G$7:G$1029))</f>
        <v/>
      </c>
      <c r="H54" s="46" t="str">
        <f>IF(C54=0,"",LOOKUP($C54,'Course List'!$C$7:$C$1029,'Course List'!H$7:H$1029))</f>
        <v/>
      </c>
      <c r="I54" s="46"/>
      <c r="J54" s="73"/>
      <c r="K54" s="69" t="str">
        <f>IF(I54=0,"",LOOKUP(I54,'GPA Table'!$B$5:$B$16,'GPA Table'!$E$5:$E$16))</f>
        <v/>
      </c>
      <c r="L54" s="185"/>
      <c r="N54" s="6">
        <f t="shared" si="17"/>
        <v>0</v>
      </c>
      <c r="O54" s="6">
        <f t="shared" si="18"/>
        <v>0</v>
      </c>
      <c r="P54" s="6"/>
    </row>
    <row r="55" spans="1:18" s="71" customFormat="1" ht="16.2" thickBot="1" x14ac:dyDescent="0.35">
      <c r="A55" s="322"/>
      <c r="B55" s="155"/>
      <c r="C55" s="156" t="str">
        <f>C46</f>
        <v>Semester</v>
      </c>
      <c r="D55" s="156">
        <f>D46+1</f>
        <v>6</v>
      </c>
      <c r="E55" s="156" t="str">
        <f>E46</f>
        <v>Total Credit Hours</v>
      </c>
      <c r="F55" s="156">
        <f>SUM(F56:F63)</f>
        <v>18</v>
      </c>
      <c r="G55" s="77" t="str">
        <f>G37</f>
        <v>SPRING</v>
      </c>
      <c r="H55" s="77">
        <f>H46+1</f>
        <v>2021</v>
      </c>
      <c r="I55" s="21"/>
      <c r="J55" s="22"/>
      <c r="K55" s="24">
        <f>IF(O55=0,0,ROUND(N55/O55,2))</f>
        <v>0</v>
      </c>
      <c r="L55" s="186"/>
      <c r="N55" s="15">
        <f t="shared" ref="N55:O55" si="21">SUM(N56:N63)</f>
        <v>0</v>
      </c>
      <c r="O55" s="16">
        <f t="shared" si="21"/>
        <v>0</v>
      </c>
      <c r="P55" s="214"/>
    </row>
    <row r="56" spans="1:18" s="71" customFormat="1" x14ac:dyDescent="0.3">
      <c r="A56" s="322"/>
      <c r="B56" s="157">
        <v>1</v>
      </c>
      <c r="C56" s="75" t="s">
        <v>280</v>
      </c>
      <c r="D56" s="75" t="str">
        <f>IF(C56=0,"",LOOKUP($C56,'Course List'!$C$7:$C$1029,'Course List'!D$7:D$1029))</f>
        <v>  122</v>
      </c>
      <c r="E56" s="75" t="str">
        <f>IF(C56=0,"",LOOKUP($C56,'Course List'!$C$7:$C$1029,'Course List'!E$7:E$1029))</f>
        <v> Structural Theory II (w 2-hr recitation)</v>
      </c>
      <c r="F56" s="75">
        <f>IF(C56=0,"",LOOKUP($C56,'Course List'!$C$7:$C$1029,'Course List'!F$7:F$1029))</f>
        <v>3</v>
      </c>
      <c r="G56" s="75" t="str">
        <f>IF(C56=0,"",LOOKUP($C56,'Course List'!$C$7:$C$1029,'Course List'!G$7:G$1029))</f>
        <v>S</v>
      </c>
      <c r="H56" s="75" t="str">
        <f>IF(C56=0,"",LOOKUP($C56,'Course List'!$C$7:$C$1029,'Course List'!H$7:H$1029))</f>
        <v>CE 3230 (121)</v>
      </c>
      <c r="I56" s="45"/>
      <c r="J56" s="72"/>
      <c r="K56" s="67" t="str">
        <f>IF(I56=0,"",LOOKUP(I56,'GPA Table'!$B$5:$B$16,'GPA Table'!$E$5:$E$16))</f>
        <v/>
      </c>
      <c r="L56" s="184"/>
      <c r="N56" s="6">
        <f t="shared" ref="N56:N63" si="22">IF(F56=0,0,IF(I56=0,0,K56*F56))</f>
        <v>0</v>
      </c>
      <c r="O56" s="6">
        <f t="shared" ref="O56:O63" si="23">IF(I56=0,0,F56)</f>
        <v>0</v>
      </c>
      <c r="P56" s="6"/>
      <c r="Q56" s="5"/>
      <c r="R56" s="5"/>
    </row>
    <row r="57" spans="1:18" s="71" customFormat="1" x14ac:dyDescent="0.3">
      <c r="A57" s="322"/>
      <c r="B57" s="157">
        <f>B56+1</f>
        <v>2</v>
      </c>
      <c r="C57" s="158" t="s">
        <v>285</v>
      </c>
      <c r="D57" s="75" t="str">
        <f>IF(C57=0,"",LOOKUP($C57,'Course List'!$C$7:$C$1029,'Course List'!D$7:D$1029))</f>
        <v>  188</v>
      </c>
      <c r="E57" s="75" t="str">
        <f>IF(C57=0,"",LOOKUP($C57,'Course List'!$C$7:$C$1029,'Course List'!E$7:E$1029))</f>
        <v> Hydraulics Laboratory</v>
      </c>
      <c r="F57" s="75">
        <f>IF(C57=0,"",LOOKUP($C57,'Course List'!$C$7:$C$1029,'Course List'!F$7:F$1029))</f>
        <v>1</v>
      </c>
      <c r="G57" s="75" t="str">
        <f>IF(C57=0,"",LOOKUP($C57,'Course List'!$C$7:$C$1029,'Course List'!G$7:G$1029))</f>
        <v>S</v>
      </c>
      <c r="H57" s="75" t="str">
        <f>IF(C57=0,"",LOOKUP($C57,'Course List'!$C$7:$C$1029,'Course List'!H$7:H$1029))</f>
        <v>Prerequisite or corequisite: CE 3610 (193)</v>
      </c>
      <c r="I57" s="45"/>
      <c r="J57" s="72"/>
      <c r="K57" s="68" t="str">
        <f>IF(I57=0,"",LOOKUP(I57,'GPA Table'!$B$5:$B$16,'GPA Table'!$E$5:$E$16))</f>
        <v/>
      </c>
      <c r="L57" s="185"/>
      <c r="N57" s="6">
        <f t="shared" si="22"/>
        <v>0</v>
      </c>
      <c r="O57" s="6">
        <f t="shared" si="23"/>
        <v>0</v>
      </c>
      <c r="P57" s="6"/>
      <c r="Q57" s="5"/>
      <c r="R57" s="5"/>
    </row>
    <row r="58" spans="1:18" s="71" customFormat="1" x14ac:dyDescent="0.3">
      <c r="A58" s="322"/>
      <c r="B58" s="157">
        <f t="shared" ref="B58:B60" si="24">B57+1</f>
        <v>3</v>
      </c>
      <c r="C58" s="75" t="s">
        <v>283</v>
      </c>
      <c r="D58" s="75" t="str">
        <f>IF(C58=0,"",LOOKUP($C58,'Course List'!$C$7:$C$1029,'Course List'!D$7:D$1029))</f>
        <v>  189</v>
      </c>
      <c r="E58" s="75" t="str">
        <f>IF(C58=0,"",LOOKUP($C58,'Course List'!$C$7:$C$1029,'Course List'!E$7:E$1029))</f>
        <v> Environmental Engineering Lab</v>
      </c>
      <c r="F58" s="75">
        <f>IF(C58=0,"",LOOKUP($C58,'Course List'!$C$7:$C$1029,'Course List'!F$7:F$1029))</f>
        <v>1</v>
      </c>
      <c r="G58" s="75" t="str">
        <f>IF(C58=0,"",LOOKUP($C58,'Course List'!$C$7:$C$1029,'Course List'!G$7:G$1029))</f>
        <v>S</v>
      </c>
      <c r="H58" s="75" t="str">
        <f>IF(C58=0,"",LOOKUP($C58,'Course List'!$C$7:$C$1029,'Course List'!H$7:H$1029))</f>
        <v xml:space="preserve"> Corequisite: CE 3520 (194)</v>
      </c>
      <c r="I58" s="45"/>
      <c r="J58" s="72"/>
      <c r="K58" s="68" t="str">
        <f>IF(I58=0,"",LOOKUP(I58,'GPA Table'!$B$5:$B$16,'GPA Table'!$E$5:$E$16))</f>
        <v/>
      </c>
      <c r="L58" s="185"/>
      <c r="N58" s="6">
        <f t="shared" si="22"/>
        <v>0</v>
      </c>
      <c r="O58" s="6">
        <f t="shared" si="23"/>
        <v>0</v>
      </c>
      <c r="P58" s="6"/>
      <c r="Q58" s="5"/>
      <c r="R58" s="5"/>
    </row>
    <row r="59" spans="1:18" s="71" customFormat="1" x14ac:dyDescent="0.3">
      <c r="A59" s="322"/>
      <c r="B59" s="157">
        <f t="shared" si="24"/>
        <v>4</v>
      </c>
      <c r="C59" s="75" t="s">
        <v>281</v>
      </c>
      <c r="D59" s="75" t="str">
        <f>IF(C59=0,"",LOOKUP($C59,'Course List'!$C$7:$C$1029,'Course List'!D$7:D$1029))</f>
        <v>  192</v>
      </c>
      <c r="E59" s="75" t="str">
        <f>IF(C59=0,"",LOOKUP($C59,'Course List'!$C$7:$C$1029,'Course List'!E$7:E$1029))</f>
        <v> Reinforced Concrete Structures</v>
      </c>
      <c r="F59" s="75">
        <f>IF(C59=0,"",LOOKUP($C59,'Course List'!$C$7:$C$1029,'Course List'!F$7:F$1029))</f>
        <v>3</v>
      </c>
      <c r="G59" s="75" t="str">
        <f>IF(C59=0,"",LOOKUP($C59,'Course List'!$C$7:$C$1029,'Course List'!G$7:G$1029))</f>
        <v>S</v>
      </c>
      <c r="H59" s="75" t="str">
        <f>IF(C59=0,"",LOOKUP($C59,'Course List'!$C$7:$C$1029,'Course List'!H$7:H$1029))</f>
        <v>Prerequisite or corequisite: CE 3240 (122)</v>
      </c>
      <c r="I59" s="45"/>
      <c r="J59" s="72"/>
      <c r="K59" s="68" t="str">
        <f>IF(I59=0,"",LOOKUP(I59,'GPA Table'!$B$5:$B$16,'GPA Table'!$E$5:$E$16))</f>
        <v/>
      </c>
      <c r="L59" s="185"/>
      <c r="N59" s="6">
        <f t="shared" si="22"/>
        <v>0</v>
      </c>
      <c r="O59" s="6">
        <f t="shared" si="23"/>
        <v>0</v>
      </c>
      <c r="P59" s="6"/>
      <c r="Q59" s="5"/>
      <c r="R59" s="5"/>
    </row>
    <row r="60" spans="1:18" s="71" customFormat="1" x14ac:dyDescent="0.3">
      <c r="A60" s="322"/>
      <c r="B60" s="157">
        <f t="shared" si="24"/>
        <v>5</v>
      </c>
      <c r="C60" s="75" t="s">
        <v>284</v>
      </c>
      <c r="D60" s="75" t="str">
        <f>IF(C60=0,"",LOOKUP($C60,'Course List'!$C$7:$C$1029,'Course List'!D$7:D$1029))</f>
        <v>  193</v>
      </c>
      <c r="E60" s="75" t="str">
        <f>IF(C60=0,"",LOOKUP($C60,'Course List'!$C$7:$C$1029,'Course List'!E$7:E$1029))</f>
        <v> Hydraulics</v>
      </c>
      <c r="F60" s="75">
        <f>IF(C60=0,"",LOOKUP($C60,'Course List'!$C$7:$C$1029,'Course List'!F$7:F$1029))</f>
        <v>3</v>
      </c>
      <c r="G60" s="75" t="str">
        <f>IF(C60=0,"",LOOKUP($C60,'Course List'!$C$7:$C$1029,'Course List'!G$7:G$1029))</f>
        <v>S</v>
      </c>
      <c r="H60" s="75" t="str">
        <f>IF(C60=0,"",LOOKUP($C60,'Course List'!$C$7:$C$1029,'Course List'!H$7:H$1029))</f>
        <v>Prerequisite: MAE 3126</v>
      </c>
      <c r="I60" s="45"/>
      <c r="J60" s="72"/>
      <c r="K60" s="68" t="str">
        <f>IF(I60=0,"",LOOKUP(I60,'GPA Table'!$B$5:$B$16,'GPA Table'!$E$5:$E$16))</f>
        <v/>
      </c>
      <c r="L60" s="185"/>
      <c r="N60" s="6">
        <f t="shared" si="22"/>
        <v>0</v>
      </c>
      <c r="O60" s="6">
        <f t="shared" si="23"/>
        <v>0</v>
      </c>
      <c r="P60" s="6"/>
      <c r="Q60" s="5"/>
      <c r="R60" s="5"/>
    </row>
    <row r="61" spans="1:18" s="71" customFormat="1" x14ac:dyDescent="0.3">
      <c r="A61" s="322"/>
      <c r="B61" s="157">
        <f>B60+1</f>
        <v>6</v>
      </c>
      <c r="C61" s="75" t="s">
        <v>282</v>
      </c>
      <c r="D61" s="75" t="str">
        <f>IF(C61=0,"",LOOKUP($C61,'Course List'!$C$7:$C$1029,'Course List'!D$7:D$1029))</f>
        <v>  194</v>
      </c>
      <c r="E61" s="75" t="str">
        <f>IF(C61=0,"",LOOKUP($C61,'Course List'!$C$7:$C$1029,'Course List'!E$7:E$1029))</f>
        <v> Envir Eng I:Water Resourc&amp;Qual</v>
      </c>
      <c r="F61" s="75">
        <f>IF(C61=0,"",LOOKUP($C61,'Course List'!$C$7:$C$1029,'Course List'!F$7:F$1029))</f>
        <v>3</v>
      </c>
      <c r="G61" s="75" t="str">
        <f>IF(C61=0,"",LOOKUP($C61,'Course List'!$C$7:$C$1029,'Course List'!G$7:G$1029))</f>
        <v>S</v>
      </c>
      <c r="H61" s="75" t="str">
        <f>IF(C61=0,"",LOOKUP($C61,'Course List'!$C$7:$C$1029,'Course List'!H$7:H$1029))</f>
        <v>Prerequisite or corequisite: CE3610 (193)</v>
      </c>
      <c r="I61" s="45"/>
      <c r="J61" s="72"/>
      <c r="K61" s="68" t="str">
        <f>IF(I61=0,"",LOOKUP(I61,'GPA Table'!$B$5:$B$16,'GPA Table'!$E$5:$E$16))</f>
        <v/>
      </c>
      <c r="L61" s="185"/>
      <c r="N61" s="6">
        <f t="shared" si="22"/>
        <v>0</v>
      </c>
      <c r="O61" s="6">
        <f t="shared" si="23"/>
        <v>0</v>
      </c>
      <c r="P61" s="6"/>
      <c r="Q61" s="5"/>
      <c r="R61" s="5"/>
    </row>
    <row r="62" spans="1:18" s="71" customFormat="1" x14ac:dyDescent="0.3">
      <c r="A62" s="322"/>
      <c r="B62" s="157">
        <f>B61+1</f>
        <v>7</v>
      </c>
      <c r="C62" s="75" t="s">
        <v>481</v>
      </c>
      <c r="D62" s="75">
        <f>IF(C62=0,"",LOOKUP($C62,'Course List'!$C$7:$C$1029,'Course List'!D$7:D$1029))</f>
        <v>152</v>
      </c>
      <c r="E62" s="75" t="str">
        <f>IF(C62=0,"",LOOKUP($C62,'Course List'!$C$7:$C$1029,'Course List'!E$7:E$1029))</f>
        <v>Organic Chemistry</v>
      </c>
      <c r="F62" s="75">
        <f>IF(C62=0,"",LOOKUP($C62,'Course List'!$C$7:$C$1029,'Course List'!F$7:F$1029))</f>
        <v>3</v>
      </c>
      <c r="G62" s="75" t="str">
        <f>IF(C62=0,"",LOOKUP($C62,'Course List'!$C$7:$C$1029,'Course List'!G$7:G$1029))</f>
        <v>AY</v>
      </c>
      <c r="H62" s="75" t="str">
        <f>IF(C62=0,"",LOOKUP($C62,'Course List'!$C$7:$C$1029,'Course List'!H$7:H$1029))</f>
        <v>Prerequisite: Chem 1113 (13)</v>
      </c>
      <c r="I62" s="45"/>
      <c r="J62" s="72"/>
      <c r="K62" s="68" t="str">
        <f>IF(I62=0,"",LOOKUP(I62,'GPA Table'!$B$5:$B$16,'GPA Table'!$E$5:$E$16))</f>
        <v/>
      </c>
      <c r="L62" s="185"/>
      <c r="N62" s="6">
        <f t="shared" si="22"/>
        <v>0</v>
      </c>
      <c r="O62" s="6">
        <f t="shared" si="23"/>
        <v>0</v>
      </c>
      <c r="P62" s="6"/>
    </row>
    <row r="63" spans="1:18" s="71" customFormat="1" ht="16.2" thickBot="1" x14ac:dyDescent="0.35">
      <c r="A63" s="323"/>
      <c r="B63" s="160">
        <f>B62+1</f>
        <v>8</v>
      </c>
      <c r="C63" s="76" t="s">
        <v>482</v>
      </c>
      <c r="D63" s="76">
        <f>IF(C63=0,"",LOOKUP($C63,'Course List'!$C$7:$C$1029,'Course List'!D$7:D$1029))</f>
        <v>154</v>
      </c>
      <c r="E63" s="76" t="str">
        <f>IF(C63=0,"",LOOKUP($C63,'Course List'!$C$7:$C$1029,'Course List'!E$7:E$1029))</f>
        <v>Organic Chemistry Laboratory</v>
      </c>
      <c r="F63" s="75">
        <f>IF(C63=0,"",LOOKUP($C63,'Course List'!$C$7:$C$1029,'Course List'!F$7:F$1029))</f>
        <v>1</v>
      </c>
      <c r="G63" s="76" t="str">
        <f>IF(C63=0,"",LOOKUP($C63,'Course List'!$C$7:$C$1029,'Course List'!G$7:G$1029))</f>
        <v>AY</v>
      </c>
      <c r="H63" s="76" t="str">
        <f>IF(C63=0,"",LOOKUP($C63,'Course List'!$C$7:$C$1029,'Course List'!H$7:H$1029))</f>
        <v xml:space="preserve"> Corequisite: Chem 2152 (52)</v>
      </c>
      <c r="I63" s="46"/>
      <c r="J63" s="73"/>
      <c r="K63" s="69" t="str">
        <f>IF(I63=0,"",LOOKUP(I63,'GPA Table'!$B$5:$B$16,'GPA Table'!$E$5:$E$16))</f>
        <v/>
      </c>
      <c r="L63" s="185"/>
      <c r="N63" s="6">
        <f t="shared" si="22"/>
        <v>0</v>
      </c>
      <c r="O63" s="6">
        <f t="shared" si="23"/>
        <v>0</v>
      </c>
      <c r="P63" s="6"/>
    </row>
    <row r="64" spans="1:18" s="71" customFormat="1" ht="16.2" thickBot="1" x14ac:dyDescent="0.35">
      <c r="A64" s="321" t="s">
        <v>867</v>
      </c>
      <c r="B64" s="155"/>
      <c r="C64" s="156" t="str">
        <f>C55</f>
        <v>Semester</v>
      </c>
      <c r="D64" s="156">
        <f>D55+1</f>
        <v>7</v>
      </c>
      <c r="E64" s="156" t="str">
        <f>E55</f>
        <v>Total Credit Hours</v>
      </c>
      <c r="F64" s="156">
        <f>SUM(F65:F72)</f>
        <v>17</v>
      </c>
      <c r="G64" s="77" t="str">
        <f>G46</f>
        <v>FALL</v>
      </c>
      <c r="H64" s="77">
        <f>H55</f>
        <v>2021</v>
      </c>
      <c r="I64" s="21"/>
      <c r="J64" s="22"/>
      <c r="K64" s="24">
        <f>IF(O64=0,0,ROUND(N64/O64,2))</f>
        <v>0</v>
      </c>
      <c r="L64" s="186"/>
      <c r="N64" s="15">
        <f>SUM(N65:N72)-N67</f>
        <v>0</v>
      </c>
      <c r="O64" s="15">
        <f>SUM(O65:O72)-O67</f>
        <v>0</v>
      </c>
      <c r="P64" s="214"/>
    </row>
    <row r="65" spans="1:18" s="71" customFormat="1" x14ac:dyDescent="0.3">
      <c r="A65" s="322"/>
      <c r="B65" s="157">
        <v>1</v>
      </c>
      <c r="C65" s="75" t="s">
        <v>289</v>
      </c>
      <c r="D65" s="75" t="str">
        <f>IF(C65=0,"",LOOKUP($C65,'Course List'!$C$7:$C$1029,'Course List'!D$7:D$1029))</f>
        <v>  168</v>
      </c>
      <c r="E65" s="75" t="str">
        <f>IF(C65=0,"",LOOKUP($C65,'Course List'!$C$7:$C$1029,'Course List'!E$7:E$1029))</f>
        <v> Intro-Geotechnical Engineering</v>
      </c>
      <c r="F65" s="75">
        <f>IF(C65=0,"",LOOKUP($C65,'Course List'!$C$7:$C$1029,'Course List'!F$7:F$1029))</f>
        <v>3</v>
      </c>
      <c r="G65" s="75" t="str">
        <f>IF(C65=0,"",LOOKUP($C65,'Course List'!$C$7:$C$1029,'Course List'!G$7:G$1029))</f>
        <v>F</v>
      </c>
      <c r="H65" s="75" t="str">
        <f>IF(C65=0,"",LOOKUP($C65,'Course List'!$C$7:$C$1029,'Course List'!H$7:H$1029))</f>
        <v>Prerequisite: CE 2220 (120), MAE 3126</v>
      </c>
      <c r="I65" s="45"/>
      <c r="J65" s="72"/>
      <c r="K65" s="67" t="str">
        <f>IF(I65=0,"",LOOKUP(I65,'GPA Table'!$B$5:$B$16,'GPA Table'!$E$5:$E$16))</f>
        <v/>
      </c>
      <c r="L65" s="184"/>
      <c r="N65" s="6">
        <f t="shared" ref="N65" si="25">IF(F65=0,0,IF(I65=0,0,K65*F65))</f>
        <v>0</v>
      </c>
      <c r="O65" s="6">
        <f t="shared" ref="O65" si="26">IF(I65=0,0,F65)</f>
        <v>0</v>
      </c>
      <c r="P65" s="6"/>
      <c r="Q65" s="5"/>
      <c r="R65" s="5"/>
    </row>
    <row r="66" spans="1:18" s="71" customFormat="1" x14ac:dyDescent="0.3">
      <c r="A66" s="322"/>
      <c r="B66" s="157">
        <f>B65+1</f>
        <v>2</v>
      </c>
      <c r="C66" s="158" t="s">
        <v>287</v>
      </c>
      <c r="D66" s="75" t="str">
        <f>IF(C66=0,"",LOOKUP($C66,'Course List'!$C$7:$C$1029,'Course List'!D$7:D$1029))</f>
        <v>  191</v>
      </c>
      <c r="E66" s="75" t="str">
        <f>IF(C66=0,"",LOOKUP($C66,'Course List'!$C$7:$C$1029,'Course List'!E$7:E$1029))</f>
        <v> Metal Structures</v>
      </c>
      <c r="F66" s="75">
        <f>IF(C66=0,"",LOOKUP($C66,'Course List'!$C$7:$C$1029,'Course List'!F$7:F$1029))</f>
        <v>3</v>
      </c>
      <c r="G66" s="75" t="str">
        <f>IF(C66=0,"",LOOKUP($C66,'Course List'!$C$7:$C$1029,'Course List'!G$7:G$1029))</f>
        <v>F</v>
      </c>
      <c r="H66" s="75" t="str">
        <f>IF(C66=0,"",LOOKUP($C66,'Course List'!$C$7:$C$1029,'Course List'!H$7:H$1029))</f>
        <v>Prerequisite: CE 3240 (122)</v>
      </c>
      <c r="I66" s="45"/>
      <c r="J66" s="72"/>
      <c r="K66" s="68" t="str">
        <f>IF(I66=0,"",LOOKUP(I66,'GPA Table'!$B$5:$B$16,'GPA Table'!$E$5:$E$16))</f>
        <v/>
      </c>
      <c r="L66" s="185"/>
      <c r="N66" s="6">
        <f t="shared" ref="N66:N72" si="27">IF(F66=0,0,IF(I66=0,0,K66*F66))</f>
        <v>0</v>
      </c>
      <c r="O66" s="6">
        <f t="shared" ref="O66:O72" si="28">IF(I66=0,0,F66)</f>
        <v>0</v>
      </c>
      <c r="P66" s="6"/>
      <c r="Q66" s="5"/>
      <c r="R66" s="5"/>
    </row>
    <row r="67" spans="1:18" s="71" customFormat="1" ht="31.2" x14ac:dyDescent="0.3">
      <c r="A67" s="322"/>
      <c r="B67" s="157">
        <f t="shared" ref="B67:B69" si="29">B66+1</f>
        <v>3</v>
      </c>
      <c r="C67" s="158" t="s">
        <v>824</v>
      </c>
      <c r="D67" s="75" t="str">
        <f>IF(C67=0,"",LOOKUP($C67,'Course List'!$C$7:$C$1029,'Course List'!D$7:D$1029))</f>
        <v>---</v>
      </c>
      <c r="E67" s="75" t="str">
        <f>IF(C67=0,"",LOOKUP($C67,'Course List'!$C$7:$C$1029,'Course List'!E$7:E$1029))</f>
        <v>Senior Design 1</v>
      </c>
      <c r="F67" s="75">
        <f>IF(C67=0,"",LOOKUP($C67,'Course List'!$C$7:$C$1029,'Course List'!F$7:F$1029))</f>
        <v>1</v>
      </c>
      <c r="G67" s="75" t="str">
        <f>IF(C67=0,"",LOOKUP($C67,'Course List'!$C$7:$C$1029,'Course List'!G$7:G$1029))</f>
        <v>F</v>
      </c>
      <c r="H67" s="75" t="str">
        <f>IF(C67=0,"",LOOKUP($C67,'Course List'!$C$7:$C$1029,'Course List'!H$7:H$1029))</f>
        <v>Completed CE required courses up to the end of the 6th semester</v>
      </c>
      <c r="I67" s="45" t="s">
        <v>829</v>
      </c>
      <c r="J67" s="72"/>
      <c r="K67" s="68">
        <f>IF(I67=0,"",LOOKUP(I67,'GPA Table'!$B$5:$B$16,'GPA Table'!$E$5:$E$16))</f>
        <v>0</v>
      </c>
      <c r="L67" s="185"/>
      <c r="N67" s="235">
        <f t="shared" si="27"/>
        <v>0</v>
      </c>
      <c r="O67" s="235">
        <f t="shared" si="28"/>
        <v>1</v>
      </c>
      <c r="P67" s="6"/>
      <c r="Q67" s="5"/>
      <c r="R67" s="5"/>
    </row>
    <row r="68" spans="1:18" s="71" customFormat="1" x14ac:dyDescent="0.3">
      <c r="A68" s="322"/>
      <c r="B68" s="157">
        <f t="shared" si="29"/>
        <v>4</v>
      </c>
      <c r="C68" s="75" t="s">
        <v>290</v>
      </c>
      <c r="D68" s="75" t="str">
        <f>IF(C68=0,"",LOOKUP($C68,'Course List'!$C$7:$C$1029,'Course List'!D$7:D$1029))</f>
        <v>  185</v>
      </c>
      <c r="E68" s="75" t="str">
        <f>IF(C68=0,"",LOOKUP($C68,'Course List'!$C$7:$C$1029,'Course List'!E$7:E$1029))</f>
        <v> Geotechnical Engineering Lab</v>
      </c>
      <c r="F68" s="75">
        <f>IF(C68=0,"",LOOKUP($C68,'Course List'!$C$7:$C$1029,'Course List'!F$7:F$1029))</f>
        <v>1</v>
      </c>
      <c r="G68" s="75" t="str">
        <f>IF(C68=0,"",LOOKUP($C68,'Course List'!$C$7:$C$1029,'Course List'!G$7:G$1029))</f>
        <v>F</v>
      </c>
      <c r="H68" s="75" t="str">
        <f>IF(C68=0,"",LOOKUP($C68,'Course List'!$C$7:$C$1029,'Course List'!H$7:H$1029))</f>
        <v>Prerequisite or corequisite: CE 4410 (168)</v>
      </c>
      <c r="I68" s="45"/>
      <c r="J68" s="72"/>
      <c r="K68" s="68" t="str">
        <f>IF(I68=0,"",LOOKUP(I68,'GPA Table'!$B$5:$B$16,'GPA Table'!$E$5:$E$16))</f>
        <v/>
      </c>
      <c r="L68" s="185"/>
      <c r="N68" s="6">
        <f t="shared" si="27"/>
        <v>0</v>
      </c>
      <c r="O68" s="6">
        <f t="shared" si="28"/>
        <v>0</v>
      </c>
      <c r="P68" s="6"/>
      <c r="Q68" s="5"/>
      <c r="R68" s="5"/>
    </row>
    <row r="69" spans="1:18" s="71" customFormat="1" x14ac:dyDescent="0.3">
      <c r="A69" s="322"/>
      <c r="B69" s="157">
        <f t="shared" si="29"/>
        <v>5</v>
      </c>
      <c r="C69" s="75" t="s">
        <v>291</v>
      </c>
      <c r="D69" s="75" t="str">
        <f>IF(C69=0,"",LOOKUP($C69,'Course List'!$C$7:$C$1029,'Course List'!D$7:D$1029))</f>
        <v>  197</v>
      </c>
      <c r="E69" s="75" t="str">
        <f>IF(C69=0,"",LOOKUP($C69,'Course List'!$C$7:$C$1029,'Course List'!E$7:E$1029))</f>
        <v> Env Eng 2:Water Supply/Pollutn</v>
      </c>
      <c r="F69" s="75">
        <f>IF(C69=0,"",LOOKUP($C69,'Course List'!$C$7:$C$1029,'Course List'!F$7:F$1029))</f>
        <v>3</v>
      </c>
      <c r="G69" s="75" t="str">
        <f>IF(C69=0,"",LOOKUP($C69,'Course List'!$C$7:$C$1029,'Course List'!G$7:G$1029))</f>
        <v>F</v>
      </c>
      <c r="H69" s="75" t="str">
        <f>IF(C69=0,"",LOOKUP($C69,'Course List'!$C$7:$C$1029,'Course List'!H$7:H$1029))</f>
        <v>Prerequisite: CE 3520 (194)</v>
      </c>
      <c r="I69" s="45"/>
      <c r="J69" s="72"/>
      <c r="K69" s="68" t="str">
        <f>IF(I69=0,"",LOOKUP(I69,'GPA Table'!$B$5:$B$16,'GPA Table'!$E$5:$E$16))</f>
        <v/>
      </c>
      <c r="L69" s="185"/>
      <c r="N69" s="6">
        <f t="shared" si="27"/>
        <v>0</v>
      </c>
      <c r="O69" s="6">
        <f t="shared" si="28"/>
        <v>0</v>
      </c>
      <c r="P69" s="6"/>
      <c r="Q69" s="5"/>
      <c r="R69" s="5"/>
    </row>
    <row r="70" spans="1:18" s="71" customFormat="1" x14ac:dyDescent="0.3">
      <c r="A70" s="322"/>
      <c r="B70" s="157">
        <f>B69+1</f>
        <v>6</v>
      </c>
      <c r="C70" s="75" t="s">
        <v>7</v>
      </c>
      <c r="D70" s="75" t="str">
        <f>IF(C70=0,"",LOOKUP($C70,'Course List'!$C$7:$C$1029,'Course List'!D$7:D$1029))</f>
        <v>---</v>
      </c>
      <c r="E70" s="75" t="str">
        <f>IF(C70=0,"",LOOKUP($C70,'Course List'!$C$7:$C$1029,'Course List'!E$7:E$1029))</f>
        <v>See the H/SS List</v>
      </c>
      <c r="F70" s="75">
        <f>IF(C70=0,"",LOOKUP($C70,'Course List'!$C$7:$C$1029,'Course List'!F$7:F$1029))</f>
        <v>3</v>
      </c>
      <c r="G70" s="75" t="str">
        <f>IF(C70=0,"",LOOKUP($C70,'Course List'!$C$7:$C$1029,'Course List'!G$7:G$1029))</f>
        <v>F &amp; S</v>
      </c>
      <c r="H70" s="75" t="str">
        <f>IF(C70=0,"",LOOKUP($C70,'Course List'!$C$7:$C$1029,'Course List'!H$7:H$1029))</f>
        <v xml:space="preserve"> ---</v>
      </c>
      <c r="I70" s="45"/>
      <c r="J70" s="72"/>
      <c r="K70" s="68" t="str">
        <f>IF(I70=0,"",LOOKUP(I70,'GPA Table'!$B$5:$B$16,'GPA Table'!$E$5:$E$16))</f>
        <v/>
      </c>
      <c r="L70" s="185"/>
      <c r="N70" s="6">
        <f t="shared" si="27"/>
        <v>0</v>
      </c>
      <c r="O70" s="6">
        <f t="shared" si="28"/>
        <v>0</v>
      </c>
      <c r="P70" s="6"/>
      <c r="Q70" s="5"/>
      <c r="R70" s="5"/>
    </row>
    <row r="71" spans="1:18" x14ac:dyDescent="0.3">
      <c r="A71" s="322"/>
      <c r="B71" s="157">
        <f>B70+1</f>
        <v>7</v>
      </c>
      <c r="C71" s="75" t="s">
        <v>8</v>
      </c>
      <c r="D71" s="75" t="str">
        <f>IF(C71=0,"",LOOKUP($C71,'Course List'!$C$7:$C$1029,'Course List'!D$7:D$1029))</f>
        <v>---</v>
      </c>
      <c r="E71" s="75" t="str">
        <f>IF(C71=0,"",LOOKUP($C71,'Course List'!$C$7:$C$1029,'Course List'!E$7:E$1029))</f>
        <v>See the H/SS List</v>
      </c>
      <c r="F71" s="75">
        <f>IF(C71=0,"",LOOKUP($C71,'Course List'!$C$7:$C$1029,'Course List'!F$7:F$1029))</f>
        <v>3</v>
      </c>
      <c r="G71" s="75" t="str">
        <f>IF(C71=0,"",LOOKUP($C71,'Course List'!$C$7:$C$1029,'Course List'!G$7:G$1029))</f>
        <v>F &amp; S</v>
      </c>
      <c r="H71" s="75" t="str">
        <f>IF(C71=0,"",LOOKUP($C71,'Course List'!$C$7:$C$1029,'Course List'!H$7:H$1029))</f>
        <v xml:space="preserve"> ---</v>
      </c>
      <c r="I71" s="45"/>
      <c r="J71" s="72"/>
      <c r="K71" s="68" t="str">
        <f>IF(I71=0,"",LOOKUP(I71,'GPA Table'!$B$5:$B$16,'GPA Table'!$E$5:$E$16))</f>
        <v/>
      </c>
      <c r="L71" s="185"/>
      <c r="M71" s="71"/>
      <c r="N71" s="6">
        <f t="shared" si="27"/>
        <v>0</v>
      </c>
      <c r="O71" s="6">
        <f t="shared" si="28"/>
        <v>0</v>
      </c>
    </row>
    <row r="72" spans="1:18" s="71" customFormat="1" ht="16.2" thickBot="1" x14ac:dyDescent="0.35">
      <c r="A72" s="322"/>
      <c r="B72" s="160">
        <f t="shared" ref="B72" si="30">B71+1</f>
        <v>8</v>
      </c>
      <c r="C72" s="46"/>
      <c r="D72" s="46" t="str">
        <f>IF(C72=0,"",LOOKUP($C72,'Course List'!$C$7:$C$1029,'Course List'!D$7:D$1029))</f>
        <v/>
      </c>
      <c r="E72" s="46" t="str">
        <f>IF(C72=0,"",LOOKUP($C72,'Course List'!$C$7:$C$1029,'Course List'!E$7:E$1029))</f>
        <v/>
      </c>
      <c r="F72" s="45" t="str">
        <f>IF(C72=0,"",LOOKUP($C72,'Course List'!$C$7:$C$1029,'Course List'!F$7:F$1029))</f>
        <v/>
      </c>
      <c r="G72" s="46" t="str">
        <f>IF(C72=0,"",LOOKUP($C72,'Course List'!$C$7:$C$1029,'Course List'!G$7:G$1029))</f>
        <v/>
      </c>
      <c r="H72" s="46" t="str">
        <f>IF(C72=0,"",LOOKUP($C72,'Course List'!$C$7:$C$1029,'Course List'!H$7:H$1029))</f>
        <v/>
      </c>
      <c r="I72" s="46"/>
      <c r="J72" s="73"/>
      <c r="K72" s="69" t="str">
        <f>IF(I72=0,"",LOOKUP(I72,'GPA Table'!$B$5:$B$16,'GPA Table'!$E$5:$E$16))</f>
        <v/>
      </c>
      <c r="L72" s="185"/>
      <c r="N72" s="6">
        <f t="shared" si="27"/>
        <v>0</v>
      </c>
      <c r="O72" s="6">
        <f t="shared" si="28"/>
        <v>0</v>
      </c>
      <c r="P72" s="6"/>
    </row>
    <row r="73" spans="1:18" s="71" customFormat="1" ht="16.2" thickBot="1" x14ac:dyDescent="0.35">
      <c r="A73" s="322"/>
      <c r="B73" s="155"/>
      <c r="C73" s="156" t="str">
        <f>C64</f>
        <v>Semester</v>
      </c>
      <c r="D73" s="156">
        <f>D64+1</f>
        <v>8</v>
      </c>
      <c r="E73" s="156" t="str">
        <f>E64</f>
        <v>Total Credit Hours</v>
      </c>
      <c r="F73" s="156">
        <f>SUM(F74:F81)</f>
        <v>18</v>
      </c>
      <c r="G73" s="77" t="str">
        <f>G55</f>
        <v>SPRING</v>
      </c>
      <c r="H73" s="77">
        <f>H64+1</f>
        <v>2022</v>
      </c>
      <c r="I73" s="21"/>
      <c r="J73" s="22"/>
      <c r="K73" s="24">
        <f>IF(O73=0,0,ROUND(N73/O73,2))</f>
        <v>0</v>
      </c>
      <c r="L73" s="186"/>
      <c r="N73" s="15">
        <f t="shared" ref="N73:O73" si="31">SUM(N74:N81)</f>
        <v>0</v>
      </c>
      <c r="O73" s="16">
        <f t="shared" si="31"/>
        <v>0</v>
      </c>
      <c r="P73" s="214"/>
    </row>
    <row r="74" spans="1:18" s="71" customFormat="1" x14ac:dyDescent="0.3">
      <c r="A74" s="322"/>
      <c r="B74" s="157">
        <v>1</v>
      </c>
      <c r="C74" s="75" t="s">
        <v>394</v>
      </c>
      <c r="D74" s="75">
        <f>IF(C74=0,"",LOOKUP($C74,'Course List'!$C$7:$C$1029,'Course List'!D$7:D$1029))</f>
        <v>115</v>
      </c>
      <c r="E74" s="75" t="str">
        <f>IF(C74=0,"",LOOKUP($C74,'Course List'!$C$7:$C$1029,'Course List'!E$7:E$1029))</f>
        <v>Engineering Analysis III</v>
      </c>
      <c r="F74" s="75">
        <f>IF(C74=0,"",LOOKUP($C74,'Course List'!$C$7:$C$1029,'Course List'!F$7:F$1029))</f>
        <v>3</v>
      </c>
      <c r="G74" s="75" t="str">
        <f>IF(C74=0,"",LOOKUP($C74,'Course List'!$C$7:$C$1029,'Course List'!G$7:G$1029))</f>
        <v>F &amp; S</v>
      </c>
      <c r="H74" s="75" t="str">
        <f>IF(C74=0,"",LOOKUP($C74,'Course List'!$C$7:$C$1029,'Course List'!H$7:H$1029))</f>
        <v>Prerequisite: Math 1232 (32), UW 1020 (20)</v>
      </c>
      <c r="I74" s="45"/>
      <c r="J74" s="72"/>
      <c r="K74" s="67" t="str">
        <f>IF(I74=0,"",LOOKUP(I74,'GPA Table'!$B$5:$B$16,'GPA Table'!$E$5:$E$16))</f>
        <v/>
      </c>
      <c r="L74" s="184"/>
      <c r="N74" s="6">
        <f t="shared" ref="N74" si="32">IF(F74=0,0,IF(I74=0,0,K74*F74))</f>
        <v>0</v>
      </c>
      <c r="O74" s="6">
        <f t="shared" ref="O74" si="33">IF(I74=0,0,F74)</f>
        <v>0</v>
      </c>
      <c r="P74" s="6"/>
      <c r="Q74" s="5"/>
      <c r="R74" s="5"/>
    </row>
    <row r="75" spans="1:18" s="71" customFormat="1" x14ac:dyDescent="0.3">
      <c r="A75" s="322"/>
      <c r="B75" s="157">
        <f>B74+1</f>
        <v>2</v>
      </c>
      <c r="C75" s="158" t="s">
        <v>288</v>
      </c>
      <c r="D75" s="75" t="str">
        <f>IF(C75=0,"",LOOKUP($C75,'Course List'!$C$7:$C$1029,'Course List'!D$7:D$1029))</f>
        <v>  190W</v>
      </c>
      <c r="E75" s="75" t="str">
        <f>IF(C75=0,"",LOOKUP($C75,'Course List'!$C$7:$C$1029,'Course List'!E$7:E$1029))</f>
        <v> Contracts and Specifications (WID)</v>
      </c>
      <c r="F75" s="75">
        <f>IF(C75=0,"",LOOKUP($C75,'Course List'!$C$7:$C$1029,'Course List'!F$7:F$1029))</f>
        <v>3</v>
      </c>
      <c r="G75" s="75" t="str">
        <f>IF(C75=0,"",LOOKUP($C75,'Course List'!$C$7:$C$1029,'Course List'!G$7:G$1029))</f>
        <v>S</v>
      </c>
      <c r="H75" s="75" t="str">
        <f>IF(C75=0,"",LOOKUP($C75,'Course List'!$C$7:$C$1029,'Course List'!H$7:H$1029))</f>
        <v>None</v>
      </c>
      <c r="I75" s="45"/>
      <c r="J75" s="72"/>
      <c r="K75" s="68" t="str">
        <f>IF(I75=0,"",LOOKUP(I75,'GPA Table'!$B$5:$B$16,'GPA Table'!$E$5:$E$16))</f>
        <v/>
      </c>
      <c r="L75" s="185"/>
      <c r="N75" s="6">
        <f t="shared" ref="N75:N81" si="34">IF(F75=0,0,IF(I75=0,0,K75*F75))</f>
        <v>0</v>
      </c>
      <c r="O75" s="6">
        <f t="shared" ref="O75:O81" si="35">IF(I75=0,0,F75)</f>
        <v>0</v>
      </c>
      <c r="P75" s="6"/>
      <c r="Q75" s="5"/>
      <c r="R75" s="5"/>
    </row>
    <row r="76" spans="1:18" s="71" customFormat="1" x14ac:dyDescent="0.3">
      <c r="A76" s="322"/>
      <c r="B76" s="157">
        <f t="shared" ref="B76:B78" si="36">B75+1</f>
        <v>3</v>
      </c>
      <c r="C76" s="75" t="s">
        <v>825</v>
      </c>
      <c r="D76" s="75">
        <f>IF(C76=0,"",LOOKUP($C76,'Course List'!$C$7:$C$1029,'Course List'!D$7:D$1029))</f>
        <v>196</v>
      </c>
      <c r="E76" s="75" t="str">
        <f>IF(C76=0,"",LOOKUP($C76,'Course List'!$C$7:$C$1029,'Course List'!E$7:E$1029))</f>
        <v>Senior Design 2</v>
      </c>
      <c r="F76" s="75">
        <f>IF(C76=0,"",LOOKUP($C76,'Course List'!$C$7:$C$1029,'Course List'!F$7:F$1029))</f>
        <v>3</v>
      </c>
      <c r="G76" s="75" t="str">
        <f>IF(C76=0,"",LOOKUP($C76,'Course List'!$C$7:$C$1029,'Course List'!G$7:G$1029))</f>
        <v>S</v>
      </c>
      <c r="H76" s="75" t="str">
        <f>IF(C76=0,"",LOOKUP($C76,'Course List'!$C$7:$C$1029,'Course List'!H$7:H$1029))</f>
        <v>CE 4341</v>
      </c>
      <c r="I76" s="45"/>
      <c r="J76" s="72"/>
      <c r="K76" s="68" t="str">
        <f>IF(I76=0,"",LOOKUP(I76,'GPA Table'!$B$5:$B$16,'GPA Table'!$E$5:$E$16))</f>
        <v/>
      </c>
      <c r="L76" s="185"/>
      <c r="N76" s="6">
        <f t="shared" si="34"/>
        <v>0</v>
      </c>
      <c r="O76" s="6">
        <f t="shared" si="35"/>
        <v>0</v>
      </c>
      <c r="P76" s="6"/>
      <c r="Q76" s="5"/>
      <c r="R76" s="5"/>
    </row>
    <row r="77" spans="1:18" s="71" customFormat="1" x14ac:dyDescent="0.3">
      <c r="A77" s="322"/>
      <c r="B77" s="157">
        <f t="shared" si="36"/>
        <v>4</v>
      </c>
      <c r="C77" s="75" t="s">
        <v>317</v>
      </c>
      <c r="D77" s="75" t="str">
        <f>IF(C77=0,"",LOOKUP($C77,'Course List'!$C$7:$C$1029,'Course List'!D$7:D$1029))</f>
        <v>  232</v>
      </c>
      <c r="E77" s="75" t="str">
        <f>IF(C77=0,"",LOOKUP($C77,'Course List'!$C$7:$C$1029,'Course List'!E$7:E$1029))</f>
        <v> Geotechnical Engineering</v>
      </c>
      <c r="F77" s="75">
        <f>IF(C77=0,"",LOOKUP($C77,'Course List'!$C$7:$C$1029,'Course List'!F$7:F$1029))</f>
        <v>3</v>
      </c>
      <c r="G77" s="75" t="str">
        <f>IF(C77=0,"",LOOKUP($C77,'Course List'!$C$7:$C$1029,'Course List'!G$7:G$1029))</f>
        <v>S</v>
      </c>
      <c r="H77" s="75" t="str">
        <f>IF(C77=0,"",LOOKUP($C77,'Course List'!$C$7:$C$1029,'Course List'!H$7:H$1029))</f>
        <v>Prerequisite: CE 4410 (168) or equivalent</v>
      </c>
      <c r="I77" s="45"/>
      <c r="J77" s="72"/>
      <c r="K77" s="68" t="str">
        <f>IF(I77=0,"",LOOKUP(I77,'GPA Table'!$B$5:$B$16,'GPA Table'!$E$5:$E$16))</f>
        <v/>
      </c>
      <c r="L77" s="185"/>
      <c r="N77" s="6">
        <f t="shared" si="34"/>
        <v>0</v>
      </c>
      <c r="O77" s="6">
        <f t="shared" si="35"/>
        <v>0</v>
      </c>
      <c r="P77" s="6"/>
      <c r="Q77" s="5"/>
      <c r="R77" s="5"/>
    </row>
    <row r="78" spans="1:18" s="71" customFormat="1" x14ac:dyDescent="0.3">
      <c r="A78" s="322"/>
      <c r="B78" s="157">
        <f t="shared" si="36"/>
        <v>5</v>
      </c>
      <c r="C78" s="75" t="s">
        <v>9</v>
      </c>
      <c r="D78" s="75" t="str">
        <f>IF(C78=0,"",LOOKUP($C78,'Course List'!$C$7:$C$1029,'Course List'!D$7:D$1029))</f>
        <v>---</v>
      </c>
      <c r="E78" s="75" t="str">
        <f>IF(C78=0,"",LOOKUP($C78,'Course List'!$C$7:$C$1029,'Course List'!E$7:E$1029))</f>
        <v>See the H/SS List</v>
      </c>
      <c r="F78" s="75">
        <f>IF(C78=0,"",LOOKUP($C78,'Course List'!$C$7:$C$1029,'Course List'!F$7:F$1029))</f>
        <v>3</v>
      </c>
      <c r="G78" s="75" t="str">
        <f>IF(C78=0,"",LOOKUP($C78,'Course List'!$C$7:$C$1029,'Course List'!G$7:G$1029))</f>
        <v>F &amp; S</v>
      </c>
      <c r="H78" s="75" t="str">
        <f>IF(C78=0,"",LOOKUP($C78,'Course List'!$C$7:$C$1029,'Course List'!H$7:H$1029))</f>
        <v xml:space="preserve"> ---</v>
      </c>
      <c r="I78" s="45"/>
      <c r="J78" s="72"/>
      <c r="K78" s="68" t="str">
        <f>IF(I78=0,"",LOOKUP(I78,'GPA Table'!$B$5:$B$16,'GPA Table'!$E$5:$E$16))</f>
        <v/>
      </c>
      <c r="L78" s="185"/>
      <c r="N78" s="6">
        <f t="shared" si="34"/>
        <v>0</v>
      </c>
      <c r="O78" s="6">
        <f t="shared" si="35"/>
        <v>0</v>
      </c>
      <c r="P78" s="6"/>
      <c r="Q78" s="5"/>
      <c r="R78" s="5"/>
    </row>
    <row r="79" spans="1:18" s="71" customFormat="1" x14ac:dyDescent="0.3">
      <c r="A79" s="322"/>
      <c r="B79" s="157">
        <f>B78+1</f>
        <v>6</v>
      </c>
      <c r="C79" s="75" t="s">
        <v>10</v>
      </c>
      <c r="D79" s="75" t="str">
        <f>IF(C79=0,"",LOOKUP($C79,'Course List'!$C$7:$C$1029,'Course List'!D$7:D$1029))</f>
        <v>---</v>
      </c>
      <c r="E79" s="75" t="str">
        <f>IF(C79=0,"",LOOKUP($C79,'Course List'!$C$7:$C$1029,'Course List'!E$7:E$1029))</f>
        <v>See the H/SS List</v>
      </c>
      <c r="F79" s="75">
        <f>IF(C79=0,"",LOOKUP($C79,'Course List'!$C$7:$C$1029,'Course List'!F$7:F$1029))</f>
        <v>3</v>
      </c>
      <c r="G79" s="75" t="str">
        <f>IF(C79=0,"",LOOKUP($C79,'Course List'!$C$7:$C$1029,'Course List'!G$7:G$1029))</f>
        <v>F &amp; S</v>
      </c>
      <c r="H79" s="75" t="str">
        <f>IF(C79=0,"",LOOKUP($C79,'Course List'!$C$7:$C$1029,'Course List'!H$7:H$1029))</f>
        <v xml:space="preserve"> ---</v>
      </c>
      <c r="I79" s="45"/>
      <c r="J79" s="72"/>
      <c r="K79" s="68" t="str">
        <f>IF(I79=0,"",LOOKUP(I79,'GPA Table'!$B$5:$B$16,'GPA Table'!$E$5:$E$16))</f>
        <v/>
      </c>
      <c r="L79" s="185"/>
      <c r="N79" s="6">
        <f t="shared" si="34"/>
        <v>0</v>
      </c>
      <c r="O79" s="6">
        <f t="shared" si="35"/>
        <v>0</v>
      </c>
      <c r="P79" s="6"/>
      <c r="Q79" s="5"/>
      <c r="R79" s="5"/>
    </row>
    <row r="80" spans="1:18" x14ac:dyDescent="0.3">
      <c r="A80" s="322"/>
      <c r="B80" s="157">
        <f>B79+1</f>
        <v>7</v>
      </c>
      <c r="C80" s="45"/>
      <c r="D80" s="45" t="str">
        <f>IF(C80=0,"",LOOKUP($C80,'Course List'!$C$7:$C$1029,'Course List'!D$7:D$1029))</f>
        <v/>
      </c>
      <c r="E80" s="45" t="str">
        <f>IF(C80=0,"",LOOKUP($C80,'Course List'!$C$7:$C$1029,'Course List'!E$7:E$1029))</f>
        <v/>
      </c>
      <c r="F80" s="45" t="str">
        <f>IF(C80=0,"",LOOKUP($C80,'Course List'!$C$7:$C$1029,'Course List'!F$7:F$1029))</f>
        <v/>
      </c>
      <c r="G80" s="45" t="str">
        <f>IF(C80=0,"",LOOKUP($C80,'Course List'!$C$7:$C$1029,'Course List'!G$7:G$1029))</f>
        <v/>
      </c>
      <c r="H80" s="45" t="str">
        <f>IF(C80=0,"",LOOKUP($C80,'Course List'!$C$7:$C$1029,'Course List'!H$7:H$1029))</f>
        <v/>
      </c>
      <c r="I80" s="45"/>
      <c r="J80" s="72"/>
      <c r="K80" s="68" t="str">
        <f>IF(I80=0,"",LOOKUP(I80,'GPA Table'!$B$5:$B$16,'GPA Table'!$E$5:$E$16))</f>
        <v/>
      </c>
      <c r="L80" s="185"/>
      <c r="M80" s="71"/>
      <c r="N80" s="6">
        <f t="shared" si="34"/>
        <v>0</v>
      </c>
      <c r="O80" s="6">
        <f t="shared" si="35"/>
        <v>0</v>
      </c>
    </row>
    <row r="81" spans="1:29" s="71" customFormat="1" ht="16.2" thickBot="1" x14ac:dyDescent="0.35">
      <c r="A81" s="323"/>
      <c r="B81" s="160">
        <f t="shared" ref="B81" si="37">B80+1</f>
        <v>8</v>
      </c>
      <c r="C81" s="46"/>
      <c r="D81" s="46" t="str">
        <f>IF(C81=0,"",LOOKUP($C81,'Course List'!$C$7:$C$1029,'Course List'!D$7:D$1029))</f>
        <v/>
      </c>
      <c r="E81" s="46" t="str">
        <f>IF(C81=0,"",LOOKUP($C81,'Course List'!$C$7:$C$1029,'Course List'!E$7:E$1029))</f>
        <v/>
      </c>
      <c r="F81" s="46" t="str">
        <f>IF(C81=0,"",LOOKUP($C81,'Course List'!$C$7:$C$1029,'Course List'!F$7:F$1029))</f>
        <v/>
      </c>
      <c r="G81" s="46" t="str">
        <f>IF(C81=0,"",LOOKUP($C81,'Course List'!$C$7:$C$1029,'Course List'!G$7:G$1029))</f>
        <v/>
      </c>
      <c r="H81" s="46" t="str">
        <f>IF(C81=0,"",LOOKUP($C81,'Course List'!$C$7:$C$1029,'Course List'!H$7:H$1029))</f>
        <v/>
      </c>
      <c r="I81" s="46"/>
      <c r="J81" s="73"/>
      <c r="K81" s="69" t="str">
        <f>IF(I81=0,"",LOOKUP(I81,'GPA Table'!$B$5:$B$16,'GPA Table'!$E$5:$E$16))</f>
        <v/>
      </c>
      <c r="L81" s="187"/>
      <c r="N81" s="6">
        <f t="shared" si="34"/>
        <v>0</v>
      </c>
      <c r="O81" s="6">
        <f t="shared" si="35"/>
        <v>0</v>
      </c>
      <c r="P81" s="6"/>
    </row>
    <row r="82" spans="1:29" s="6" customFormat="1" x14ac:dyDescent="0.3">
      <c r="L82" s="216"/>
      <c r="N82" s="5"/>
      <c r="R82" s="219"/>
      <c r="S82" s="71"/>
      <c r="T82" s="71"/>
      <c r="U82" s="71"/>
      <c r="V82" s="219"/>
      <c r="W82" s="71"/>
      <c r="X82" s="71"/>
      <c r="Y82" s="71"/>
      <c r="Z82" s="71"/>
      <c r="AA82" s="71"/>
      <c r="AB82" s="71"/>
      <c r="AC82" s="71"/>
    </row>
    <row r="83" spans="1:29" x14ac:dyDescent="0.3">
      <c r="R83" s="219"/>
      <c r="V83" s="219"/>
    </row>
    <row r="84" spans="1:29" x14ac:dyDescent="0.3">
      <c r="R84" s="219"/>
      <c r="V84" s="219"/>
    </row>
    <row r="85" spans="1:29" x14ac:dyDescent="0.3">
      <c r="R85" s="219"/>
      <c r="V85" s="219"/>
    </row>
    <row r="86" spans="1:29" x14ac:dyDescent="0.3">
      <c r="R86" s="219"/>
      <c r="V86" s="219"/>
    </row>
    <row r="87" spans="1:29" x14ac:dyDescent="0.3">
      <c r="V87" s="219"/>
    </row>
    <row r="88" spans="1:29" s="6" customFormat="1" x14ac:dyDescent="0.3">
      <c r="B88" s="27"/>
      <c r="C88" s="27"/>
      <c r="D88" s="27"/>
      <c r="E88" s="27"/>
      <c r="F88" s="27"/>
      <c r="G88" s="27"/>
      <c r="H88" s="27"/>
      <c r="I88" s="27"/>
      <c r="J88" s="27"/>
      <c r="L88" s="216"/>
      <c r="V88" s="219"/>
      <c r="AA88" s="27"/>
      <c r="AB88" s="27"/>
      <c r="AC88" s="27"/>
    </row>
    <row r="89" spans="1:29" s="6" customFormat="1" x14ac:dyDescent="0.3">
      <c r="B89" s="27"/>
      <c r="C89" s="27"/>
      <c r="D89" s="27"/>
      <c r="E89" s="27"/>
      <c r="F89" s="27"/>
      <c r="G89" s="27"/>
      <c r="H89" s="27"/>
      <c r="I89" s="27"/>
      <c r="J89" s="27"/>
      <c r="L89" s="216"/>
      <c r="V89" s="219"/>
      <c r="AA89" s="27"/>
      <c r="AB89" s="27"/>
      <c r="AC89" s="27"/>
    </row>
    <row r="90" spans="1:29" s="6" customFormat="1" x14ac:dyDescent="0.3">
      <c r="B90" s="27"/>
      <c r="C90" s="27"/>
      <c r="D90" s="27"/>
      <c r="E90" s="27"/>
      <c r="F90" s="27"/>
      <c r="G90" s="27"/>
      <c r="H90" s="27"/>
      <c r="I90" s="27"/>
      <c r="J90" s="27"/>
      <c r="L90" s="216"/>
      <c r="V90" s="219"/>
      <c r="AA90" s="27"/>
      <c r="AB90" s="27"/>
      <c r="AC90" s="27"/>
    </row>
    <row r="91" spans="1:29" s="6" customFormat="1" x14ac:dyDescent="0.3">
      <c r="B91" s="27"/>
      <c r="C91" s="27"/>
      <c r="D91" s="27"/>
      <c r="E91" s="27"/>
      <c r="F91" s="27"/>
      <c r="G91" s="27"/>
      <c r="H91" s="27"/>
      <c r="I91" s="27"/>
      <c r="J91" s="27"/>
      <c r="L91" s="216"/>
      <c r="V91" s="219"/>
      <c r="AA91" s="27"/>
      <c r="AB91" s="27"/>
      <c r="AC91" s="27"/>
    </row>
    <row r="92" spans="1:29" s="6" customFormat="1" x14ac:dyDescent="0.3">
      <c r="B92" s="27"/>
      <c r="C92" s="27"/>
      <c r="D92" s="27"/>
      <c r="E92" s="27"/>
      <c r="F92" s="27"/>
      <c r="G92" s="27"/>
      <c r="H92" s="27"/>
      <c r="I92" s="27"/>
      <c r="J92" s="27"/>
      <c r="L92" s="216"/>
      <c r="V92" s="219"/>
      <c r="AA92" s="27"/>
      <c r="AB92" s="27"/>
      <c r="AC92" s="27"/>
    </row>
    <row r="93" spans="1:29" s="6" customFormat="1" x14ac:dyDescent="0.3">
      <c r="B93" s="27"/>
      <c r="C93" s="27"/>
      <c r="D93" s="27"/>
      <c r="E93" s="27"/>
      <c r="F93" s="27"/>
      <c r="G93" s="27"/>
      <c r="H93" s="27"/>
      <c r="I93" s="27"/>
      <c r="J93" s="27"/>
      <c r="L93" s="216"/>
      <c r="V93" s="219"/>
      <c r="AA93" s="27"/>
      <c r="AB93" s="27"/>
      <c r="AC93" s="27"/>
    </row>
    <row r="94" spans="1:29" s="6" customFormat="1" x14ac:dyDescent="0.3">
      <c r="B94" s="27"/>
      <c r="C94" s="27"/>
      <c r="D94" s="27"/>
      <c r="E94" s="27"/>
      <c r="F94" s="27"/>
      <c r="G94" s="27"/>
      <c r="H94" s="27"/>
      <c r="I94" s="27"/>
      <c r="J94" s="27"/>
      <c r="L94" s="216"/>
      <c r="V94" s="219"/>
      <c r="AA94" s="27"/>
      <c r="AB94" s="27"/>
      <c r="AC94" s="27"/>
    </row>
    <row r="95" spans="1:29" s="6" customFormat="1" x14ac:dyDescent="0.3">
      <c r="B95" s="27"/>
      <c r="C95" s="27"/>
      <c r="D95" s="27"/>
      <c r="E95" s="27"/>
      <c r="F95" s="27"/>
      <c r="G95" s="27"/>
      <c r="H95" s="27"/>
      <c r="I95" s="27"/>
      <c r="J95" s="27"/>
      <c r="L95" s="216"/>
      <c r="V95" s="219"/>
      <c r="AA95" s="27"/>
      <c r="AB95" s="27"/>
      <c r="AC95" s="27"/>
    </row>
    <row r="96" spans="1:29" s="6" customFormat="1" x14ac:dyDescent="0.3">
      <c r="B96" s="27"/>
      <c r="C96" s="27"/>
      <c r="D96" s="27"/>
      <c r="E96" s="27"/>
      <c r="F96" s="27"/>
      <c r="G96" s="27"/>
      <c r="H96" s="27"/>
      <c r="I96" s="27"/>
      <c r="J96" s="27"/>
      <c r="L96" s="216"/>
      <c r="V96" s="219"/>
      <c r="AA96" s="27"/>
      <c r="AB96" s="27"/>
      <c r="AC96" s="27"/>
    </row>
    <row r="97" spans="2:29" s="6" customFormat="1" x14ac:dyDescent="0.3">
      <c r="B97" s="27"/>
      <c r="C97" s="27"/>
      <c r="D97" s="27"/>
      <c r="E97" s="27"/>
      <c r="F97" s="27"/>
      <c r="G97" s="27"/>
      <c r="H97" s="27"/>
      <c r="I97" s="27"/>
      <c r="J97" s="27"/>
      <c r="L97" s="216"/>
      <c r="V97" s="219"/>
      <c r="AA97" s="27"/>
      <c r="AB97" s="27"/>
      <c r="AC97" s="27"/>
    </row>
    <row r="98" spans="2:29" s="6" customFormat="1" x14ac:dyDescent="0.3">
      <c r="B98" s="27"/>
      <c r="C98" s="27"/>
      <c r="D98" s="27"/>
      <c r="E98" s="27"/>
      <c r="F98" s="27"/>
      <c r="G98" s="27"/>
      <c r="H98" s="27"/>
      <c r="I98" s="27"/>
      <c r="J98" s="27"/>
      <c r="L98" s="216"/>
      <c r="V98" s="219"/>
      <c r="AA98" s="27"/>
      <c r="AB98" s="27"/>
      <c r="AC98" s="27"/>
    </row>
    <row r="99" spans="2:29" s="6" customFormat="1" x14ac:dyDescent="0.3">
      <c r="B99" s="27"/>
      <c r="C99" s="27"/>
      <c r="D99" s="27"/>
      <c r="E99" s="27"/>
      <c r="F99" s="27"/>
      <c r="G99" s="27"/>
      <c r="H99" s="27"/>
      <c r="I99" s="27"/>
      <c r="J99" s="27"/>
      <c r="L99" s="216"/>
      <c r="V99" s="219"/>
      <c r="AA99" s="27"/>
      <c r="AB99" s="27"/>
      <c r="AC99" s="27"/>
    </row>
    <row r="100" spans="2:29" s="6" customFormat="1" x14ac:dyDescent="0.3">
      <c r="B100" s="27"/>
      <c r="C100" s="27"/>
      <c r="D100" s="27"/>
      <c r="E100" s="27"/>
      <c r="F100" s="27"/>
      <c r="G100" s="27"/>
      <c r="H100" s="27"/>
      <c r="I100" s="27"/>
      <c r="J100" s="27"/>
      <c r="L100" s="216"/>
      <c r="V100" s="219"/>
      <c r="AA100" s="27"/>
      <c r="AB100" s="27"/>
      <c r="AC100" s="27"/>
    </row>
    <row r="101" spans="2:29" s="6" customFormat="1" x14ac:dyDescent="0.3">
      <c r="B101" s="27"/>
      <c r="C101" s="27"/>
      <c r="D101" s="27"/>
      <c r="E101" s="27"/>
      <c r="F101" s="27"/>
      <c r="G101" s="27"/>
      <c r="H101" s="27"/>
      <c r="I101" s="27"/>
      <c r="J101" s="27"/>
      <c r="L101" s="216"/>
      <c r="V101" s="219"/>
      <c r="AA101" s="27"/>
      <c r="AB101" s="27"/>
      <c r="AC101" s="27"/>
    </row>
    <row r="102" spans="2:29" s="6" customFormat="1" x14ac:dyDescent="0.3">
      <c r="B102" s="27"/>
      <c r="C102" s="27"/>
      <c r="D102" s="27"/>
      <c r="E102" s="27"/>
      <c r="F102" s="27"/>
      <c r="G102" s="27"/>
      <c r="H102" s="27"/>
      <c r="I102" s="27"/>
      <c r="J102" s="27"/>
      <c r="L102" s="216"/>
      <c r="V102" s="219"/>
      <c r="AA102" s="27"/>
      <c r="AB102" s="27"/>
      <c r="AC102" s="27"/>
    </row>
    <row r="103" spans="2:29" s="6" customFormat="1" x14ac:dyDescent="0.3">
      <c r="B103" s="27"/>
      <c r="C103" s="27"/>
      <c r="D103" s="27"/>
      <c r="E103" s="27"/>
      <c r="F103" s="27"/>
      <c r="G103" s="27"/>
      <c r="H103" s="27"/>
      <c r="I103" s="27"/>
      <c r="J103" s="27"/>
      <c r="L103" s="216"/>
      <c r="V103" s="219"/>
      <c r="AA103" s="27"/>
      <c r="AB103" s="27"/>
      <c r="AC103" s="27"/>
    </row>
    <row r="104" spans="2:29" s="6" customFormat="1" x14ac:dyDescent="0.3">
      <c r="B104" s="27"/>
      <c r="C104" s="27"/>
      <c r="D104" s="27"/>
      <c r="E104" s="27"/>
      <c r="F104" s="27"/>
      <c r="G104" s="27"/>
      <c r="H104" s="27"/>
      <c r="I104" s="27"/>
      <c r="J104" s="27"/>
      <c r="L104" s="216"/>
      <c r="V104" s="219"/>
      <c r="AA104" s="27"/>
      <c r="AB104" s="27"/>
      <c r="AC104" s="27"/>
    </row>
    <row r="105" spans="2:29" s="6" customFormat="1" x14ac:dyDescent="0.3">
      <c r="B105" s="27"/>
      <c r="C105" s="27"/>
      <c r="D105" s="27"/>
      <c r="E105" s="27"/>
      <c r="F105" s="27"/>
      <c r="G105" s="27"/>
      <c r="H105" s="27"/>
      <c r="I105" s="27"/>
      <c r="J105" s="27"/>
      <c r="L105" s="216"/>
      <c r="V105" s="219"/>
      <c r="AA105" s="27"/>
      <c r="AB105" s="27"/>
      <c r="AC105" s="27"/>
    </row>
    <row r="106" spans="2:29" s="6" customFormat="1" x14ac:dyDescent="0.3">
      <c r="B106" s="27"/>
      <c r="C106" s="27"/>
      <c r="D106" s="27"/>
      <c r="E106" s="27"/>
      <c r="F106" s="27"/>
      <c r="G106" s="27"/>
      <c r="H106" s="27"/>
      <c r="I106" s="27"/>
      <c r="J106" s="27"/>
      <c r="L106" s="216"/>
      <c r="V106" s="219"/>
      <c r="AA106" s="27"/>
      <c r="AB106" s="27"/>
      <c r="AC106" s="27"/>
    </row>
    <row r="107" spans="2:29" s="6" customFormat="1" x14ac:dyDescent="0.3">
      <c r="B107" s="27"/>
      <c r="C107" s="27"/>
      <c r="D107" s="27"/>
      <c r="E107" s="27"/>
      <c r="F107" s="27"/>
      <c r="G107" s="27"/>
      <c r="H107" s="27"/>
      <c r="I107" s="27"/>
      <c r="J107" s="27"/>
      <c r="L107" s="216"/>
      <c r="V107" s="219"/>
      <c r="AA107" s="27"/>
      <c r="AB107" s="27"/>
      <c r="AC107" s="27"/>
    </row>
    <row r="108" spans="2:29" s="6" customFormat="1" x14ac:dyDescent="0.3">
      <c r="B108" s="27"/>
      <c r="C108" s="27"/>
      <c r="D108" s="27"/>
      <c r="E108" s="27"/>
      <c r="F108" s="27"/>
      <c r="G108" s="27"/>
      <c r="H108" s="27"/>
      <c r="I108" s="27"/>
      <c r="J108" s="27"/>
      <c r="L108" s="216"/>
      <c r="V108" s="219"/>
      <c r="AA108" s="27"/>
      <c r="AB108" s="27"/>
      <c r="AC108" s="27"/>
    </row>
    <row r="109" spans="2:29" s="6" customFormat="1" x14ac:dyDescent="0.3">
      <c r="B109" s="27"/>
      <c r="C109" s="27"/>
      <c r="D109" s="27"/>
      <c r="E109" s="27"/>
      <c r="F109" s="27"/>
      <c r="G109" s="27"/>
      <c r="H109" s="27"/>
      <c r="I109" s="27"/>
      <c r="J109" s="27"/>
      <c r="L109" s="216"/>
      <c r="V109" s="219"/>
      <c r="AA109" s="27"/>
      <c r="AB109" s="27"/>
      <c r="AC109" s="27"/>
    </row>
  </sheetData>
  <sheetProtection algorithmName="SHA-512" hashValue="/DnYQKzZ5U2R8t24wbTZcBjHTmIdnuDL4fh3SpePjb61Ht8cqbBGsK5ztRQYqIn2Xes03WEXFAA44U8VLq6h7Q==" saltValue="wKpVfSapmUwT/eA+6a1FjQ==" spinCount="100000" sheet="1" objects="1" scenarios="1"/>
  <sortState ref="C35:N41">
    <sortCondition ref="C35:C41"/>
  </sortState>
  <customSheetViews>
    <customSheetView guid="{01C77170-9B80-4B41-93A1-200096C3CB54}" scale="70" showGridLines="0" fitToPage="1">
      <pane ySplit="9" topLeftCell="A10" activePane="bottomLeft" state="frozen"/>
      <selection pane="bottomLeft" activeCell="H65" sqref="H65"/>
      <pageMargins left="0.7" right="0.7" top="0.33" bottom="0.5" header="0.3" footer="0.12"/>
      <pageSetup scale="70" fitToHeight="2" orientation="landscape" r:id="rId1"/>
    </customSheetView>
  </customSheetViews>
  <mergeCells count="18">
    <mergeCell ref="A10:A27"/>
    <mergeCell ref="A28:A45"/>
    <mergeCell ref="A46:A63"/>
    <mergeCell ref="A64:A81"/>
    <mergeCell ref="L9:L10"/>
    <mergeCell ref="C6:D6"/>
    <mergeCell ref="E6:G6"/>
    <mergeCell ref="I6:J6"/>
    <mergeCell ref="C7:D7"/>
    <mergeCell ref="E7:G7"/>
    <mergeCell ref="I7:J7"/>
    <mergeCell ref="C5:G5"/>
    <mergeCell ref="I5:J5"/>
    <mergeCell ref="B1:K1"/>
    <mergeCell ref="B2:K2"/>
    <mergeCell ref="B3:K3"/>
    <mergeCell ref="C4:D4"/>
    <mergeCell ref="F4:G4"/>
  </mergeCells>
  <pageMargins left="0.7" right="0.7" top="0.33" bottom="0.5" header="0.3" footer="0.12"/>
  <pageSetup scale="70" fitToHeight="2"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11</vt:i4>
      </vt:variant>
    </vt:vector>
  </HeadingPairs>
  <TitlesOfParts>
    <vt:vector size="27" baseType="lpstr">
      <vt:lpstr>NOTES</vt:lpstr>
      <vt:lpstr>GPA Table</vt:lpstr>
      <vt:lpstr>CE Basic</vt:lpstr>
      <vt:lpstr>CE Env</vt:lpstr>
      <vt:lpstr>CE Sus. &amp; Transp.</vt:lpstr>
      <vt:lpstr>Sus. Minor</vt:lpstr>
      <vt:lpstr>H&amp;SS List</vt:lpstr>
      <vt:lpstr>CE Eng. Elective List</vt:lpstr>
      <vt:lpstr>CE Med Prep</vt:lpstr>
      <vt:lpstr>CE-Physics 5yr</vt:lpstr>
      <vt:lpstr>Course List</vt:lpstr>
      <vt:lpstr>CE 5yr MSc Struc</vt:lpstr>
      <vt:lpstr>CE 5yr MSc Env</vt:lpstr>
      <vt:lpstr>CE 5yr MSc Transp</vt:lpstr>
      <vt:lpstr>Ph.D. &amp; M.Sc. Rules</vt:lpstr>
      <vt:lpstr>Certificate Degree</vt:lpstr>
      <vt:lpstr>'CE 5yr MSc Env'!Print_Area</vt:lpstr>
      <vt:lpstr>'CE 5yr MSc Struc'!Print_Area</vt:lpstr>
      <vt:lpstr>'CE 5yr MSc Transp'!Print_Area</vt:lpstr>
      <vt:lpstr>'CE Basic'!Print_Area</vt:lpstr>
      <vt:lpstr>'CE Eng. Elective List'!Print_Area</vt:lpstr>
      <vt:lpstr>'CE Env'!Print_Area</vt:lpstr>
      <vt:lpstr>'CE Med Prep'!Print_Area</vt:lpstr>
      <vt:lpstr>'CE Sus. &amp; Transp.'!Print_Area</vt:lpstr>
      <vt:lpstr>'CE-Physics 5yr'!Print_Area</vt:lpstr>
      <vt:lpstr>'Course List'!Print_Area</vt:lpstr>
      <vt:lpstr>NOTES!Print_Area</vt:lpstr>
    </vt:vector>
  </TitlesOfParts>
  <Company>GWU SEAS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deritis</dc:creator>
  <cp:lastModifiedBy>Sameh Badie</cp:lastModifiedBy>
  <cp:lastPrinted>2013-04-22T19:06:55Z</cp:lastPrinted>
  <dcterms:created xsi:type="dcterms:W3CDTF">2011-08-12T13:45:23Z</dcterms:created>
  <dcterms:modified xsi:type="dcterms:W3CDTF">2022-09-15T18:45:55Z</dcterms:modified>
</cp:coreProperties>
</file>